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192.168.3.121\BookKeeping\D-Project Reporting\Section 163(j) Election Analysis\"/>
    </mc:Choice>
  </mc:AlternateContent>
  <xr:revisionPtr revIDLastSave="0" documentId="13_ncr:1_{F4D5BD69-6845-42C9-98D3-C0FBE669443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Published 12.16" sheetId="3" r:id="rId1"/>
    <sheet name="Summary" sheetId="1" state="hidden" r:id="rId2"/>
    <sheet name="2018 K-1 Export" sheetId="2" state="hidden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'Published 12.16'!$S$5:$T$1710</definedName>
    <definedName name="_xlnm._FilterDatabase" localSheetId="1" hidden="1">Summary!$S$4:$T$1709</definedName>
  </definedNames>
  <calcPr calcId="191029" iterate="1" iterateCount="300" iterateDelta="1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710" i="3" l="1"/>
  <c r="S1710" i="3"/>
  <c r="R1708" i="3"/>
  <c r="R1707" i="3"/>
  <c r="R1705" i="3"/>
  <c r="R1703" i="3"/>
  <c r="R1702" i="3"/>
  <c r="R1701" i="3"/>
  <c r="R1700" i="3"/>
  <c r="R1699" i="3"/>
  <c r="R1698" i="3"/>
  <c r="P1698" i="3"/>
  <c r="O1698" i="3"/>
  <c r="T1696" i="3"/>
  <c r="S1696" i="3"/>
  <c r="T1695" i="3"/>
  <c r="R1695" i="3"/>
  <c r="P1695" i="3"/>
  <c r="S1695" i="3" s="1"/>
  <c r="O1695" i="3"/>
  <c r="T1694" i="3"/>
  <c r="R1694" i="3"/>
  <c r="P1694" i="3"/>
  <c r="S1694" i="3" s="1"/>
  <c r="O1694" i="3"/>
  <c r="T1693" i="3"/>
  <c r="S1693" i="3"/>
  <c r="R1693" i="3"/>
  <c r="T1692" i="3"/>
  <c r="R1692" i="3"/>
  <c r="P1692" i="3"/>
  <c r="S1692" i="3" s="1"/>
  <c r="O1692" i="3"/>
  <c r="T1691" i="3"/>
  <c r="S1691" i="3"/>
  <c r="R1691" i="3"/>
  <c r="T1690" i="3"/>
  <c r="S1690" i="3"/>
  <c r="R1690" i="3"/>
  <c r="T1689" i="3"/>
  <c r="S1689" i="3"/>
  <c r="R1689" i="3"/>
  <c r="T1688" i="3"/>
  <c r="S1688" i="3"/>
  <c r="R1688" i="3"/>
  <c r="T1687" i="3"/>
  <c r="S1687" i="3"/>
  <c r="R1687" i="3"/>
  <c r="T1686" i="3"/>
  <c r="S1686" i="3"/>
  <c r="R1686" i="3"/>
  <c r="T1685" i="3"/>
  <c r="S1685" i="3"/>
  <c r="R1685" i="3"/>
  <c r="T1684" i="3"/>
  <c r="S1684" i="3"/>
  <c r="R1684" i="3"/>
  <c r="T1683" i="3"/>
  <c r="S1683" i="3"/>
  <c r="R1683" i="3"/>
  <c r="T1682" i="3"/>
  <c r="S1682" i="3"/>
  <c r="T1681" i="3"/>
  <c r="R1681" i="3"/>
  <c r="P1681" i="3"/>
  <c r="S1681" i="3" s="1"/>
  <c r="O1681" i="3"/>
  <c r="T1680" i="3"/>
  <c r="R1680" i="3"/>
  <c r="P1680" i="3"/>
  <c r="S1680" i="3" s="1"/>
  <c r="O1680" i="3"/>
  <c r="T1679" i="3"/>
  <c r="S1679" i="3"/>
  <c r="T1678" i="3"/>
  <c r="R1678" i="3"/>
  <c r="P1678" i="3"/>
  <c r="S1678" i="3" s="1"/>
  <c r="O1678" i="3"/>
  <c r="T1677" i="3"/>
  <c r="R1677" i="3"/>
  <c r="P1677" i="3"/>
  <c r="S1677" i="3" s="1"/>
  <c r="O1677" i="3"/>
  <c r="T1676" i="3"/>
  <c r="R1676" i="3"/>
  <c r="P1676" i="3"/>
  <c r="S1676" i="3" s="1"/>
  <c r="O1676" i="3"/>
  <c r="T1675" i="3"/>
  <c r="S1675" i="3"/>
  <c r="R1675" i="3"/>
  <c r="T1674" i="3"/>
  <c r="S1674" i="3"/>
  <c r="R1674" i="3"/>
  <c r="T1673" i="3"/>
  <c r="R1673" i="3"/>
  <c r="P1673" i="3"/>
  <c r="S1673" i="3" s="1"/>
  <c r="O1673" i="3"/>
  <c r="T1672" i="3"/>
  <c r="R1672" i="3"/>
  <c r="P1672" i="3"/>
  <c r="S1672" i="3" s="1"/>
  <c r="O1672" i="3"/>
  <c r="T1671" i="3"/>
  <c r="S1671" i="3"/>
  <c r="R1671" i="3"/>
  <c r="T1670" i="3"/>
  <c r="R1670" i="3"/>
  <c r="P1670" i="3"/>
  <c r="S1670" i="3" s="1"/>
  <c r="O1670" i="3"/>
  <c r="T1669" i="3"/>
  <c r="S1669" i="3"/>
  <c r="R1669" i="3"/>
  <c r="T1668" i="3"/>
  <c r="S1668" i="3"/>
  <c r="R1668" i="3"/>
  <c r="T1667" i="3"/>
  <c r="R1667" i="3"/>
  <c r="P1667" i="3"/>
  <c r="S1667" i="3" s="1"/>
  <c r="O1667" i="3"/>
  <c r="T1666" i="3"/>
  <c r="S1666" i="3"/>
  <c r="T1665" i="3"/>
  <c r="S1665" i="3"/>
  <c r="R1665" i="3"/>
  <c r="T1664" i="3"/>
  <c r="S1664" i="3"/>
  <c r="R1664" i="3"/>
  <c r="T1663" i="3"/>
  <c r="R1663" i="3"/>
  <c r="P1663" i="3"/>
  <c r="S1663" i="3" s="1"/>
  <c r="O1663" i="3"/>
  <c r="T1662" i="3"/>
  <c r="R1662" i="3"/>
  <c r="P1662" i="3"/>
  <c r="S1662" i="3" s="1"/>
  <c r="O1662" i="3"/>
  <c r="T1661" i="3"/>
  <c r="S1661" i="3"/>
  <c r="R1661" i="3"/>
  <c r="T1660" i="3"/>
  <c r="S1660" i="3"/>
  <c r="R1660" i="3"/>
  <c r="T1659" i="3"/>
  <c r="R1659" i="3"/>
  <c r="P1659" i="3"/>
  <c r="S1659" i="3" s="1"/>
  <c r="O1659" i="3"/>
  <c r="T1658" i="3"/>
  <c r="R1658" i="3"/>
  <c r="P1658" i="3"/>
  <c r="S1658" i="3" s="1"/>
  <c r="O1658" i="3"/>
  <c r="T1657" i="3"/>
  <c r="S1657" i="3"/>
  <c r="R1657" i="3"/>
  <c r="T1656" i="3"/>
  <c r="R1656" i="3"/>
  <c r="P1656" i="3"/>
  <c r="S1656" i="3" s="1"/>
  <c r="O1656" i="3"/>
  <c r="T1655" i="3"/>
  <c r="R1655" i="3"/>
  <c r="P1655" i="3"/>
  <c r="S1655" i="3" s="1"/>
  <c r="O1655" i="3"/>
  <c r="T1654" i="3"/>
  <c r="R1654" i="3"/>
  <c r="P1654" i="3"/>
  <c r="S1654" i="3" s="1"/>
  <c r="O1654" i="3"/>
  <c r="T1653" i="3"/>
  <c r="S1653" i="3"/>
  <c r="T1652" i="3"/>
  <c r="R1652" i="3"/>
  <c r="P1652" i="3"/>
  <c r="S1652" i="3" s="1"/>
  <c r="O1652" i="3"/>
  <c r="T1651" i="3"/>
  <c r="R1651" i="3"/>
  <c r="P1651" i="3"/>
  <c r="S1651" i="3" s="1"/>
  <c r="O1651" i="3"/>
  <c r="T1650" i="3"/>
  <c r="R1650" i="3"/>
  <c r="P1650" i="3"/>
  <c r="S1650" i="3" s="1"/>
  <c r="O1650" i="3"/>
  <c r="T1649" i="3"/>
  <c r="R1649" i="3"/>
  <c r="P1649" i="3"/>
  <c r="S1649" i="3" s="1"/>
  <c r="O1649" i="3"/>
  <c r="T1648" i="3"/>
  <c r="R1648" i="3"/>
  <c r="P1648" i="3"/>
  <c r="S1648" i="3" s="1"/>
  <c r="O1648" i="3"/>
  <c r="T1647" i="3"/>
  <c r="R1647" i="3"/>
  <c r="P1647" i="3"/>
  <c r="S1647" i="3" s="1"/>
  <c r="O1647" i="3"/>
  <c r="T1646" i="3"/>
  <c r="R1646" i="3"/>
  <c r="P1646" i="3"/>
  <c r="S1646" i="3" s="1"/>
  <c r="O1646" i="3"/>
  <c r="T1645" i="3"/>
  <c r="R1645" i="3"/>
  <c r="P1645" i="3"/>
  <c r="S1645" i="3" s="1"/>
  <c r="O1645" i="3"/>
  <c r="T1644" i="3"/>
  <c r="R1644" i="3"/>
  <c r="P1644" i="3"/>
  <c r="S1644" i="3" s="1"/>
  <c r="O1644" i="3"/>
  <c r="T1643" i="3"/>
  <c r="S1643" i="3"/>
  <c r="R1643" i="3"/>
  <c r="T1642" i="3"/>
  <c r="S1642" i="3"/>
  <c r="R1642" i="3"/>
  <c r="T1641" i="3"/>
  <c r="S1641" i="3"/>
  <c r="R1641" i="3"/>
  <c r="T1640" i="3"/>
  <c r="R1640" i="3"/>
  <c r="P1640" i="3"/>
  <c r="S1640" i="3" s="1"/>
  <c r="O1640" i="3"/>
  <c r="T1639" i="3"/>
  <c r="R1639" i="3"/>
  <c r="P1639" i="3"/>
  <c r="S1639" i="3" s="1"/>
  <c r="O1639" i="3"/>
  <c r="T1638" i="3"/>
  <c r="R1638" i="3"/>
  <c r="P1638" i="3"/>
  <c r="S1638" i="3" s="1"/>
  <c r="O1638" i="3"/>
  <c r="T1637" i="3"/>
  <c r="R1637" i="3"/>
  <c r="P1637" i="3"/>
  <c r="S1637" i="3" s="1"/>
  <c r="O1637" i="3"/>
  <c r="T1636" i="3"/>
  <c r="R1636" i="3"/>
  <c r="P1636" i="3"/>
  <c r="S1636" i="3" s="1"/>
  <c r="O1636" i="3"/>
  <c r="T1635" i="3"/>
  <c r="S1635" i="3"/>
  <c r="R1635" i="3"/>
  <c r="T1634" i="3"/>
  <c r="S1634" i="3"/>
  <c r="R1634" i="3"/>
  <c r="T1633" i="3"/>
  <c r="R1633" i="3"/>
  <c r="P1633" i="3"/>
  <c r="S1633" i="3" s="1"/>
  <c r="O1633" i="3"/>
  <c r="T1632" i="3"/>
  <c r="R1632" i="3"/>
  <c r="P1632" i="3"/>
  <c r="S1632" i="3" s="1"/>
  <c r="O1632" i="3"/>
  <c r="T1631" i="3"/>
  <c r="R1631" i="3"/>
  <c r="P1631" i="3"/>
  <c r="S1631" i="3" s="1"/>
  <c r="O1631" i="3"/>
  <c r="T1630" i="3"/>
  <c r="R1630" i="3"/>
  <c r="P1630" i="3"/>
  <c r="S1630" i="3" s="1"/>
  <c r="O1630" i="3"/>
  <c r="T1629" i="3"/>
  <c r="R1629" i="3"/>
  <c r="P1629" i="3"/>
  <c r="S1629" i="3" s="1"/>
  <c r="O1629" i="3"/>
  <c r="T1628" i="3"/>
  <c r="R1628" i="3"/>
  <c r="P1628" i="3"/>
  <c r="S1628" i="3" s="1"/>
  <c r="O1628" i="3"/>
  <c r="T1627" i="3"/>
  <c r="R1627" i="3"/>
  <c r="P1627" i="3"/>
  <c r="S1627" i="3" s="1"/>
  <c r="O1627" i="3"/>
  <c r="T1626" i="3"/>
  <c r="R1626" i="3"/>
  <c r="P1626" i="3"/>
  <c r="S1626" i="3" s="1"/>
  <c r="O1626" i="3"/>
  <c r="T1625" i="3"/>
  <c r="R1625" i="3"/>
  <c r="P1625" i="3"/>
  <c r="S1625" i="3" s="1"/>
  <c r="O1625" i="3"/>
  <c r="T1624" i="3"/>
  <c r="R1624" i="3"/>
  <c r="P1624" i="3"/>
  <c r="S1624" i="3" s="1"/>
  <c r="O1624" i="3"/>
  <c r="T1623" i="3"/>
  <c r="R1623" i="3"/>
  <c r="P1623" i="3"/>
  <c r="S1623" i="3" s="1"/>
  <c r="O1623" i="3"/>
  <c r="T1622" i="3"/>
  <c r="R1622" i="3"/>
  <c r="P1622" i="3"/>
  <c r="S1622" i="3" s="1"/>
  <c r="O1622" i="3"/>
  <c r="T1621" i="3"/>
  <c r="R1621" i="3"/>
  <c r="P1621" i="3"/>
  <c r="S1621" i="3" s="1"/>
  <c r="O1621" i="3"/>
  <c r="T1620" i="3"/>
  <c r="R1620" i="3"/>
  <c r="P1620" i="3"/>
  <c r="S1620" i="3" s="1"/>
  <c r="O1620" i="3"/>
  <c r="T1619" i="3"/>
  <c r="S1619" i="3"/>
  <c r="R1619" i="3"/>
  <c r="T1618" i="3"/>
  <c r="R1618" i="3"/>
  <c r="P1618" i="3"/>
  <c r="S1618" i="3" s="1"/>
  <c r="O1618" i="3"/>
  <c r="T1617" i="3"/>
  <c r="S1617" i="3"/>
  <c r="R1617" i="3"/>
  <c r="T1616" i="3"/>
  <c r="R1616" i="3"/>
  <c r="P1616" i="3"/>
  <c r="S1616" i="3" s="1"/>
  <c r="O1616" i="3"/>
  <c r="T1615" i="3"/>
  <c r="R1615" i="3"/>
  <c r="P1615" i="3"/>
  <c r="S1615" i="3" s="1"/>
  <c r="O1615" i="3"/>
  <c r="T1614" i="3"/>
  <c r="R1614" i="3"/>
  <c r="P1614" i="3"/>
  <c r="S1614" i="3" s="1"/>
  <c r="O1614" i="3"/>
  <c r="T1613" i="3"/>
  <c r="R1613" i="3"/>
  <c r="P1613" i="3"/>
  <c r="S1613" i="3" s="1"/>
  <c r="O1613" i="3"/>
  <c r="T1612" i="3"/>
  <c r="R1612" i="3"/>
  <c r="P1612" i="3"/>
  <c r="S1612" i="3" s="1"/>
  <c r="O1612" i="3"/>
  <c r="T1611" i="3"/>
  <c r="R1611" i="3"/>
  <c r="P1611" i="3"/>
  <c r="S1611" i="3" s="1"/>
  <c r="O1611" i="3"/>
  <c r="T1610" i="3"/>
  <c r="R1610" i="3"/>
  <c r="P1610" i="3"/>
  <c r="S1610" i="3" s="1"/>
  <c r="O1610" i="3"/>
  <c r="T1609" i="3"/>
  <c r="S1609" i="3"/>
  <c r="R1609" i="3"/>
  <c r="T1608" i="3"/>
  <c r="R1608" i="3"/>
  <c r="P1608" i="3"/>
  <c r="S1608" i="3" s="1"/>
  <c r="O1608" i="3"/>
  <c r="T1607" i="3"/>
  <c r="R1607" i="3"/>
  <c r="P1607" i="3"/>
  <c r="S1607" i="3" s="1"/>
  <c r="O1607" i="3"/>
  <c r="T1606" i="3"/>
  <c r="S1606" i="3"/>
  <c r="R1606" i="3"/>
  <c r="T1605" i="3"/>
  <c r="S1605" i="3"/>
  <c r="T1604" i="3"/>
  <c r="R1604" i="3"/>
  <c r="P1604" i="3"/>
  <c r="S1604" i="3" s="1"/>
  <c r="O1604" i="3"/>
  <c r="T1603" i="3"/>
  <c r="R1603" i="3"/>
  <c r="P1603" i="3"/>
  <c r="S1603" i="3" s="1"/>
  <c r="O1603" i="3"/>
  <c r="T1602" i="3"/>
  <c r="R1602" i="3"/>
  <c r="P1602" i="3"/>
  <c r="S1602" i="3" s="1"/>
  <c r="O1602" i="3"/>
  <c r="T1601" i="3"/>
  <c r="R1601" i="3"/>
  <c r="P1601" i="3"/>
  <c r="S1601" i="3" s="1"/>
  <c r="O1601" i="3"/>
  <c r="T1600" i="3"/>
  <c r="S1600" i="3"/>
  <c r="T1599" i="3"/>
  <c r="R1599" i="3"/>
  <c r="P1599" i="3"/>
  <c r="S1599" i="3" s="1"/>
  <c r="O1599" i="3"/>
  <c r="T1598" i="3"/>
  <c r="R1598" i="3"/>
  <c r="P1598" i="3"/>
  <c r="S1598" i="3" s="1"/>
  <c r="O1598" i="3"/>
  <c r="T1597" i="3"/>
  <c r="R1597" i="3"/>
  <c r="P1597" i="3"/>
  <c r="S1597" i="3" s="1"/>
  <c r="O1597" i="3"/>
  <c r="T1596" i="3"/>
  <c r="R1596" i="3"/>
  <c r="P1596" i="3"/>
  <c r="S1596" i="3" s="1"/>
  <c r="O1596" i="3"/>
  <c r="T1595" i="3"/>
  <c r="R1595" i="3"/>
  <c r="P1595" i="3"/>
  <c r="S1595" i="3" s="1"/>
  <c r="O1595" i="3"/>
  <c r="T1594" i="3"/>
  <c r="S1594" i="3"/>
  <c r="R1594" i="3"/>
  <c r="T1593" i="3"/>
  <c r="S1593" i="3"/>
  <c r="R1593" i="3"/>
  <c r="T1592" i="3"/>
  <c r="R1592" i="3"/>
  <c r="P1592" i="3"/>
  <c r="S1592" i="3" s="1"/>
  <c r="O1592" i="3"/>
  <c r="T1591" i="3"/>
  <c r="S1591" i="3"/>
  <c r="R1591" i="3"/>
  <c r="T1590" i="3"/>
  <c r="S1590" i="3"/>
  <c r="R1590" i="3"/>
  <c r="T1589" i="3"/>
  <c r="R1589" i="3"/>
  <c r="P1589" i="3"/>
  <c r="S1589" i="3" s="1"/>
  <c r="O1589" i="3"/>
  <c r="T1588" i="3"/>
  <c r="R1588" i="3"/>
  <c r="P1588" i="3"/>
  <c r="S1588" i="3" s="1"/>
  <c r="O1588" i="3"/>
  <c r="T1587" i="3"/>
  <c r="R1587" i="3"/>
  <c r="P1587" i="3"/>
  <c r="S1587" i="3" s="1"/>
  <c r="O1587" i="3"/>
  <c r="T1586" i="3"/>
  <c r="R1586" i="3"/>
  <c r="P1586" i="3"/>
  <c r="S1586" i="3" s="1"/>
  <c r="O1586" i="3"/>
  <c r="T1585" i="3"/>
  <c r="R1585" i="3"/>
  <c r="P1585" i="3"/>
  <c r="S1585" i="3" s="1"/>
  <c r="O1585" i="3"/>
  <c r="T1584" i="3"/>
  <c r="R1584" i="3"/>
  <c r="P1584" i="3"/>
  <c r="S1584" i="3" s="1"/>
  <c r="O1584" i="3"/>
  <c r="T1583" i="3"/>
  <c r="R1583" i="3"/>
  <c r="P1583" i="3"/>
  <c r="S1583" i="3" s="1"/>
  <c r="O1583" i="3"/>
  <c r="T1582" i="3"/>
  <c r="S1582" i="3"/>
  <c r="R1582" i="3"/>
  <c r="T1581" i="3"/>
  <c r="R1581" i="3"/>
  <c r="P1581" i="3"/>
  <c r="S1581" i="3" s="1"/>
  <c r="O1581" i="3"/>
  <c r="T1580" i="3"/>
  <c r="S1580" i="3"/>
  <c r="R1580" i="3"/>
  <c r="T1579" i="3"/>
  <c r="R1579" i="3"/>
  <c r="P1579" i="3"/>
  <c r="S1579" i="3" s="1"/>
  <c r="O1579" i="3"/>
  <c r="T1578" i="3"/>
  <c r="R1578" i="3"/>
  <c r="P1578" i="3"/>
  <c r="S1578" i="3" s="1"/>
  <c r="O1578" i="3"/>
  <c r="T1577" i="3"/>
  <c r="R1577" i="3"/>
  <c r="P1577" i="3"/>
  <c r="S1577" i="3" s="1"/>
  <c r="O1577" i="3"/>
  <c r="T1576" i="3"/>
  <c r="R1576" i="3"/>
  <c r="P1576" i="3"/>
  <c r="S1576" i="3" s="1"/>
  <c r="O1576" i="3"/>
  <c r="T1575" i="3"/>
  <c r="R1575" i="3"/>
  <c r="P1575" i="3"/>
  <c r="S1575" i="3" s="1"/>
  <c r="O1575" i="3"/>
  <c r="T1574" i="3"/>
  <c r="R1574" i="3"/>
  <c r="P1574" i="3"/>
  <c r="S1574" i="3" s="1"/>
  <c r="O1574" i="3"/>
  <c r="T1573" i="3"/>
  <c r="R1573" i="3"/>
  <c r="P1573" i="3"/>
  <c r="S1573" i="3" s="1"/>
  <c r="O1573" i="3"/>
  <c r="T1572" i="3"/>
  <c r="R1572" i="3"/>
  <c r="P1572" i="3"/>
  <c r="S1572" i="3" s="1"/>
  <c r="O1572" i="3"/>
  <c r="T1571" i="3"/>
  <c r="R1571" i="3"/>
  <c r="P1571" i="3"/>
  <c r="S1571" i="3" s="1"/>
  <c r="O1571" i="3"/>
  <c r="T1570" i="3"/>
  <c r="S1570" i="3"/>
  <c r="T1569" i="3"/>
  <c r="S1569" i="3"/>
  <c r="R1569" i="3"/>
  <c r="T1568" i="3"/>
  <c r="R1568" i="3"/>
  <c r="P1568" i="3"/>
  <c r="S1568" i="3" s="1"/>
  <c r="O1568" i="3"/>
  <c r="T1567" i="3"/>
  <c r="R1567" i="3"/>
  <c r="P1567" i="3"/>
  <c r="S1567" i="3" s="1"/>
  <c r="O1567" i="3"/>
  <c r="T1566" i="3"/>
  <c r="R1566" i="3"/>
  <c r="P1566" i="3"/>
  <c r="S1566" i="3" s="1"/>
  <c r="O1566" i="3"/>
  <c r="T1565" i="3"/>
  <c r="R1565" i="3"/>
  <c r="P1565" i="3"/>
  <c r="S1565" i="3" s="1"/>
  <c r="O1565" i="3"/>
  <c r="T1564" i="3"/>
  <c r="R1564" i="3"/>
  <c r="P1564" i="3"/>
  <c r="S1564" i="3" s="1"/>
  <c r="O1564" i="3"/>
  <c r="T1563" i="3"/>
  <c r="R1563" i="3"/>
  <c r="P1563" i="3"/>
  <c r="S1563" i="3" s="1"/>
  <c r="O1563" i="3"/>
  <c r="T1562" i="3"/>
  <c r="R1562" i="3"/>
  <c r="P1562" i="3"/>
  <c r="S1562" i="3" s="1"/>
  <c r="O1562" i="3"/>
  <c r="T1561" i="3"/>
  <c r="R1561" i="3"/>
  <c r="P1561" i="3"/>
  <c r="S1561" i="3" s="1"/>
  <c r="O1561" i="3"/>
  <c r="T1560" i="3"/>
  <c r="R1560" i="3"/>
  <c r="P1560" i="3"/>
  <c r="S1560" i="3" s="1"/>
  <c r="O1560" i="3"/>
  <c r="T1559" i="3"/>
  <c r="R1559" i="3"/>
  <c r="P1559" i="3"/>
  <c r="S1559" i="3" s="1"/>
  <c r="O1559" i="3"/>
  <c r="T1558" i="3"/>
  <c r="R1558" i="3"/>
  <c r="P1558" i="3"/>
  <c r="S1558" i="3" s="1"/>
  <c r="O1558" i="3"/>
  <c r="T1557" i="3"/>
  <c r="S1557" i="3"/>
  <c r="R1557" i="3"/>
  <c r="O1557" i="3"/>
  <c r="T1556" i="3"/>
  <c r="R1556" i="3"/>
  <c r="P1556" i="3"/>
  <c r="S1556" i="3" s="1"/>
  <c r="O1556" i="3"/>
  <c r="T1555" i="3"/>
  <c r="R1555" i="3"/>
  <c r="P1555" i="3"/>
  <c r="S1555" i="3" s="1"/>
  <c r="O1555" i="3"/>
  <c r="T1554" i="3"/>
  <c r="R1554" i="3"/>
  <c r="P1554" i="3"/>
  <c r="S1554" i="3" s="1"/>
  <c r="O1554" i="3"/>
  <c r="T1553" i="3"/>
  <c r="R1553" i="3"/>
  <c r="P1553" i="3"/>
  <c r="S1553" i="3" s="1"/>
  <c r="O1553" i="3"/>
  <c r="T1552" i="3"/>
  <c r="R1552" i="3"/>
  <c r="P1552" i="3"/>
  <c r="S1552" i="3" s="1"/>
  <c r="O1552" i="3"/>
  <c r="T1551" i="3"/>
  <c r="R1551" i="3"/>
  <c r="P1551" i="3"/>
  <c r="S1551" i="3" s="1"/>
  <c r="O1551" i="3"/>
  <c r="T1550" i="3"/>
  <c r="R1550" i="3"/>
  <c r="P1550" i="3"/>
  <c r="S1550" i="3" s="1"/>
  <c r="O1550" i="3"/>
  <c r="T1549" i="3"/>
  <c r="R1549" i="3"/>
  <c r="P1549" i="3"/>
  <c r="S1549" i="3" s="1"/>
  <c r="O1549" i="3"/>
  <c r="T1548" i="3"/>
  <c r="P1548" i="3"/>
  <c r="S1548" i="3" s="1"/>
  <c r="T1547" i="3"/>
  <c r="S1547" i="3"/>
  <c r="T1546" i="3"/>
  <c r="S1546" i="3"/>
  <c r="T1545" i="3"/>
  <c r="R1545" i="3"/>
  <c r="P1545" i="3"/>
  <c r="S1545" i="3" s="1"/>
  <c r="O1545" i="3"/>
  <c r="T1544" i="3"/>
  <c r="R1544" i="3"/>
  <c r="P1544" i="3"/>
  <c r="S1544" i="3" s="1"/>
  <c r="O1544" i="3"/>
  <c r="T1543" i="3"/>
  <c r="S1543" i="3"/>
  <c r="T1542" i="3"/>
  <c r="S1542" i="3"/>
  <c r="T1541" i="3"/>
  <c r="S1541" i="3"/>
  <c r="T1540" i="3"/>
  <c r="S1540" i="3"/>
  <c r="T1539" i="3"/>
  <c r="R1539" i="3"/>
  <c r="P1539" i="3"/>
  <c r="S1539" i="3" s="1"/>
  <c r="O1539" i="3"/>
  <c r="T1538" i="3"/>
  <c r="S1538" i="3"/>
  <c r="T1537" i="3"/>
  <c r="S1537" i="3"/>
  <c r="T1536" i="3"/>
  <c r="S1536" i="3"/>
  <c r="T1535" i="3"/>
  <c r="R1535" i="3"/>
  <c r="P1535" i="3"/>
  <c r="S1535" i="3" s="1"/>
  <c r="O1535" i="3"/>
  <c r="T1534" i="3"/>
  <c r="R1534" i="3"/>
  <c r="P1534" i="3"/>
  <c r="S1534" i="3" s="1"/>
  <c r="O1534" i="3"/>
  <c r="T1533" i="3"/>
  <c r="S1533" i="3"/>
  <c r="T1532" i="3"/>
  <c r="R1532" i="3"/>
  <c r="P1532" i="3"/>
  <c r="S1532" i="3" s="1"/>
  <c r="O1532" i="3"/>
  <c r="T1531" i="3"/>
  <c r="R1531" i="3"/>
  <c r="P1531" i="3"/>
  <c r="S1531" i="3" s="1"/>
  <c r="O1531" i="3"/>
  <c r="T1530" i="3"/>
  <c r="R1530" i="3"/>
  <c r="P1530" i="3"/>
  <c r="S1530" i="3" s="1"/>
  <c r="O1530" i="3"/>
  <c r="T1529" i="3"/>
  <c r="S1529" i="3"/>
  <c r="T1528" i="3"/>
  <c r="R1528" i="3"/>
  <c r="P1528" i="3"/>
  <c r="S1528" i="3" s="1"/>
  <c r="O1528" i="3"/>
  <c r="T1527" i="3"/>
  <c r="P1527" i="3"/>
  <c r="S1527" i="3" s="1"/>
  <c r="T1526" i="3"/>
  <c r="S1526" i="3"/>
  <c r="T1525" i="3"/>
  <c r="R1525" i="3"/>
  <c r="P1525" i="3"/>
  <c r="S1525" i="3" s="1"/>
  <c r="O1525" i="3"/>
  <c r="T1524" i="3"/>
  <c r="R1524" i="3"/>
  <c r="P1524" i="3"/>
  <c r="S1524" i="3" s="1"/>
  <c r="O1524" i="3"/>
  <c r="T1523" i="3"/>
  <c r="R1523" i="3"/>
  <c r="P1523" i="3"/>
  <c r="S1523" i="3" s="1"/>
  <c r="O1523" i="3"/>
  <c r="T1522" i="3"/>
  <c r="S1522" i="3"/>
  <c r="T1521" i="3"/>
  <c r="R1521" i="3"/>
  <c r="P1521" i="3"/>
  <c r="S1521" i="3" s="1"/>
  <c r="O1521" i="3"/>
  <c r="T1520" i="3"/>
  <c r="S1520" i="3"/>
  <c r="T1519" i="3"/>
  <c r="S1519" i="3"/>
  <c r="T1518" i="3"/>
  <c r="R1518" i="3"/>
  <c r="P1518" i="3"/>
  <c r="S1518" i="3" s="1"/>
  <c r="O1518" i="3"/>
  <c r="T1517" i="3"/>
  <c r="S1517" i="3"/>
  <c r="T1516" i="3"/>
  <c r="R1516" i="3"/>
  <c r="P1516" i="3"/>
  <c r="S1516" i="3" s="1"/>
  <c r="O1516" i="3"/>
  <c r="T1515" i="3"/>
  <c r="R1515" i="3"/>
  <c r="P1515" i="3"/>
  <c r="S1515" i="3" s="1"/>
  <c r="O1515" i="3"/>
  <c r="T1514" i="3"/>
  <c r="P1514" i="3"/>
  <c r="S1514" i="3" s="1"/>
  <c r="T1513" i="3"/>
  <c r="R1513" i="3"/>
  <c r="P1513" i="3"/>
  <c r="S1513" i="3" s="1"/>
  <c r="O1513" i="3"/>
  <c r="T1512" i="3"/>
  <c r="R1512" i="3"/>
  <c r="P1512" i="3"/>
  <c r="S1512" i="3" s="1"/>
  <c r="O1512" i="3"/>
  <c r="T1511" i="3"/>
  <c r="S1511" i="3"/>
  <c r="T1510" i="3"/>
  <c r="R1510" i="3"/>
  <c r="P1510" i="3"/>
  <c r="S1510" i="3" s="1"/>
  <c r="O1510" i="3"/>
  <c r="T1509" i="3"/>
  <c r="R1509" i="3"/>
  <c r="P1509" i="3"/>
  <c r="S1509" i="3" s="1"/>
  <c r="O1509" i="3"/>
  <c r="T1508" i="3"/>
  <c r="P1508" i="3"/>
  <c r="S1508" i="3" s="1"/>
  <c r="T1507" i="3"/>
  <c r="P1507" i="3"/>
  <c r="S1507" i="3" s="1"/>
  <c r="T1506" i="3"/>
  <c r="S1506" i="3"/>
  <c r="T1505" i="3"/>
  <c r="P1505" i="3"/>
  <c r="S1505" i="3" s="1"/>
  <c r="T1504" i="3"/>
  <c r="P1504" i="3"/>
  <c r="S1504" i="3" s="1"/>
  <c r="T1503" i="3"/>
  <c r="R1503" i="3"/>
  <c r="P1503" i="3"/>
  <c r="S1503" i="3" s="1"/>
  <c r="O1503" i="3"/>
  <c r="T1502" i="3"/>
  <c r="R1502" i="3"/>
  <c r="P1502" i="3"/>
  <c r="S1502" i="3" s="1"/>
  <c r="O1502" i="3"/>
  <c r="T1501" i="3"/>
  <c r="R1501" i="3"/>
  <c r="P1501" i="3"/>
  <c r="S1501" i="3" s="1"/>
  <c r="O1501" i="3"/>
  <c r="T1500" i="3"/>
  <c r="P1500" i="3"/>
  <c r="S1500" i="3" s="1"/>
  <c r="T1499" i="3"/>
  <c r="P1499" i="3"/>
  <c r="S1499" i="3" s="1"/>
  <c r="T1498" i="3"/>
  <c r="R1498" i="3"/>
  <c r="P1498" i="3"/>
  <c r="S1498" i="3" s="1"/>
  <c r="O1498" i="3"/>
  <c r="T1497" i="3"/>
  <c r="R1497" i="3"/>
  <c r="P1497" i="3"/>
  <c r="S1497" i="3" s="1"/>
  <c r="O1497" i="3"/>
  <c r="T1496" i="3"/>
  <c r="P1496" i="3"/>
  <c r="S1496" i="3" s="1"/>
  <c r="T1495" i="3"/>
  <c r="R1495" i="3"/>
  <c r="P1495" i="3"/>
  <c r="S1495" i="3" s="1"/>
  <c r="O1495" i="3"/>
  <c r="T1494" i="3"/>
  <c r="R1494" i="3"/>
  <c r="P1494" i="3"/>
  <c r="S1494" i="3" s="1"/>
  <c r="O1494" i="3"/>
  <c r="T1493" i="3"/>
  <c r="R1493" i="3"/>
  <c r="P1493" i="3"/>
  <c r="S1493" i="3" s="1"/>
  <c r="O1493" i="3"/>
  <c r="T1492" i="3"/>
  <c r="R1492" i="3"/>
  <c r="P1492" i="3"/>
  <c r="S1492" i="3" s="1"/>
  <c r="O1492" i="3"/>
  <c r="T1491" i="3"/>
  <c r="R1491" i="3"/>
  <c r="P1491" i="3"/>
  <c r="S1491" i="3" s="1"/>
  <c r="O1491" i="3"/>
  <c r="T1490" i="3"/>
  <c r="P1490" i="3"/>
  <c r="S1490" i="3" s="1"/>
  <c r="T1489" i="3"/>
  <c r="R1489" i="3"/>
  <c r="P1489" i="3"/>
  <c r="S1489" i="3" s="1"/>
  <c r="O1489" i="3"/>
  <c r="T1488" i="3"/>
  <c r="R1488" i="3"/>
  <c r="P1488" i="3"/>
  <c r="S1488" i="3" s="1"/>
  <c r="O1488" i="3"/>
  <c r="T1487" i="3"/>
  <c r="R1487" i="3"/>
  <c r="P1487" i="3"/>
  <c r="S1487" i="3" s="1"/>
  <c r="O1487" i="3"/>
  <c r="T1486" i="3"/>
  <c r="S1486" i="3"/>
  <c r="T1485" i="3"/>
  <c r="S1485" i="3"/>
  <c r="T1484" i="3"/>
  <c r="R1484" i="3"/>
  <c r="P1484" i="3"/>
  <c r="S1484" i="3" s="1"/>
  <c r="O1484" i="3"/>
  <c r="T1483" i="3"/>
  <c r="S1483" i="3"/>
  <c r="T1482" i="3"/>
  <c r="P1482" i="3"/>
  <c r="S1482" i="3" s="1"/>
  <c r="T1481" i="3"/>
  <c r="P1481" i="3"/>
  <c r="S1481" i="3" s="1"/>
  <c r="T1480" i="3"/>
  <c r="R1480" i="3"/>
  <c r="P1480" i="3"/>
  <c r="S1480" i="3" s="1"/>
  <c r="O1480" i="3"/>
  <c r="T1479" i="3"/>
  <c r="R1479" i="3"/>
  <c r="P1479" i="3"/>
  <c r="S1479" i="3" s="1"/>
  <c r="O1479" i="3"/>
  <c r="T1478" i="3"/>
  <c r="R1478" i="3"/>
  <c r="P1478" i="3"/>
  <c r="S1478" i="3" s="1"/>
  <c r="O1478" i="3"/>
  <c r="T1477" i="3"/>
  <c r="R1477" i="3"/>
  <c r="P1477" i="3"/>
  <c r="S1477" i="3" s="1"/>
  <c r="O1477" i="3"/>
  <c r="T1476" i="3"/>
  <c r="P1476" i="3"/>
  <c r="S1476" i="3" s="1"/>
  <c r="T1475" i="3"/>
  <c r="P1475" i="3"/>
  <c r="S1475" i="3" s="1"/>
  <c r="T1474" i="3"/>
  <c r="S1474" i="3"/>
  <c r="T1473" i="3"/>
  <c r="P1473" i="3"/>
  <c r="S1473" i="3" s="1"/>
  <c r="T1472" i="3"/>
  <c r="P1472" i="3"/>
  <c r="S1472" i="3" s="1"/>
  <c r="T1471" i="3"/>
  <c r="S1471" i="3"/>
  <c r="T1470" i="3"/>
  <c r="R1470" i="3"/>
  <c r="P1470" i="3"/>
  <c r="S1470" i="3" s="1"/>
  <c r="O1470" i="3"/>
  <c r="T1469" i="3"/>
  <c r="P1469" i="3"/>
  <c r="S1469" i="3" s="1"/>
  <c r="T1468" i="3"/>
  <c r="P1468" i="3"/>
  <c r="S1468" i="3" s="1"/>
  <c r="T1467" i="3"/>
  <c r="S1467" i="3"/>
  <c r="T1466" i="3"/>
  <c r="P1466" i="3"/>
  <c r="S1466" i="3" s="1"/>
  <c r="T1465" i="3"/>
  <c r="P1465" i="3"/>
  <c r="S1465" i="3" s="1"/>
  <c r="T1464" i="3"/>
  <c r="P1464" i="3"/>
  <c r="S1464" i="3" s="1"/>
  <c r="T1463" i="3"/>
  <c r="P1463" i="3"/>
  <c r="S1463" i="3" s="1"/>
  <c r="T1462" i="3"/>
  <c r="R1462" i="3"/>
  <c r="P1462" i="3"/>
  <c r="S1462" i="3" s="1"/>
  <c r="O1462" i="3"/>
  <c r="T1461" i="3"/>
  <c r="P1461" i="3"/>
  <c r="S1461" i="3" s="1"/>
  <c r="T1460" i="3"/>
  <c r="S1460" i="3"/>
  <c r="T1459" i="3"/>
  <c r="P1459" i="3"/>
  <c r="S1459" i="3" s="1"/>
  <c r="T1458" i="3"/>
  <c r="P1458" i="3"/>
  <c r="S1458" i="3" s="1"/>
  <c r="T1457" i="3"/>
  <c r="P1457" i="3"/>
  <c r="S1457" i="3" s="1"/>
  <c r="T1456" i="3"/>
  <c r="P1456" i="3"/>
  <c r="S1456" i="3" s="1"/>
  <c r="T1455" i="3"/>
  <c r="P1455" i="3"/>
  <c r="S1455" i="3" s="1"/>
  <c r="T1454" i="3"/>
  <c r="P1454" i="3"/>
  <c r="S1454" i="3" s="1"/>
  <c r="T1453" i="3"/>
  <c r="P1453" i="3"/>
  <c r="S1453" i="3" s="1"/>
  <c r="T1452" i="3"/>
  <c r="P1452" i="3"/>
  <c r="S1452" i="3" s="1"/>
  <c r="T1451" i="3"/>
  <c r="P1451" i="3"/>
  <c r="S1451" i="3" s="1"/>
  <c r="T1450" i="3"/>
  <c r="P1450" i="3"/>
  <c r="S1450" i="3" s="1"/>
  <c r="T1449" i="3"/>
  <c r="R1449" i="3"/>
  <c r="P1449" i="3"/>
  <c r="S1449" i="3" s="1"/>
  <c r="O1449" i="3"/>
  <c r="T1448" i="3"/>
  <c r="R1448" i="3"/>
  <c r="P1448" i="3"/>
  <c r="S1448" i="3" s="1"/>
  <c r="O1448" i="3"/>
  <c r="T1447" i="3"/>
  <c r="R1447" i="3"/>
  <c r="P1447" i="3"/>
  <c r="S1447" i="3" s="1"/>
  <c r="O1447" i="3"/>
  <c r="T1446" i="3"/>
  <c r="P1446" i="3"/>
  <c r="S1446" i="3" s="1"/>
  <c r="T1445" i="3"/>
  <c r="P1445" i="3"/>
  <c r="S1445" i="3" s="1"/>
  <c r="T1444" i="3"/>
  <c r="P1444" i="3"/>
  <c r="S1444" i="3" s="1"/>
  <c r="T1443" i="3"/>
  <c r="P1443" i="3"/>
  <c r="S1443" i="3" s="1"/>
  <c r="T1442" i="3"/>
  <c r="P1442" i="3"/>
  <c r="S1442" i="3" s="1"/>
  <c r="T1441" i="3"/>
  <c r="P1441" i="3"/>
  <c r="S1441" i="3" s="1"/>
  <c r="T1440" i="3"/>
  <c r="P1440" i="3"/>
  <c r="S1440" i="3" s="1"/>
  <c r="T1439" i="3"/>
  <c r="P1439" i="3"/>
  <c r="S1439" i="3" s="1"/>
  <c r="T1438" i="3"/>
  <c r="P1438" i="3"/>
  <c r="S1438" i="3" s="1"/>
  <c r="T1437" i="3"/>
  <c r="S1437" i="3"/>
  <c r="T1436" i="3"/>
  <c r="P1436" i="3"/>
  <c r="S1436" i="3" s="1"/>
  <c r="T1435" i="3"/>
  <c r="P1435" i="3"/>
  <c r="S1435" i="3" s="1"/>
  <c r="T1434" i="3"/>
  <c r="R1434" i="3"/>
  <c r="P1434" i="3"/>
  <c r="S1434" i="3" s="1"/>
  <c r="O1434" i="3"/>
  <c r="T1433" i="3"/>
  <c r="R1433" i="3"/>
  <c r="P1433" i="3"/>
  <c r="S1433" i="3" s="1"/>
  <c r="O1433" i="3"/>
  <c r="T1432" i="3"/>
  <c r="P1432" i="3"/>
  <c r="S1432" i="3" s="1"/>
  <c r="T1431" i="3"/>
  <c r="R1431" i="3"/>
  <c r="P1431" i="3"/>
  <c r="S1431" i="3" s="1"/>
  <c r="O1431" i="3"/>
  <c r="T1430" i="3"/>
  <c r="P1430" i="3"/>
  <c r="S1430" i="3" s="1"/>
  <c r="T1429" i="3"/>
  <c r="R1429" i="3"/>
  <c r="P1429" i="3"/>
  <c r="S1429" i="3" s="1"/>
  <c r="O1429" i="3"/>
  <c r="T1428" i="3"/>
  <c r="P1428" i="3"/>
  <c r="S1428" i="3" s="1"/>
  <c r="T1427" i="3"/>
  <c r="R1427" i="3"/>
  <c r="P1427" i="3"/>
  <c r="S1427" i="3" s="1"/>
  <c r="O1427" i="3"/>
  <c r="T1426" i="3"/>
  <c r="R1426" i="3"/>
  <c r="P1426" i="3"/>
  <c r="S1426" i="3" s="1"/>
  <c r="O1426" i="3"/>
  <c r="T1425" i="3"/>
  <c r="P1425" i="3"/>
  <c r="S1425" i="3" s="1"/>
  <c r="T1424" i="3"/>
  <c r="P1424" i="3"/>
  <c r="S1424" i="3" s="1"/>
  <c r="T1423" i="3"/>
  <c r="P1423" i="3"/>
  <c r="S1423" i="3" s="1"/>
  <c r="T1422" i="3"/>
  <c r="S1422" i="3"/>
  <c r="T1421" i="3"/>
  <c r="P1421" i="3"/>
  <c r="S1421" i="3" s="1"/>
  <c r="T1420" i="3"/>
  <c r="S1420" i="3"/>
  <c r="T1419" i="3"/>
  <c r="S1419" i="3"/>
  <c r="T1418" i="3"/>
  <c r="R1418" i="3"/>
  <c r="P1418" i="3"/>
  <c r="S1418" i="3" s="1"/>
  <c r="O1418" i="3"/>
  <c r="T1417" i="3"/>
  <c r="P1417" i="3"/>
  <c r="S1417" i="3" s="1"/>
  <c r="T1416" i="3"/>
  <c r="R1416" i="3"/>
  <c r="P1416" i="3"/>
  <c r="S1416" i="3" s="1"/>
  <c r="O1416" i="3"/>
  <c r="T1415" i="3"/>
  <c r="P1415" i="3"/>
  <c r="S1415" i="3" s="1"/>
  <c r="T1414" i="3"/>
  <c r="S1414" i="3"/>
  <c r="T1413" i="3"/>
  <c r="P1413" i="3"/>
  <c r="S1413" i="3" s="1"/>
  <c r="T1412" i="3"/>
  <c r="P1412" i="3"/>
  <c r="S1412" i="3" s="1"/>
  <c r="T1411" i="3"/>
  <c r="P1411" i="3"/>
  <c r="S1411" i="3" s="1"/>
  <c r="T1410" i="3"/>
  <c r="P1410" i="3"/>
  <c r="S1410" i="3" s="1"/>
  <c r="T1409" i="3"/>
  <c r="P1409" i="3"/>
  <c r="S1409" i="3" s="1"/>
  <c r="T1408" i="3"/>
  <c r="P1408" i="3"/>
  <c r="S1408" i="3" s="1"/>
  <c r="T1407" i="3"/>
  <c r="S1407" i="3"/>
  <c r="T1406" i="3"/>
  <c r="P1406" i="3"/>
  <c r="S1406" i="3" s="1"/>
  <c r="T1405" i="3"/>
  <c r="P1405" i="3"/>
  <c r="S1405" i="3" s="1"/>
  <c r="T1404" i="3"/>
  <c r="P1404" i="3"/>
  <c r="S1404" i="3" s="1"/>
  <c r="T1403" i="3"/>
  <c r="P1403" i="3"/>
  <c r="S1403" i="3" s="1"/>
  <c r="T1402" i="3"/>
  <c r="P1402" i="3"/>
  <c r="S1402" i="3" s="1"/>
  <c r="T1401" i="3"/>
  <c r="P1401" i="3"/>
  <c r="S1401" i="3" s="1"/>
  <c r="T1400" i="3"/>
  <c r="S1400" i="3"/>
  <c r="T1399" i="3"/>
  <c r="P1399" i="3"/>
  <c r="S1399" i="3" s="1"/>
  <c r="T1398" i="3"/>
  <c r="P1398" i="3"/>
  <c r="S1398" i="3" s="1"/>
  <c r="T1397" i="3"/>
  <c r="P1397" i="3"/>
  <c r="S1397" i="3" s="1"/>
  <c r="T1396" i="3"/>
  <c r="P1396" i="3"/>
  <c r="S1396" i="3" s="1"/>
  <c r="T1395" i="3"/>
  <c r="P1395" i="3"/>
  <c r="S1395" i="3" s="1"/>
  <c r="T1394" i="3"/>
  <c r="P1394" i="3"/>
  <c r="S1394" i="3" s="1"/>
  <c r="T1393" i="3"/>
  <c r="P1393" i="3"/>
  <c r="S1393" i="3" s="1"/>
  <c r="T1392" i="3"/>
  <c r="P1392" i="3"/>
  <c r="S1392" i="3" s="1"/>
  <c r="T1391" i="3"/>
  <c r="P1391" i="3"/>
  <c r="S1391" i="3" s="1"/>
  <c r="T1390" i="3"/>
  <c r="P1390" i="3"/>
  <c r="S1390" i="3" s="1"/>
  <c r="T1389" i="3"/>
  <c r="P1389" i="3"/>
  <c r="S1389" i="3" s="1"/>
  <c r="T1388" i="3"/>
  <c r="P1388" i="3"/>
  <c r="S1388" i="3" s="1"/>
  <c r="T1387" i="3"/>
  <c r="S1387" i="3"/>
  <c r="T1386" i="3"/>
  <c r="S1386" i="3"/>
  <c r="T1385" i="3"/>
  <c r="P1385" i="3"/>
  <c r="S1385" i="3" s="1"/>
  <c r="T1384" i="3"/>
  <c r="P1384" i="3"/>
  <c r="S1384" i="3" s="1"/>
  <c r="T1383" i="3"/>
  <c r="S1383" i="3"/>
  <c r="T1382" i="3"/>
  <c r="P1382" i="3"/>
  <c r="S1382" i="3" s="1"/>
  <c r="T1381" i="3"/>
  <c r="S1381" i="3"/>
  <c r="T1380" i="3"/>
  <c r="R1380" i="3"/>
  <c r="P1380" i="3"/>
  <c r="S1380" i="3" s="1"/>
  <c r="O1380" i="3"/>
  <c r="T1379" i="3"/>
  <c r="R1379" i="3"/>
  <c r="P1379" i="3"/>
  <c r="S1379" i="3" s="1"/>
  <c r="O1379" i="3"/>
  <c r="T1378" i="3"/>
  <c r="R1378" i="3"/>
  <c r="P1378" i="3"/>
  <c r="S1378" i="3" s="1"/>
  <c r="O1378" i="3"/>
  <c r="T1377" i="3"/>
  <c r="P1377" i="3"/>
  <c r="S1377" i="3" s="1"/>
  <c r="T1376" i="3"/>
  <c r="P1376" i="3"/>
  <c r="S1376" i="3" s="1"/>
  <c r="T1375" i="3"/>
  <c r="P1375" i="3"/>
  <c r="S1375" i="3" s="1"/>
  <c r="T1374" i="3"/>
  <c r="P1374" i="3"/>
  <c r="S1374" i="3" s="1"/>
  <c r="T1373" i="3"/>
  <c r="P1373" i="3"/>
  <c r="S1373" i="3" s="1"/>
  <c r="T1372" i="3"/>
  <c r="P1372" i="3"/>
  <c r="S1372" i="3" s="1"/>
  <c r="T1371" i="3"/>
  <c r="P1371" i="3"/>
  <c r="S1371" i="3" s="1"/>
  <c r="T1370" i="3"/>
  <c r="P1370" i="3"/>
  <c r="S1370" i="3" s="1"/>
  <c r="T1369" i="3"/>
  <c r="P1369" i="3"/>
  <c r="S1369" i="3" s="1"/>
  <c r="T1368" i="3"/>
  <c r="P1368" i="3"/>
  <c r="S1368" i="3" s="1"/>
  <c r="T1367" i="3"/>
  <c r="P1367" i="3"/>
  <c r="S1367" i="3" s="1"/>
  <c r="T1366" i="3"/>
  <c r="P1366" i="3"/>
  <c r="S1366" i="3" s="1"/>
  <c r="T1365" i="3"/>
  <c r="P1365" i="3"/>
  <c r="S1365" i="3" s="1"/>
  <c r="T1364" i="3"/>
  <c r="P1364" i="3"/>
  <c r="S1364" i="3" s="1"/>
  <c r="T1363" i="3"/>
  <c r="P1363" i="3"/>
  <c r="S1363" i="3" s="1"/>
  <c r="T1362" i="3"/>
  <c r="P1362" i="3"/>
  <c r="S1362" i="3" s="1"/>
  <c r="T1361" i="3"/>
  <c r="P1361" i="3"/>
  <c r="S1361" i="3" s="1"/>
  <c r="T1360" i="3"/>
  <c r="P1360" i="3"/>
  <c r="S1360" i="3" s="1"/>
  <c r="T1359" i="3"/>
  <c r="P1359" i="3"/>
  <c r="S1359" i="3" s="1"/>
  <c r="T1358" i="3"/>
  <c r="P1358" i="3"/>
  <c r="S1358" i="3" s="1"/>
  <c r="T1357" i="3"/>
  <c r="P1357" i="3"/>
  <c r="S1357" i="3" s="1"/>
  <c r="T1356" i="3"/>
  <c r="P1356" i="3"/>
  <c r="S1356" i="3" s="1"/>
  <c r="T1355" i="3"/>
  <c r="P1355" i="3"/>
  <c r="S1355" i="3" s="1"/>
  <c r="T1354" i="3"/>
  <c r="P1354" i="3"/>
  <c r="S1354" i="3" s="1"/>
  <c r="T1353" i="3"/>
  <c r="P1353" i="3"/>
  <c r="S1353" i="3" s="1"/>
  <c r="T1352" i="3"/>
  <c r="P1352" i="3"/>
  <c r="S1352" i="3" s="1"/>
  <c r="T1351" i="3"/>
  <c r="P1351" i="3"/>
  <c r="S1351" i="3" s="1"/>
  <c r="T1350" i="3"/>
  <c r="P1350" i="3"/>
  <c r="S1350" i="3" s="1"/>
  <c r="T1349" i="3"/>
  <c r="P1349" i="3"/>
  <c r="S1349" i="3" s="1"/>
  <c r="T1348" i="3"/>
  <c r="P1348" i="3"/>
  <c r="S1348" i="3" s="1"/>
  <c r="T1347" i="3"/>
  <c r="P1347" i="3"/>
  <c r="S1347" i="3" s="1"/>
  <c r="T1346" i="3"/>
  <c r="P1346" i="3"/>
  <c r="S1346" i="3" s="1"/>
  <c r="T1345" i="3"/>
  <c r="P1345" i="3"/>
  <c r="S1345" i="3" s="1"/>
  <c r="T1344" i="3"/>
  <c r="P1344" i="3"/>
  <c r="S1344" i="3" s="1"/>
  <c r="T1343" i="3"/>
  <c r="P1343" i="3"/>
  <c r="S1343" i="3" s="1"/>
  <c r="T1342" i="3"/>
  <c r="P1342" i="3"/>
  <c r="S1342" i="3" s="1"/>
  <c r="T1341" i="3"/>
  <c r="P1341" i="3"/>
  <c r="S1341" i="3" s="1"/>
  <c r="T1340" i="3"/>
  <c r="P1340" i="3"/>
  <c r="S1340" i="3" s="1"/>
  <c r="T1339" i="3"/>
  <c r="P1339" i="3"/>
  <c r="S1339" i="3" s="1"/>
  <c r="T1338" i="3"/>
  <c r="P1338" i="3"/>
  <c r="S1338" i="3" s="1"/>
  <c r="T1337" i="3"/>
  <c r="P1337" i="3"/>
  <c r="S1337" i="3" s="1"/>
  <c r="T1336" i="3"/>
  <c r="P1336" i="3"/>
  <c r="S1336" i="3" s="1"/>
  <c r="T1335" i="3"/>
  <c r="P1335" i="3"/>
  <c r="S1335" i="3" s="1"/>
  <c r="T1334" i="3"/>
  <c r="P1334" i="3"/>
  <c r="S1334" i="3" s="1"/>
  <c r="T1333" i="3"/>
  <c r="P1333" i="3"/>
  <c r="S1333" i="3" s="1"/>
  <c r="T1332" i="3"/>
  <c r="P1332" i="3"/>
  <c r="S1332" i="3" s="1"/>
  <c r="T1331" i="3"/>
  <c r="P1331" i="3"/>
  <c r="S1331" i="3" s="1"/>
  <c r="T1330" i="3"/>
  <c r="P1330" i="3"/>
  <c r="S1330" i="3" s="1"/>
  <c r="T1329" i="3"/>
  <c r="P1329" i="3"/>
  <c r="S1329" i="3" s="1"/>
  <c r="T1328" i="3"/>
  <c r="P1328" i="3"/>
  <c r="S1328" i="3" s="1"/>
  <c r="T1327" i="3"/>
  <c r="S1327" i="3"/>
  <c r="T1326" i="3"/>
  <c r="S1326" i="3"/>
  <c r="T1325" i="3"/>
  <c r="P1325" i="3"/>
  <c r="S1325" i="3" s="1"/>
  <c r="T1324" i="3"/>
  <c r="P1324" i="3"/>
  <c r="S1324" i="3" s="1"/>
  <c r="T1323" i="3"/>
  <c r="P1323" i="3"/>
  <c r="S1323" i="3" s="1"/>
  <c r="T1322" i="3"/>
  <c r="P1322" i="3"/>
  <c r="S1322" i="3" s="1"/>
  <c r="T1321" i="3"/>
  <c r="P1321" i="3"/>
  <c r="S1321" i="3" s="1"/>
  <c r="T1320" i="3"/>
  <c r="P1320" i="3"/>
  <c r="S1320" i="3" s="1"/>
  <c r="T1319" i="3"/>
  <c r="P1319" i="3"/>
  <c r="S1319" i="3" s="1"/>
  <c r="T1318" i="3"/>
  <c r="P1318" i="3"/>
  <c r="S1318" i="3" s="1"/>
  <c r="T1317" i="3"/>
  <c r="P1317" i="3"/>
  <c r="S1317" i="3" s="1"/>
  <c r="T1316" i="3"/>
  <c r="S1316" i="3"/>
  <c r="T1315" i="3"/>
  <c r="P1315" i="3"/>
  <c r="S1315" i="3" s="1"/>
  <c r="T1314" i="3"/>
  <c r="P1314" i="3"/>
  <c r="S1314" i="3" s="1"/>
  <c r="T1313" i="3"/>
  <c r="P1313" i="3"/>
  <c r="S1313" i="3" s="1"/>
  <c r="T1312" i="3"/>
  <c r="P1312" i="3"/>
  <c r="S1312" i="3" s="1"/>
  <c r="T1311" i="3"/>
  <c r="P1311" i="3"/>
  <c r="S1311" i="3" s="1"/>
  <c r="T1310" i="3"/>
  <c r="R1310" i="3"/>
  <c r="P1310" i="3"/>
  <c r="S1310" i="3" s="1"/>
  <c r="O1310" i="3"/>
  <c r="T1309" i="3"/>
  <c r="R1309" i="3"/>
  <c r="P1309" i="3"/>
  <c r="S1309" i="3" s="1"/>
  <c r="O1309" i="3"/>
  <c r="T1308" i="3"/>
  <c r="P1308" i="3"/>
  <c r="S1308" i="3" s="1"/>
  <c r="T1307" i="3"/>
  <c r="P1307" i="3"/>
  <c r="S1307" i="3" s="1"/>
  <c r="T1306" i="3"/>
  <c r="P1306" i="3"/>
  <c r="S1306" i="3" s="1"/>
  <c r="T1305" i="3"/>
  <c r="R1305" i="3"/>
  <c r="P1305" i="3"/>
  <c r="S1305" i="3" s="1"/>
  <c r="O1305" i="3"/>
  <c r="T1304" i="3"/>
  <c r="P1304" i="3"/>
  <c r="S1304" i="3" s="1"/>
  <c r="T1303" i="3"/>
  <c r="P1303" i="3"/>
  <c r="S1303" i="3" s="1"/>
  <c r="T1302" i="3"/>
  <c r="P1302" i="3"/>
  <c r="S1302" i="3" s="1"/>
  <c r="T1301" i="3"/>
  <c r="P1301" i="3"/>
  <c r="S1301" i="3" s="1"/>
  <c r="T1300" i="3"/>
  <c r="P1300" i="3"/>
  <c r="S1300" i="3" s="1"/>
  <c r="T1299" i="3"/>
  <c r="P1299" i="3"/>
  <c r="S1299" i="3" s="1"/>
  <c r="T1298" i="3"/>
  <c r="P1298" i="3"/>
  <c r="S1298" i="3" s="1"/>
  <c r="T1297" i="3"/>
  <c r="P1297" i="3"/>
  <c r="S1297" i="3" s="1"/>
  <c r="T1296" i="3"/>
  <c r="P1296" i="3"/>
  <c r="S1296" i="3" s="1"/>
  <c r="T1295" i="3"/>
  <c r="P1295" i="3"/>
  <c r="S1295" i="3" s="1"/>
  <c r="T1294" i="3"/>
  <c r="P1294" i="3"/>
  <c r="S1294" i="3" s="1"/>
  <c r="T1293" i="3"/>
  <c r="P1293" i="3"/>
  <c r="S1293" i="3" s="1"/>
  <c r="T1292" i="3"/>
  <c r="P1292" i="3"/>
  <c r="S1292" i="3" s="1"/>
  <c r="T1291" i="3"/>
  <c r="P1291" i="3"/>
  <c r="S1291" i="3" s="1"/>
  <c r="T1290" i="3"/>
  <c r="P1290" i="3"/>
  <c r="S1290" i="3" s="1"/>
  <c r="T1289" i="3"/>
  <c r="P1289" i="3"/>
  <c r="S1289" i="3" s="1"/>
  <c r="T1288" i="3"/>
  <c r="P1288" i="3"/>
  <c r="S1288" i="3" s="1"/>
  <c r="T1287" i="3"/>
  <c r="P1287" i="3"/>
  <c r="S1287" i="3" s="1"/>
  <c r="T1286" i="3"/>
  <c r="R1286" i="3"/>
  <c r="P1286" i="3"/>
  <c r="S1286" i="3" s="1"/>
  <c r="O1286" i="3"/>
  <c r="T1285" i="3"/>
  <c r="P1285" i="3"/>
  <c r="S1285" i="3" s="1"/>
  <c r="T1284" i="3"/>
  <c r="P1284" i="3"/>
  <c r="S1284" i="3" s="1"/>
  <c r="T1283" i="3"/>
  <c r="S1283" i="3"/>
  <c r="T1282" i="3"/>
  <c r="P1282" i="3"/>
  <c r="S1282" i="3" s="1"/>
  <c r="T1281" i="3"/>
  <c r="P1281" i="3"/>
  <c r="S1281" i="3" s="1"/>
  <c r="T1280" i="3"/>
  <c r="P1280" i="3"/>
  <c r="S1280" i="3" s="1"/>
  <c r="T1279" i="3"/>
  <c r="P1279" i="3"/>
  <c r="S1279" i="3" s="1"/>
  <c r="T1278" i="3"/>
  <c r="P1278" i="3"/>
  <c r="S1278" i="3" s="1"/>
  <c r="T1277" i="3"/>
  <c r="P1277" i="3"/>
  <c r="S1277" i="3" s="1"/>
  <c r="T1276" i="3"/>
  <c r="P1276" i="3"/>
  <c r="S1276" i="3" s="1"/>
  <c r="T1275" i="3"/>
  <c r="P1275" i="3"/>
  <c r="S1275" i="3" s="1"/>
  <c r="T1274" i="3"/>
  <c r="P1274" i="3"/>
  <c r="S1274" i="3" s="1"/>
  <c r="T1273" i="3"/>
  <c r="P1273" i="3"/>
  <c r="S1273" i="3" s="1"/>
  <c r="T1272" i="3"/>
  <c r="P1272" i="3"/>
  <c r="S1272" i="3" s="1"/>
  <c r="T1271" i="3"/>
  <c r="P1271" i="3"/>
  <c r="S1271" i="3" s="1"/>
  <c r="T1270" i="3"/>
  <c r="P1270" i="3"/>
  <c r="S1270" i="3" s="1"/>
  <c r="T1269" i="3"/>
  <c r="P1269" i="3"/>
  <c r="S1269" i="3" s="1"/>
  <c r="T1268" i="3"/>
  <c r="P1268" i="3"/>
  <c r="S1268" i="3" s="1"/>
  <c r="T1267" i="3"/>
  <c r="P1267" i="3"/>
  <c r="S1267" i="3" s="1"/>
  <c r="T1266" i="3"/>
  <c r="P1266" i="3"/>
  <c r="S1266" i="3" s="1"/>
  <c r="T1265" i="3"/>
  <c r="P1265" i="3"/>
  <c r="S1265" i="3" s="1"/>
  <c r="T1264" i="3"/>
  <c r="P1264" i="3"/>
  <c r="S1264" i="3" s="1"/>
  <c r="T1263" i="3"/>
  <c r="P1263" i="3"/>
  <c r="S1263" i="3" s="1"/>
  <c r="T1262" i="3"/>
  <c r="P1262" i="3"/>
  <c r="S1262" i="3" s="1"/>
  <c r="T1261" i="3"/>
  <c r="P1261" i="3"/>
  <c r="S1261" i="3" s="1"/>
  <c r="T1260" i="3"/>
  <c r="P1260" i="3"/>
  <c r="S1260" i="3" s="1"/>
  <c r="T1259" i="3"/>
  <c r="P1259" i="3"/>
  <c r="S1259" i="3" s="1"/>
  <c r="T1258" i="3"/>
  <c r="P1258" i="3"/>
  <c r="S1258" i="3" s="1"/>
  <c r="T1257" i="3"/>
  <c r="P1257" i="3"/>
  <c r="S1257" i="3" s="1"/>
  <c r="T1256" i="3"/>
  <c r="P1256" i="3"/>
  <c r="S1256" i="3" s="1"/>
  <c r="T1255" i="3"/>
  <c r="P1255" i="3"/>
  <c r="S1255" i="3" s="1"/>
  <c r="T1254" i="3"/>
  <c r="P1254" i="3"/>
  <c r="S1254" i="3" s="1"/>
  <c r="T1253" i="3"/>
  <c r="P1253" i="3"/>
  <c r="S1253" i="3" s="1"/>
  <c r="T1252" i="3"/>
  <c r="P1252" i="3"/>
  <c r="S1252" i="3" s="1"/>
  <c r="T1251" i="3"/>
  <c r="P1251" i="3"/>
  <c r="S1251" i="3" s="1"/>
  <c r="T1250" i="3"/>
  <c r="P1250" i="3"/>
  <c r="S1250" i="3" s="1"/>
  <c r="T1249" i="3"/>
  <c r="P1249" i="3"/>
  <c r="S1249" i="3" s="1"/>
  <c r="T1248" i="3"/>
  <c r="P1248" i="3"/>
  <c r="S1248" i="3" s="1"/>
  <c r="T1247" i="3"/>
  <c r="P1247" i="3"/>
  <c r="S1247" i="3" s="1"/>
  <c r="T1246" i="3"/>
  <c r="P1246" i="3"/>
  <c r="S1246" i="3" s="1"/>
  <c r="T1245" i="3"/>
  <c r="P1245" i="3"/>
  <c r="S1245" i="3" s="1"/>
  <c r="T1244" i="3"/>
  <c r="P1244" i="3"/>
  <c r="S1244" i="3" s="1"/>
  <c r="T1243" i="3"/>
  <c r="P1243" i="3"/>
  <c r="S1243" i="3" s="1"/>
  <c r="T1242" i="3"/>
  <c r="P1242" i="3"/>
  <c r="S1242" i="3" s="1"/>
  <c r="T1241" i="3"/>
  <c r="P1241" i="3"/>
  <c r="S1241" i="3" s="1"/>
  <c r="T1240" i="3"/>
  <c r="P1240" i="3"/>
  <c r="S1240" i="3" s="1"/>
  <c r="T1239" i="3"/>
  <c r="P1239" i="3"/>
  <c r="S1239" i="3" s="1"/>
  <c r="T1238" i="3"/>
  <c r="P1238" i="3"/>
  <c r="S1238" i="3" s="1"/>
  <c r="T1237" i="3"/>
  <c r="P1237" i="3"/>
  <c r="S1237" i="3" s="1"/>
  <c r="T1236" i="3"/>
  <c r="P1236" i="3"/>
  <c r="S1236" i="3" s="1"/>
  <c r="T1235" i="3"/>
  <c r="S1235" i="3"/>
  <c r="T1234" i="3"/>
  <c r="P1234" i="3"/>
  <c r="S1234" i="3" s="1"/>
  <c r="T1233" i="3"/>
  <c r="P1233" i="3"/>
  <c r="S1233" i="3" s="1"/>
  <c r="T1232" i="3"/>
  <c r="P1232" i="3"/>
  <c r="S1232" i="3" s="1"/>
  <c r="T1231" i="3"/>
  <c r="P1231" i="3"/>
  <c r="S1231" i="3" s="1"/>
  <c r="T1230" i="3"/>
  <c r="P1230" i="3"/>
  <c r="S1230" i="3" s="1"/>
  <c r="T1229" i="3"/>
  <c r="P1229" i="3"/>
  <c r="S1229" i="3" s="1"/>
  <c r="T1228" i="3"/>
  <c r="P1228" i="3"/>
  <c r="S1228" i="3" s="1"/>
  <c r="T1227" i="3"/>
  <c r="P1227" i="3"/>
  <c r="S1227" i="3" s="1"/>
  <c r="T1226" i="3"/>
  <c r="P1226" i="3"/>
  <c r="S1226" i="3" s="1"/>
  <c r="T1225" i="3"/>
  <c r="P1225" i="3"/>
  <c r="S1225" i="3" s="1"/>
  <c r="T1224" i="3"/>
  <c r="P1224" i="3"/>
  <c r="S1224" i="3" s="1"/>
  <c r="T1223" i="3"/>
  <c r="P1223" i="3"/>
  <c r="S1223" i="3" s="1"/>
  <c r="T1222" i="3"/>
  <c r="P1222" i="3"/>
  <c r="S1222" i="3" s="1"/>
  <c r="T1221" i="3"/>
  <c r="P1221" i="3"/>
  <c r="S1221" i="3" s="1"/>
  <c r="T1220" i="3"/>
  <c r="P1220" i="3"/>
  <c r="S1220" i="3" s="1"/>
  <c r="T1219" i="3"/>
  <c r="P1219" i="3"/>
  <c r="S1219" i="3" s="1"/>
  <c r="T1218" i="3"/>
  <c r="P1218" i="3"/>
  <c r="S1218" i="3" s="1"/>
  <c r="T1217" i="3"/>
  <c r="P1217" i="3"/>
  <c r="S1217" i="3" s="1"/>
  <c r="T1216" i="3"/>
  <c r="P1216" i="3"/>
  <c r="S1216" i="3" s="1"/>
  <c r="T1215" i="3"/>
  <c r="P1215" i="3"/>
  <c r="S1215" i="3" s="1"/>
  <c r="T1214" i="3"/>
  <c r="P1214" i="3"/>
  <c r="S1214" i="3" s="1"/>
  <c r="T1213" i="3"/>
  <c r="P1213" i="3"/>
  <c r="S1213" i="3" s="1"/>
  <c r="T1212" i="3"/>
  <c r="P1212" i="3"/>
  <c r="S1212" i="3" s="1"/>
  <c r="T1211" i="3"/>
  <c r="P1211" i="3"/>
  <c r="S1211" i="3" s="1"/>
  <c r="T1210" i="3"/>
  <c r="P1210" i="3"/>
  <c r="S1210" i="3" s="1"/>
  <c r="T1209" i="3"/>
  <c r="P1209" i="3"/>
  <c r="S1209" i="3" s="1"/>
  <c r="T1208" i="3"/>
  <c r="P1208" i="3"/>
  <c r="S1208" i="3" s="1"/>
  <c r="T1207" i="3"/>
  <c r="P1207" i="3"/>
  <c r="S1207" i="3" s="1"/>
  <c r="T1206" i="3"/>
  <c r="P1206" i="3"/>
  <c r="S1206" i="3" s="1"/>
  <c r="T1205" i="3"/>
  <c r="P1205" i="3"/>
  <c r="S1205" i="3" s="1"/>
  <c r="T1204" i="3"/>
  <c r="P1204" i="3"/>
  <c r="S1204" i="3" s="1"/>
  <c r="T1203" i="3"/>
  <c r="P1203" i="3"/>
  <c r="S1203" i="3" s="1"/>
  <c r="T1202" i="3"/>
  <c r="P1202" i="3"/>
  <c r="S1202" i="3" s="1"/>
  <c r="T1201" i="3"/>
  <c r="P1201" i="3"/>
  <c r="S1201" i="3" s="1"/>
  <c r="T1200" i="3"/>
  <c r="P1200" i="3"/>
  <c r="S1200" i="3" s="1"/>
  <c r="T1199" i="3"/>
  <c r="P1199" i="3"/>
  <c r="S1199" i="3" s="1"/>
  <c r="T1198" i="3"/>
  <c r="P1198" i="3"/>
  <c r="S1198" i="3" s="1"/>
  <c r="T1197" i="3"/>
  <c r="P1197" i="3"/>
  <c r="S1197" i="3" s="1"/>
  <c r="T1196" i="3"/>
  <c r="P1196" i="3"/>
  <c r="S1196" i="3" s="1"/>
  <c r="T1195" i="3"/>
  <c r="P1195" i="3"/>
  <c r="S1195" i="3" s="1"/>
  <c r="T1194" i="3"/>
  <c r="P1194" i="3"/>
  <c r="S1194" i="3" s="1"/>
  <c r="T1193" i="3"/>
  <c r="P1193" i="3"/>
  <c r="S1193" i="3" s="1"/>
  <c r="T1192" i="3"/>
  <c r="P1192" i="3"/>
  <c r="S1192" i="3" s="1"/>
  <c r="T1191" i="3"/>
  <c r="P1191" i="3"/>
  <c r="S1191" i="3" s="1"/>
  <c r="T1190" i="3"/>
  <c r="P1190" i="3"/>
  <c r="S1190" i="3" s="1"/>
  <c r="T1189" i="3"/>
  <c r="P1189" i="3"/>
  <c r="S1189" i="3" s="1"/>
  <c r="T1188" i="3"/>
  <c r="P1188" i="3"/>
  <c r="S1188" i="3" s="1"/>
  <c r="T1187" i="3"/>
  <c r="P1187" i="3"/>
  <c r="S1187" i="3" s="1"/>
  <c r="T1186" i="3"/>
  <c r="P1186" i="3"/>
  <c r="S1186" i="3" s="1"/>
  <c r="T1185" i="3"/>
  <c r="P1185" i="3"/>
  <c r="S1185" i="3" s="1"/>
  <c r="T1184" i="3"/>
  <c r="P1184" i="3"/>
  <c r="S1184" i="3" s="1"/>
  <c r="T1183" i="3"/>
  <c r="P1183" i="3"/>
  <c r="S1183" i="3" s="1"/>
  <c r="T1182" i="3"/>
  <c r="P1182" i="3"/>
  <c r="S1182" i="3" s="1"/>
  <c r="T1181" i="3"/>
  <c r="P1181" i="3"/>
  <c r="S1181" i="3" s="1"/>
  <c r="T1180" i="3"/>
  <c r="P1180" i="3"/>
  <c r="S1180" i="3" s="1"/>
  <c r="T1179" i="3"/>
  <c r="P1179" i="3"/>
  <c r="S1179" i="3" s="1"/>
  <c r="T1178" i="3"/>
  <c r="P1178" i="3"/>
  <c r="S1178" i="3" s="1"/>
  <c r="T1177" i="3"/>
  <c r="P1177" i="3"/>
  <c r="S1177" i="3" s="1"/>
  <c r="T1176" i="3"/>
  <c r="P1176" i="3"/>
  <c r="S1176" i="3" s="1"/>
  <c r="T1175" i="3"/>
  <c r="P1175" i="3"/>
  <c r="S1175" i="3" s="1"/>
  <c r="T1174" i="3"/>
  <c r="P1174" i="3"/>
  <c r="S1174" i="3" s="1"/>
  <c r="T1173" i="3"/>
  <c r="P1173" i="3"/>
  <c r="S1173" i="3" s="1"/>
  <c r="T1172" i="3"/>
  <c r="P1172" i="3"/>
  <c r="S1172" i="3" s="1"/>
  <c r="T1171" i="3"/>
  <c r="P1171" i="3"/>
  <c r="S1171" i="3" s="1"/>
  <c r="T1170" i="3"/>
  <c r="P1170" i="3"/>
  <c r="S1170" i="3" s="1"/>
  <c r="T1169" i="3"/>
  <c r="P1169" i="3"/>
  <c r="S1169" i="3" s="1"/>
  <c r="T1168" i="3"/>
  <c r="P1168" i="3"/>
  <c r="S1168" i="3" s="1"/>
  <c r="T1167" i="3"/>
  <c r="P1167" i="3"/>
  <c r="S1167" i="3" s="1"/>
  <c r="T1166" i="3"/>
  <c r="P1166" i="3"/>
  <c r="S1166" i="3" s="1"/>
  <c r="T1165" i="3"/>
  <c r="P1165" i="3"/>
  <c r="S1165" i="3" s="1"/>
  <c r="T1164" i="3"/>
  <c r="P1164" i="3"/>
  <c r="S1164" i="3" s="1"/>
  <c r="T1163" i="3"/>
  <c r="P1163" i="3"/>
  <c r="S1163" i="3" s="1"/>
  <c r="T1162" i="3"/>
  <c r="P1162" i="3"/>
  <c r="S1162" i="3" s="1"/>
  <c r="T1161" i="3"/>
  <c r="P1161" i="3"/>
  <c r="S1161" i="3" s="1"/>
  <c r="T1160" i="3"/>
  <c r="P1160" i="3"/>
  <c r="S1160" i="3" s="1"/>
  <c r="T1159" i="3"/>
  <c r="P1159" i="3"/>
  <c r="S1159" i="3" s="1"/>
  <c r="T1158" i="3"/>
  <c r="P1158" i="3"/>
  <c r="S1158" i="3" s="1"/>
  <c r="T1157" i="3"/>
  <c r="P1157" i="3"/>
  <c r="S1157" i="3" s="1"/>
  <c r="T1156" i="3"/>
  <c r="P1156" i="3"/>
  <c r="S1156" i="3" s="1"/>
  <c r="T1155" i="3"/>
  <c r="P1155" i="3"/>
  <c r="S1155" i="3" s="1"/>
  <c r="T1154" i="3"/>
  <c r="P1154" i="3"/>
  <c r="S1154" i="3" s="1"/>
  <c r="T1153" i="3"/>
  <c r="P1153" i="3"/>
  <c r="S1153" i="3" s="1"/>
  <c r="T1152" i="3"/>
  <c r="P1152" i="3"/>
  <c r="S1152" i="3" s="1"/>
  <c r="T1151" i="3"/>
  <c r="P1151" i="3"/>
  <c r="S1151" i="3" s="1"/>
  <c r="T1150" i="3"/>
  <c r="P1150" i="3"/>
  <c r="S1150" i="3" s="1"/>
  <c r="T1149" i="3"/>
  <c r="P1149" i="3"/>
  <c r="S1149" i="3" s="1"/>
  <c r="T1148" i="3"/>
  <c r="P1148" i="3"/>
  <c r="S1148" i="3" s="1"/>
  <c r="T1147" i="3"/>
  <c r="P1147" i="3"/>
  <c r="S1147" i="3" s="1"/>
  <c r="T1146" i="3"/>
  <c r="P1146" i="3"/>
  <c r="S1146" i="3" s="1"/>
  <c r="T1145" i="3"/>
  <c r="P1145" i="3"/>
  <c r="S1145" i="3" s="1"/>
  <c r="T1144" i="3"/>
  <c r="P1144" i="3"/>
  <c r="S1144" i="3" s="1"/>
  <c r="T1143" i="3"/>
  <c r="P1143" i="3"/>
  <c r="S1143" i="3" s="1"/>
  <c r="T1142" i="3"/>
  <c r="P1142" i="3"/>
  <c r="S1142" i="3" s="1"/>
  <c r="T1141" i="3"/>
  <c r="P1141" i="3"/>
  <c r="S1141" i="3" s="1"/>
  <c r="T1140" i="3"/>
  <c r="P1140" i="3"/>
  <c r="S1140" i="3" s="1"/>
  <c r="T1139" i="3"/>
  <c r="P1139" i="3"/>
  <c r="S1139" i="3" s="1"/>
  <c r="T1138" i="3"/>
  <c r="P1138" i="3"/>
  <c r="S1138" i="3" s="1"/>
  <c r="T1137" i="3"/>
  <c r="P1137" i="3"/>
  <c r="S1137" i="3" s="1"/>
  <c r="T1136" i="3"/>
  <c r="P1136" i="3"/>
  <c r="S1136" i="3" s="1"/>
  <c r="T1135" i="3"/>
  <c r="P1135" i="3"/>
  <c r="S1135" i="3" s="1"/>
  <c r="T1134" i="3"/>
  <c r="P1134" i="3"/>
  <c r="S1134" i="3" s="1"/>
  <c r="T1133" i="3"/>
  <c r="P1133" i="3"/>
  <c r="S1133" i="3" s="1"/>
  <c r="T1132" i="3"/>
  <c r="P1132" i="3"/>
  <c r="S1132" i="3" s="1"/>
  <c r="T1131" i="3"/>
  <c r="P1131" i="3"/>
  <c r="S1131" i="3" s="1"/>
  <c r="T1130" i="3"/>
  <c r="P1130" i="3"/>
  <c r="S1130" i="3" s="1"/>
  <c r="T1129" i="3"/>
  <c r="P1129" i="3"/>
  <c r="S1129" i="3" s="1"/>
  <c r="T1128" i="3"/>
  <c r="P1128" i="3"/>
  <c r="S1128" i="3" s="1"/>
  <c r="T1127" i="3"/>
  <c r="P1127" i="3"/>
  <c r="S1127" i="3" s="1"/>
  <c r="T1126" i="3"/>
  <c r="P1126" i="3"/>
  <c r="S1126" i="3" s="1"/>
  <c r="T1125" i="3"/>
  <c r="P1125" i="3"/>
  <c r="S1125" i="3" s="1"/>
  <c r="T1124" i="3"/>
  <c r="P1124" i="3"/>
  <c r="S1124" i="3" s="1"/>
  <c r="T1123" i="3"/>
  <c r="P1123" i="3"/>
  <c r="S1123" i="3" s="1"/>
  <c r="T1122" i="3"/>
  <c r="P1122" i="3"/>
  <c r="S1122" i="3" s="1"/>
  <c r="T1121" i="3"/>
  <c r="P1121" i="3"/>
  <c r="S1121" i="3" s="1"/>
  <c r="T1120" i="3"/>
  <c r="P1120" i="3"/>
  <c r="S1120" i="3" s="1"/>
  <c r="T1119" i="3"/>
  <c r="P1119" i="3"/>
  <c r="S1119" i="3" s="1"/>
  <c r="T1118" i="3"/>
  <c r="P1118" i="3"/>
  <c r="S1118" i="3" s="1"/>
  <c r="T1117" i="3"/>
  <c r="P1117" i="3"/>
  <c r="S1117" i="3" s="1"/>
  <c r="T1116" i="3"/>
  <c r="P1116" i="3"/>
  <c r="S1116" i="3" s="1"/>
  <c r="T1115" i="3"/>
  <c r="P1115" i="3"/>
  <c r="S1115" i="3" s="1"/>
  <c r="T1114" i="3"/>
  <c r="P1114" i="3"/>
  <c r="S1114" i="3" s="1"/>
  <c r="T1113" i="3"/>
  <c r="P1113" i="3"/>
  <c r="S1113" i="3" s="1"/>
  <c r="T1112" i="3"/>
  <c r="P1112" i="3"/>
  <c r="S1112" i="3" s="1"/>
  <c r="T1111" i="3"/>
  <c r="P1111" i="3"/>
  <c r="S1111" i="3" s="1"/>
  <c r="T1110" i="3"/>
  <c r="P1110" i="3"/>
  <c r="S1110" i="3" s="1"/>
  <c r="T1109" i="3"/>
  <c r="P1109" i="3"/>
  <c r="S1109" i="3" s="1"/>
  <c r="T1108" i="3"/>
  <c r="P1108" i="3"/>
  <c r="S1108" i="3" s="1"/>
  <c r="T1107" i="3"/>
  <c r="P1107" i="3"/>
  <c r="S1107" i="3" s="1"/>
  <c r="T1106" i="3"/>
  <c r="P1106" i="3"/>
  <c r="S1106" i="3" s="1"/>
  <c r="T1105" i="3"/>
  <c r="P1105" i="3"/>
  <c r="S1105" i="3" s="1"/>
  <c r="T1104" i="3"/>
  <c r="P1104" i="3"/>
  <c r="S1104" i="3" s="1"/>
  <c r="T1103" i="3"/>
  <c r="P1103" i="3"/>
  <c r="S1103" i="3" s="1"/>
  <c r="T1102" i="3"/>
  <c r="P1102" i="3"/>
  <c r="S1102" i="3" s="1"/>
  <c r="T1101" i="3"/>
  <c r="P1101" i="3"/>
  <c r="S1101" i="3" s="1"/>
  <c r="T1100" i="3"/>
  <c r="P1100" i="3"/>
  <c r="S1100" i="3" s="1"/>
  <c r="T1099" i="3"/>
  <c r="P1099" i="3"/>
  <c r="S1099" i="3" s="1"/>
  <c r="T1098" i="3"/>
  <c r="P1098" i="3"/>
  <c r="S1098" i="3" s="1"/>
  <c r="T1097" i="3"/>
  <c r="P1097" i="3"/>
  <c r="S1097" i="3" s="1"/>
  <c r="T1096" i="3"/>
  <c r="P1096" i="3"/>
  <c r="S1096" i="3" s="1"/>
  <c r="T1095" i="3"/>
  <c r="P1095" i="3"/>
  <c r="S1095" i="3" s="1"/>
  <c r="T1094" i="3"/>
  <c r="P1094" i="3"/>
  <c r="S1094" i="3" s="1"/>
  <c r="T1093" i="3"/>
  <c r="P1093" i="3"/>
  <c r="S1093" i="3" s="1"/>
  <c r="T1092" i="3"/>
  <c r="P1092" i="3"/>
  <c r="S1092" i="3" s="1"/>
  <c r="T1091" i="3"/>
  <c r="P1091" i="3"/>
  <c r="S1091" i="3" s="1"/>
  <c r="T1090" i="3"/>
  <c r="P1090" i="3"/>
  <c r="S1090" i="3" s="1"/>
  <c r="T1089" i="3"/>
  <c r="P1089" i="3"/>
  <c r="S1089" i="3" s="1"/>
  <c r="T1088" i="3"/>
  <c r="P1088" i="3"/>
  <c r="S1088" i="3" s="1"/>
  <c r="T1087" i="3"/>
  <c r="P1087" i="3"/>
  <c r="S1087" i="3" s="1"/>
  <c r="T1086" i="3"/>
  <c r="P1086" i="3"/>
  <c r="S1086" i="3" s="1"/>
  <c r="T1085" i="3"/>
  <c r="P1085" i="3"/>
  <c r="S1085" i="3" s="1"/>
  <c r="T1084" i="3"/>
  <c r="P1084" i="3"/>
  <c r="S1084" i="3" s="1"/>
  <c r="T1083" i="3"/>
  <c r="P1083" i="3"/>
  <c r="S1083" i="3" s="1"/>
  <c r="T1082" i="3"/>
  <c r="P1082" i="3"/>
  <c r="S1082" i="3" s="1"/>
  <c r="T1081" i="3"/>
  <c r="P1081" i="3"/>
  <c r="S1081" i="3" s="1"/>
  <c r="T1080" i="3"/>
  <c r="P1080" i="3"/>
  <c r="S1080" i="3" s="1"/>
  <c r="T1079" i="3"/>
  <c r="P1079" i="3"/>
  <c r="S1079" i="3" s="1"/>
  <c r="T1078" i="3"/>
  <c r="P1078" i="3"/>
  <c r="S1078" i="3" s="1"/>
  <c r="T1077" i="3"/>
  <c r="P1077" i="3"/>
  <c r="S1077" i="3" s="1"/>
  <c r="T1076" i="3"/>
  <c r="P1076" i="3"/>
  <c r="S1076" i="3" s="1"/>
  <c r="T1075" i="3"/>
  <c r="P1075" i="3"/>
  <c r="S1075" i="3" s="1"/>
  <c r="T1074" i="3"/>
  <c r="P1074" i="3"/>
  <c r="S1074" i="3" s="1"/>
  <c r="T1073" i="3"/>
  <c r="P1073" i="3"/>
  <c r="S1073" i="3" s="1"/>
  <c r="T1072" i="3"/>
  <c r="S1072" i="3"/>
  <c r="T1071" i="3"/>
  <c r="P1071" i="3"/>
  <c r="S1071" i="3" s="1"/>
  <c r="T1070" i="3"/>
  <c r="P1070" i="3"/>
  <c r="S1070" i="3" s="1"/>
  <c r="T1069" i="3"/>
  <c r="P1069" i="3"/>
  <c r="S1069" i="3" s="1"/>
  <c r="T1068" i="3"/>
  <c r="P1068" i="3"/>
  <c r="S1068" i="3" s="1"/>
  <c r="T1067" i="3"/>
  <c r="P1067" i="3"/>
  <c r="S1067" i="3" s="1"/>
  <c r="T1066" i="3"/>
  <c r="P1066" i="3"/>
  <c r="S1066" i="3" s="1"/>
  <c r="T1065" i="3"/>
  <c r="P1065" i="3"/>
  <c r="S1065" i="3" s="1"/>
  <c r="T1064" i="3"/>
  <c r="P1064" i="3"/>
  <c r="S1064" i="3" s="1"/>
  <c r="T1063" i="3"/>
  <c r="P1063" i="3"/>
  <c r="S1063" i="3" s="1"/>
  <c r="T1062" i="3"/>
  <c r="P1062" i="3"/>
  <c r="S1062" i="3" s="1"/>
  <c r="T1061" i="3"/>
  <c r="P1061" i="3"/>
  <c r="S1061" i="3" s="1"/>
  <c r="T1060" i="3"/>
  <c r="P1060" i="3"/>
  <c r="S1060" i="3" s="1"/>
  <c r="T1059" i="3"/>
  <c r="P1059" i="3"/>
  <c r="S1059" i="3" s="1"/>
  <c r="T1058" i="3"/>
  <c r="P1058" i="3"/>
  <c r="S1058" i="3" s="1"/>
  <c r="T1057" i="3"/>
  <c r="P1057" i="3"/>
  <c r="S1057" i="3" s="1"/>
  <c r="T1056" i="3"/>
  <c r="P1056" i="3"/>
  <c r="S1056" i="3" s="1"/>
  <c r="T1055" i="3"/>
  <c r="P1055" i="3"/>
  <c r="S1055" i="3" s="1"/>
  <c r="T1054" i="3"/>
  <c r="P1054" i="3"/>
  <c r="S1054" i="3" s="1"/>
  <c r="T1053" i="3"/>
  <c r="P1053" i="3"/>
  <c r="S1053" i="3" s="1"/>
  <c r="T1052" i="3"/>
  <c r="P1052" i="3"/>
  <c r="S1052" i="3" s="1"/>
  <c r="T1051" i="3"/>
  <c r="P1051" i="3"/>
  <c r="S1051" i="3" s="1"/>
  <c r="T1050" i="3"/>
  <c r="P1050" i="3"/>
  <c r="S1050" i="3" s="1"/>
  <c r="T1049" i="3"/>
  <c r="P1049" i="3"/>
  <c r="S1049" i="3" s="1"/>
  <c r="T1048" i="3"/>
  <c r="P1048" i="3"/>
  <c r="S1048" i="3" s="1"/>
  <c r="T1047" i="3"/>
  <c r="P1047" i="3"/>
  <c r="S1047" i="3" s="1"/>
  <c r="T1046" i="3"/>
  <c r="P1046" i="3"/>
  <c r="S1046" i="3" s="1"/>
  <c r="T1045" i="3"/>
  <c r="P1045" i="3"/>
  <c r="S1045" i="3" s="1"/>
  <c r="T1044" i="3"/>
  <c r="P1044" i="3"/>
  <c r="S1044" i="3" s="1"/>
  <c r="T1043" i="3"/>
  <c r="P1043" i="3"/>
  <c r="S1043" i="3" s="1"/>
  <c r="T1042" i="3"/>
  <c r="P1042" i="3"/>
  <c r="S1042" i="3" s="1"/>
  <c r="T1041" i="3"/>
  <c r="P1041" i="3"/>
  <c r="S1041" i="3" s="1"/>
  <c r="T1040" i="3"/>
  <c r="P1040" i="3"/>
  <c r="S1040" i="3" s="1"/>
  <c r="T1039" i="3"/>
  <c r="P1039" i="3"/>
  <c r="S1039" i="3" s="1"/>
  <c r="T1038" i="3"/>
  <c r="P1038" i="3"/>
  <c r="S1038" i="3" s="1"/>
  <c r="T1037" i="3"/>
  <c r="P1037" i="3"/>
  <c r="S1037" i="3" s="1"/>
  <c r="T1036" i="3"/>
  <c r="P1036" i="3"/>
  <c r="S1036" i="3" s="1"/>
  <c r="T1035" i="3"/>
  <c r="P1035" i="3"/>
  <c r="S1035" i="3" s="1"/>
  <c r="T1034" i="3"/>
  <c r="P1034" i="3"/>
  <c r="S1034" i="3" s="1"/>
  <c r="T1033" i="3"/>
  <c r="P1033" i="3"/>
  <c r="S1033" i="3" s="1"/>
  <c r="T1032" i="3"/>
  <c r="P1032" i="3"/>
  <c r="S1032" i="3" s="1"/>
  <c r="T1031" i="3"/>
  <c r="P1031" i="3"/>
  <c r="S1031" i="3" s="1"/>
  <c r="T1030" i="3"/>
  <c r="P1030" i="3"/>
  <c r="S1030" i="3" s="1"/>
  <c r="T1029" i="3"/>
  <c r="P1029" i="3"/>
  <c r="S1029" i="3" s="1"/>
  <c r="T1028" i="3"/>
  <c r="P1028" i="3"/>
  <c r="S1028" i="3" s="1"/>
  <c r="T1027" i="3"/>
  <c r="P1027" i="3"/>
  <c r="S1027" i="3" s="1"/>
  <c r="T1026" i="3"/>
  <c r="P1026" i="3"/>
  <c r="S1026" i="3" s="1"/>
  <c r="T1025" i="3"/>
  <c r="P1025" i="3"/>
  <c r="S1025" i="3" s="1"/>
  <c r="T1024" i="3"/>
  <c r="P1024" i="3"/>
  <c r="S1024" i="3" s="1"/>
  <c r="T1023" i="3"/>
  <c r="P1023" i="3"/>
  <c r="S1023" i="3" s="1"/>
  <c r="T1022" i="3"/>
  <c r="P1022" i="3"/>
  <c r="S1022" i="3" s="1"/>
  <c r="T1021" i="3"/>
  <c r="P1021" i="3"/>
  <c r="S1021" i="3" s="1"/>
  <c r="T1020" i="3"/>
  <c r="P1020" i="3"/>
  <c r="S1020" i="3" s="1"/>
  <c r="T1019" i="3"/>
  <c r="P1019" i="3"/>
  <c r="S1019" i="3" s="1"/>
  <c r="T1018" i="3"/>
  <c r="P1018" i="3"/>
  <c r="S1018" i="3" s="1"/>
  <c r="T1017" i="3"/>
  <c r="P1017" i="3"/>
  <c r="S1017" i="3" s="1"/>
  <c r="T1016" i="3"/>
  <c r="P1016" i="3"/>
  <c r="S1016" i="3" s="1"/>
  <c r="T1015" i="3"/>
  <c r="P1015" i="3"/>
  <c r="S1015" i="3" s="1"/>
  <c r="T1014" i="3"/>
  <c r="P1014" i="3"/>
  <c r="S1014" i="3" s="1"/>
  <c r="T1013" i="3"/>
  <c r="P1013" i="3"/>
  <c r="S1013" i="3" s="1"/>
  <c r="T1012" i="3"/>
  <c r="P1012" i="3"/>
  <c r="S1012" i="3" s="1"/>
  <c r="T1011" i="3"/>
  <c r="P1011" i="3"/>
  <c r="S1011" i="3" s="1"/>
  <c r="T1010" i="3"/>
  <c r="P1010" i="3"/>
  <c r="S1010" i="3" s="1"/>
  <c r="T1009" i="3"/>
  <c r="P1009" i="3"/>
  <c r="S1009" i="3" s="1"/>
  <c r="T1008" i="3"/>
  <c r="S1008" i="3"/>
  <c r="T1007" i="3"/>
  <c r="P1007" i="3"/>
  <c r="S1007" i="3" s="1"/>
  <c r="T1006" i="3"/>
  <c r="P1006" i="3"/>
  <c r="S1006" i="3" s="1"/>
  <c r="T1005" i="3"/>
  <c r="P1005" i="3"/>
  <c r="S1005" i="3" s="1"/>
  <c r="T1004" i="3"/>
  <c r="P1004" i="3"/>
  <c r="S1004" i="3" s="1"/>
  <c r="T1003" i="3"/>
  <c r="P1003" i="3"/>
  <c r="S1003" i="3" s="1"/>
  <c r="T1002" i="3"/>
  <c r="P1002" i="3"/>
  <c r="S1002" i="3" s="1"/>
  <c r="T1001" i="3"/>
  <c r="P1001" i="3"/>
  <c r="S1001" i="3" s="1"/>
  <c r="T1000" i="3"/>
  <c r="P1000" i="3"/>
  <c r="S1000" i="3" s="1"/>
  <c r="T999" i="3"/>
  <c r="P999" i="3"/>
  <c r="S999" i="3" s="1"/>
  <c r="T998" i="3"/>
  <c r="P998" i="3"/>
  <c r="S998" i="3" s="1"/>
  <c r="T997" i="3"/>
  <c r="P997" i="3"/>
  <c r="S997" i="3" s="1"/>
  <c r="T996" i="3"/>
  <c r="P996" i="3"/>
  <c r="S996" i="3" s="1"/>
  <c r="T995" i="3"/>
  <c r="P995" i="3"/>
  <c r="S995" i="3" s="1"/>
  <c r="T994" i="3"/>
  <c r="P994" i="3"/>
  <c r="S994" i="3" s="1"/>
  <c r="T993" i="3"/>
  <c r="P993" i="3"/>
  <c r="S993" i="3" s="1"/>
  <c r="T992" i="3"/>
  <c r="P992" i="3"/>
  <c r="S992" i="3" s="1"/>
  <c r="T991" i="3"/>
  <c r="P991" i="3"/>
  <c r="S991" i="3" s="1"/>
  <c r="T990" i="3"/>
  <c r="P990" i="3"/>
  <c r="S990" i="3" s="1"/>
  <c r="T989" i="3"/>
  <c r="P989" i="3"/>
  <c r="S989" i="3" s="1"/>
  <c r="T988" i="3"/>
  <c r="P988" i="3"/>
  <c r="S988" i="3" s="1"/>
  <c r="T987" i="3"/>
  <c r="P987" i="3"/>
  <c r="S987" i="3" s="1"/>
  <c r="T986" i="3"/>
  <c r="P986" i="3"/>
  <c r="S986" i="3" s="1"/>
  <c r="T985" i="3"/>
  <c r="P985" i="3"/>
  <c r="S985" i="3" s="1"/>
  <c r="T984" i="3"/>
  <c r="P984" i="3"/>
  <c r="S984" i="3" s="1"/>
  <c r="T983" i="3"/>
  <c r="P983" i="3"/>
  <c r="S983" i="3" s="1"/>
  <c r="T982" i="3"/>
  <c r="P982" i="3"/>
  <c r="S982" i="3" s="1"/>
  <c r="T981" i="3"/>
  <c r="P981" i="3"/>
  <c r="S981" i="3" s="1"/>
  <c r="T980" i="3"/>
  <c r="P980" i="3"/>
  <c r="S980" i="3" s="1"/>
  <c r="T979" i="3"/>
  <c r="P979" i="3"/>
  <c r="S979" i="3" s="1"/>
  <c r="T978" i="3"/>
  <c r="P978" i="3"/>
  <c r="S978" i="3" s="1"/>
  <c r="T977" i="3"/>
  <c r="S977" i="3"/>
  <c r="T976" i="3"/>
  <c r="P976" i="3"/>
  <c r="S976" i="3" s="1"/>
  <c r="T975" i="3"/>
  <c r="P975" i="3"/>
  <c r="S975" i="3" s="1"/>
  <c r="T974" i="3"/>
  <c r="P974" i="3"/>
  <c r="S974" i="3" s="1"/>
  <c r="T973" i="3"/>
  <c r="P973" i="3"/>
  <c r="S973" i="3" s="1"/>
  <c r="T972" i="3"/>
  <c r="P972" i="3"/>
  <c r="S972" i="3" s="1"/>
  <c r="T971" i="3"/>
  <c r="P971" i="3"/>
  <c r="S971" i="3" s="1"/>
  <c r="T970" i="3"/>
  <c r="P970" i="3"/>
  <c r="S970" i="3" s="1"/>
  <c r="T969" i="3"/>
  <c r="P969" i="3"/>
  <c r="S969" i="3" s="1"/>
  <c r="T968" i="3"/>
  <c r="P968" i="3"/>
  <c r="S968" i="3" s="1"/>
  <c r="T967" i="3"/>
  <c r="P967" i="3"/>
  <c r="S967" i="3" s="1"/>
  <c r="T966" i="3"/>
  <c r="P966" i="3"/>
  <c r="S966" i="3" s="1"/>
  <c r="T965" i="3"/>
  <c r="P965" i="3"/>
  <c r="S965" i="3" s="1"/>
  <c r="T964" i="3"/>
  <c r="P964" i="3"/>
  <c r="S964" i="3" s="1"/>
  <c r="T963" i="3"/>
  <c r="P963" i="3"/>
  <c r="S963" i="3" s="1"/>
  <c r="T962" i="3"/>
  <c r="P962" i="3"/>
  <c r="S962" i="3" s="1"/>
  <c r="T961" i="3"/>
  <c r="P961" i="3"/>
  <c r="S961" i="3" s="1"/>
  <c r="T960" i="3"/>
  <c r="P960" i="3"/>
  <c r="S960" i="3" s="1"/>
  <c r="T959" i="3"/>
  <c r="P959" i="3"/>
  <c r="S959" i="3" s="1"/>
  <c r="T958" i="3"/>
  <c r="P958" i="3"/>
  <c r="S958" i="3" s="1"/>
  <c r="T957" i="3"/>
  <c r="P957" i="3"/>
  <c r="S957" i="3" s="1"/>
  <c r="T956" i="3"/>
  <c r="P956" i="3"/>
  <c r="S956" i="3" s="1"/>
  <c r="T955" i="3"/>
  <c r="P955" i="3"/>
  <c r="S955" i="3" s="1"/>
  <c r="T954" i="3"/>
  <c r="P954" i="3"/>
  <c r="S954" i="3" s="1"/>
  <c r="T953" i="3"/>
  <c r="P953" i="3"/>
  <c r="S953" i="3" s="1"/>
  <c r="T952" i="3"/>
  <c r="P952" i="3"/>
  <c r="S952" i="3" s="1"/>
  <c r="T951" i="3"/>
  <c r="P951" i="3"/>
  <c r="S951" i="3" s="1"/>
  <c r="T950" i="3"/>
  <c r="P950" i="3"/>
  <c r="S950" i="3" s="1"/>
  <c r="T949" i="3"/>
  <c r="P949" i="3"/>
  <c r="S949" i="3" s="1"/>
  <c r="T948" i="3"/>
  <c r="P948" i="3"/>
  <c r="S948" i="3" s="1"/>
  <c r="T947" i="3"/>
  <c r="P947" i="3"/>
  <c r="S947" i="3" s="1"/>
  <c r="T946" i="3"/>
  <c r="P946" i="3"/>
  <c r="S946" i="3" s="1"/>
  <c r="T945" i="3"/>
  <c r="P945" i="3"/>
  <c r="S945" i="3" s="1"/>
  <c r="T944" i="3"/>
  <c r="P944" i="3"/>
  <c r="S944" i="3" s="1"/>
  <c r="T943" i="3"/>
  <c r="P943" i="3"/>
  <c r="S943" i="3" s="1"/>
  <c r="T942" i="3"/>
  <c r="P942" i="3"/>
  <c r="S942" i="3" s="1"/>
  <c r="T941" i="3"/>
  <c r="P941" i="3"/>
  <c r="S941" i="3" s="1"/>
  <c r="T940" i="3"/>
  <c r="P940" i="3"/>
  <c r="S940" i="3" s="1"/>
  <c r="T939" i="3"/>
  <c r="P939" i="3"/>
  <c r="S939" i="3" s="1"/>
  <c r="T938" i="3"/>
  <c r="P938" i="3"/>
  <c r="S938" i="3" s="1"/>
  <c r="T937" i="3"/>
  <c r="P937" i="3"/>
  <c r="S937" i="3" s="1"/>
  <c r="T936" i="3"/>
  <c r="P936" i="3"/>
  <c r="S936" i="3" s="1"/>
  <c r="T935" i="3"/>
  <c r="P935" i="3"/>
  <c r="S935" i="3" s="1"/>
  <c r="T934" i="3"/>
  <c r="P934" i="3"/>
  <c r="S934" i="3" s="1"/>
  <c r="T933" i="3"/>
  <c r="P933" i="3"/>
  <c r="S933" i="3" s="1"/>
  <c r="T932" i="3"/>
  <c r="P932" i="3"/>
  <c r="S932" i="3" s="1"/>
  <c r="T931" i="3"/>
  <c r="P931" i="3"/>
  <c r="S931" i="3" s="1"/>
  <c r="T930" i="3"/>
  <c r="P930" i="3"/>
  <c r="S930" i="3" s="1"/>
  <c r="T929" i="3"/>
  <c r="P929" i="3"/>
  <c r="S929" i="3" s="1"/>
  <c r="T928" i="3"/>
  <c r="P928" i="3"/>
  <c r="S928" i="3" s="1"/>
  <c r="T927" i="3"/>
  <c r="P927" i="3"/>
  <c r="S927" i="3" s="1"/>
  <c r="T926" i="3"/>
  <c r="P926" i="3"/>
  <c r="S926" i="3" s="1"/>
  <c r="T925" i="3"/>
  <c r="P925" i="3"/>
  <c r="S925" i="3" s="1"/>
  <c r="T924" i="3"/>
  <c r="P924" i="3"/>
  <c r="S924" i="3" s="1"/>
  <c r="T923" i="3"/>
  <c r="P923" i="3"/>
  <c r="S923" i="3" s="1"/>
  <c r="T922" i="3"/>
  <c r="P922" i="3"/>
  <c r="S922" i="3" s="1"/>
  <c r="T921" i="3"/>
  <c r="P921" i="3"/>
  <c r="S921" i="3" s="1"/>
  <c r="T920" i="3"/>
  <c r="P920" i="3"/>
  <c r="S920" i="3" s="1"/>
  <c r="T919" i="3"/>
  <c r="P919" i="3"/>
  <c r="S919" i="3" s="1"/>
  <c r="T918" i="3"/>
  <c r="P918" i="3"/>
  <c r="S918" i="3" s="1"/>
  <c r="T917" i="3"/>
  <c r="P917" i="3"/>
  <c r="S917" i="3" s="1"/>
  <c r="T916" i="3"/>
  <c r="P916" i="3"/>
  <c r="S916" i="3" s="1"/>
  <c r="T915" i="3"/>
  <c r="P915" i="3"/>
  <c r="S915" i="3" s="1"/>
  <c r="T914" i="3"/>
  <c r="P914" i="3"/>
  <c r="S914" i="3" s="1"/>
  <c r="T913" i="3"/>
  <c r="P913" i="3"/>
  <c r="S913" i="3" s="1"/>
  <c r="T912" i="3"/>
  <c r="P912" i="3"/>
  <c r="S912" i="3" s="1"/>
  <c r="T911" i="3"/>
  <c r="P911" i="3"/>
  <c r="S911" i="3" s="1"/>
  <c r="T910" i="3"/>
  <c r="P910" i="3"/>
  <c r="S910" i="3" s="1"/>
  <c r="T909" i="3"/>
  <c r="P909" i="3"/>
  <c r="S909" i="3" s="1"/>
  <c r="T908" i="3"/>
  <c r="P908" i="3"/>
  <c r="S908" i="3" s="1"/>
  <c r="T907" i="3"/>
  <c r="P907" i="3"/>
  <c r="S907" i="3" s="1"/>
  <c r="T906" i="3"/>
  <c r="P906" i="3"/>
  <c r="S906" i="3" s="1"/>
  <c r="T905" i="3"/>
  <c r="P905" i="3"/>
  <c r="S905" i="3" s="1"/>
  <c r="T904" i="3"/>
  <c r="P904" i="3"/>
  <c r="S904" i="3" s="1"/>
  <c r="T903" i="3"/>
  <c r="P903" i="3"/>
  <c r="S903" i="3" s="1"/>
  <c r="T902" i="3"/>
  <c r="P902" i="3"/>
  <c r="S902" i="3" s="1"/>
  <c r="T901" i="3"/>
  <c r="P901" i="3"/>
  <c r="S901" i="3" s="1"/>
  <c r="T900" i="3"/>
  <c r="P900" i="3"/>
  <c r="S900" i="3" s="1"/>
  <c r="T899" i="3"/>
  <c r="P899" i="3"/>
  <c r="S899" i="3" s="1"/>
  <c r="T898" i="3"/>
  <c r="P898" i="3"/>
  <c r="S898" i="3" s="1"/>
  <c r="T897" i="3"/>
  <c r="P897" i="3"/>
  <c r="S897" i="3" s="1"/>
  <c r="T896" i="3"/>
  <c r="P896" i="3"/>
  <c r="S896" i="3" s="1"/>
  <c r="T895" i="3"/>
  <c r="P895" i="3"/>
  <c r="S895" i="3" s="1"/>
  <c r="T894" i="3"/>
  <c r="P894" i="3"/>
  <c r="S894" i="3" s="1"/>
  <c r="T893" i="3"/>
  <c r="P893" i="3"/>
  <c r="S893" i="3" s="1"/>
  <c r="T892" i="3"/>
  <c r="P892" i="3"/>
  <c r="S892" i="3" s="1"/>
  <c r="T891" i="3"/>
  <c r="P891" i="3"/>
  <c r="S891" i="3" s="1"/>
  <c r="T890" i="3"/>
  <c r="P890" i="3"/>
  <c r="S890" i="3" s="1"/>
  <c r="T889" i="3"/>
  <c r="P889" i="3"/>
  <c r="S889" i="3" s="1"/>
  <c r="T888" i="3"/>
  <c r="P888" i="3"/>
  <c r="S888" i="3" s="1"/>
  <c r="T887" i="3"/>
  <c r="P887" i="3"/>
  <c r="S887" i="3" s="1"/>
  <c r="T886" i="3"/>
  <c r="P886" i="3"/>
  <c r="S886" i="3" s="1"/>
  <c r="T885" i="3"/>
  <c r="P885" i="3"/>
  <c r="S885" i="3" s="1"/>
  <c r="T884" i="3"/>
  <c r="P884" i="3"/>
  <c r="S884" i="3" s="1"/>
  <c r="T883" i="3"/>
  <c r="P883" i="3"/>
  <c r="S883" i="3" s="1"/>
  <c r="T882" i="3"/>
  <c r="P882" i="3"/>
  <c r="S882" i="3" s="1"/>
  <c r="T881" i="3"/>
  <c r="P881" i="3"/>
  <c r="S881" i="3" s="1"/>
  <c r="T880" i="3"/>
  <c r="P880" i="3"/>
  <c r="S880" i="3" s="1"/>
  <c r="T879" i="3"/>
  <c r="P879" i="3"/>
  <c r="S879" i="3" s="1"/>
  <c r="T878" i="3"/>
  <c r="P878" i="3"/>
  <c r="S878" i="3" s="1"/>
  <c r="T877" i="3"/>
  <c r="P877" i="3"/>
  <c r="S877" i="3" s="1"/>
  <c r="T876" i="3"/>
  <c r="P876" i="3"/>
  <c r="S876" i="3" s="1"/>
  <c r="T875" i="3"/>
  <c r="P875" i="3"/>
  <c r="S875" i="3" s="1"/>
  <c r="T874" i="3"/>
  <c r="P874" i="3"/>
  <c r="S874" i="3" s="1"/>
  <c r="T873" i="3"/>
  <c r="P873" i="3"/>
  <c r="S873" i="3" s="1"/>
  <c r="T872" i="3"/>
  <c r="P872" i="3"/>
  <c r="S872" i="3" s="1"/>
  <c r="T871" i="3"/>
  <c r="P871" i="3"/>
  <c r="S871" i="3" s="1"/>
  <c r="T870" i="3"/>
  <c r="P870" i="3"/>
  <c r="S870" i="3" s="1"/>
  <c r="T869" i="3"/>
  <c r="P869" i="3"/>
  <c r="S869" i="3" s="1"/>
  <c r="T868" i="3"/>
  <c r="P868" i="3"/>
  <c r="S868" i="3" s="1"/>
  <c r="T867" i="3"/>
  <c r="P867" i="3"/>
  <c r="S867" i="3" s="1"/>
  <c r="T866" i="3"/>
  <c r="P866" i="3"/>
  <c r="S866" i="3" s="1"/>
  <c r="T865" i="3"/>
  <c r="P865" i="3"/>
  <c r="S865" i="3" s="1"/>
  <c r="T864" i="3"/>
  <c r="P864" i="3"/>
  <c r="S864" i="3" s="1"/>
  <c r="T863" i="3"/>
  <c r="P863" i="3"/>
  <c r="S863" i="3" s="1"/>
  <c r="T862" i="3"/>
  <c r="P862" i="3"/>
  <c r="S862" i="3" s="1"/>
  <c r="T861" i="3"/>
  <c r="P861" i="3"/>
  <c r="S861" i="3" s="1"/>
  <c r="T860" i="3"/>
  <c r="P860" i="3"/>
  <c r="S860" i="3" s="1"/>
  <c r="T859" i="3"/>
  <c r="P859" i="3"/>
  <c r="S859" i="3" s="1"/>
  <c r="T858" i="3"/>
  <c r="P858" i="3"/>
  <c r="S858" i="3" s="1"/>
  <c r="T857" i="3"/>
  <c r="P857" i="3"/>
  <c r="S857" i="3" s="1"/>
  <c r="T856" i="3"/>
  <c r="P856" i="3"/>
  <c r="S856" i="3" s="1"/>
  <c r="T855" i="3"/>
  <c r="P855" i="3"/>
  <c r="S855" i="3" s="1"/>
  <c r="T854" i="3"/>
  <c r="P854" i="3"/>
  <c r="S854" i="3" s="1"/>
  <c r="T853" i="3"/>
  <c r="P853" i="3"/>
  <c r="S853" i="3" s="1"/>
  <c r="T852" i="3"/>
  <c r="P852" i="3"/>
  <c r="S852" i="3" s="1"/>
  <c r="T851" i="3"/>
  <c r="P851" i="3"/>
  <c r="S851" i="3" s="1"/>
  <c r="T850" i="3"/>
  <c r="P850" i="3"/>
  <c r="S850" i="3" s="1"/>
  <c r="T849" i="3"/>
  <c r="P849" i="3"/>
  <c r="S849" i="3" s="1"/>
  <c r="T848" i="3"/>
  <c r="P848" i="3"/>
  <c r="S848" i="3" s="1"/>
  <c r="T847" i="3"/>
  <c r="P847" i="3"/>
  <c r="S847" i="3" s="1"/>
  <c r="T846" i="3"/>
  <c r="P846" i="3"/>
  <c r="S846" i="3" s="1"/>
  <c r="T845" i="3"/>
  <c r="P845" i="3"/>
  <c r="S845" i="3" s="1"/>
  <c r="T844" i="3"/>
  <c r="P844" i="3"/>
  <c r="S844" i="3" s="1"/>
  <c r="T843" i="3"/>
  <c r="P843" i="3"/>
  <c r="S843" i="3" s="1"/>
  <c r="T842" i="3"/>
  <c r="P842" i="3"/>
  <c r="S842" i="3" s="1"/>
  <c r="T841" i="3"/>
  <c r="P841" i="3"/>
  <c r="S841" i="3" s="1"/>
  <c r="T840" i="3"/>
  <c r="P840" i="3"/>
  <c r="S840" i="3" s="1"/>
  <c r="T839" i="3"/>
  <c r="P839" i="3"/>
  <c r="S839" i="3" s="1"/>
  <c r="T838" i="3"/>
  <c r="P838" i="3"/>
  <c r="S838" i="3" s="1"/>
  <c r="T837" i="3"/>
  <c r="P837" i="3"/>
  <c r="S837" i="3" s="1"/>
  <c r="T836" i="3"/>
  <c r="P836" i="3"/>
  <c r="S836" i="3" s="1"/>
  <c r="T835" i="3"/>
  <c r="P835" i="3"/>
  <c r="S835" i="3" s="1"/>
  <c r="T834" i="3"/>
  <c r="P834" i="3"/>
  <c r="S834" i="3" s="1"/>
  <c r="T833" i="3"/>
  <c r="P833" i="3"/>
  <c r="S833" i="3" s="1"/>
  <c r="T832" i="3"/>
  <c r="P832" i="3"/>
  <c r="S832" i="3" s="1"/>
  <c r="T831" i="3"/>
  <c r="P831" i="3"/>
  <c r="S831" i="3" s="1"/>
  <c r="T830" i="3"/>
  <c r="P830" i="3"/>
  <c r="S830" i="3" s="1"/>
  <c r="T829" i="3"/>
  <c r="P829" i="3"/>
  <c r="S829" i="3" s="1"/>
  <c r="T828" i="3"/>
  <c r="P828" i="3"/>
  <c r="S828" i="3" s="1"/>
  <c r="T827" i="3"/>
  <c r="P827" i="3"/>
  <c r="S827" i="3" s="1"/>
  <c r="T826" i="3"/>
  <c r="P826" i="3"/>
  <c r="S826" i="3" s="1"/>
  <c r="T825" i="3"/>
  <c r="P825" i="3"/>
  <c r="S825" i="3" s="1"/>
  <c r="T824" i="3"/>
  <c r="P824" i="3"/>
  <c r="S824" i="3" s="1"/>
  <c r="T823" i="3"/>
  <c r="P823" i="3"/>
  <c r="S823" i="3" s="1"/>
  <c r="T822" i="3"/>
  <c r="P822" i="3"/>
  <c r="S822" i="3" s="1"/>
  <c r="T821" i="3"/>
  <c r="P821" i="3"/>
  <c r="S821" i="3" s="1"/>
  <c r="T820" i="3"/>
  <c r="P820" i="3"/>
  <c r="S820" i="3" s="1"/>
  <c r="T819" i="3"/>
  <c r="P819" i="3"/>
  <c r="S819" i="3" s="1"/>
  <c r="T818" i="3"/>
  <c r="P818" i="3"/>
  <c r="S818" i="3" s="1"/>
  <c r="T817" i="3"/>
  <c r="P817" i="3"/>
  <c r="S817" i="3" s="1"/>
  <c r="T816" i="3"/>
  <c r="P816" i="3"/>
  <c r="S816" i="3" s="1"/>
  <c r="T815" i="3"/>
  <c r="P815" i="3"/>
  <c r="S815" i="3" s="1"/>
  <c r="T814" i="3"/>
  <c r="P814" i="3"/>
  <c r="S814" i="3" s="1"/>
  <c r="T813" i="3"/>
  <c r="P813" i="3"/>
  <c r="S813" i="3" s="1"/>
  <c r="T812" i="3"/>
  <c r="S812" i="3"/>
  <c r="T811" i="3"/>
  <c r="P811" i="3"/>
  <c r="S811" i="3" s="1"/>
  <c r="T810" i="3"/>
  <c r="P810" i="3"/>
  <c r="S810" i="3" s="1"/>
  <c r="T809" i="3"/>
  <c r="P809" i="3"/>
  <c r="S809" i="3" s="1"/>
  <c r="T808" i="3"/>
  <c r="P808" i="3"/>
  <c r="S808" i="3" s="1"/>
  <c r="T807" i="3"/>
  <c r="P807" i="3"/>
  <c r="S807" i="3" s="1"/>
  <c r="T806" i="3"/>
  <c r="P806" i="3"/>
  <c r="S806" i="3" s="1"/>
  <c r="T805" i="3"/>
  <c r="P805" i="3"/>
  <c r="S805" i="3" s="1"/>
  <c r="T804" i="3"/>
  <c r="P804" i="3"/>
  <c r="S804" i="3" s="1"/>
  <c r="T803" i="3"/>
  <c r="P803" i="3"/>
  <c r="S803" i="3" s="1"/>
  <c r="T802" i="3"/>
  <c r="P802" i="3"/>
  <c r="S802" i="3" s="1"/>
  <c r="T801" i="3"/>
  <c r="P801" i="3"/>
  <c r="S801" i="3" s="1"/>
  <c r="T800" i="3"/>
  <c r="P800" i="3"/>
  <c r="S800" i="3" s="1"/>
  <c r="T799" i="3"/>
  <c r="P799" i="3"/>
  <c r="S799" i="3" s="1"/>
  <c r="T798" i="3"/>
  <c r="P798" i="3"/>
  <c r="S798" i="3" s="1"/>
  <c r="T797" i="3"/>
  <c r="P797" i="3"/>
  <c r="S797" i="3" s="1"/>
  <c r="T796" i="3"/>
  <c r="P796" i="3"/>
  <c r="S796" i="3" s="1"/>
  <c r="T795" i="3"/>
  <c r="P795" i="3"/>
  <c r="S795" i="3" s="1"/>
  <c r="T794" i="3"/>
  <c r="P794" i="3"/>
  <c r="S794" i="3" s="1"/>
  <c r="T793" i="3"/>
  <c r="P793" i="3"/>
  <c r="S793" i="3" s="1"/>
  <c r="T792" i="3"/>
  <c r="P792" i="3"/>
  <c r="S792" i="3" s="1"/>
  <c r="T791" i="3"/>
  <c r="P791" i="3"/>
  <c r="S791" i="3" s="1"/>
  <c r="T790" i="3"/>
  <c r="P790" i="3"/>
  <c r="S790" i="3" s="1"/>
  <c r="T789" i="3"/>
  <c r="P789" i="3"/>
  <c r="S789" i="3" s="1"/>
  <c r="T788" i="3"/>
  <c r="P788" i="3"/>
  <c r="S788" i="3" s="1"/>
  <c r="T787" i="3"/>
  <c r="P787" i="3"/>
  <c r="S787" i="3" s="1"/>
  <c r="T786" i="3"/>
  <c r="P786" i="3"/>
  <c r="S786" i="3" s="1"/>
  <c r="T785" i="3"/>
  <c r="P785" i="3"/>
  <c r="S785" i="3" s="1"/>
  <c r="T784" i="3"/>
  <c r="P784" i="3"/>
  <c r="S784" i="3" s="1"/>
  <c r="T783" i="3"/>
  <c r="P783" i="3"/>
  <c r="S783" i="3" s="1"/>
  <c r="T782" i="3"/>
  <c r="P782" i="3"/>
  <c r="S782" i="3" s="1"/>
  <c r="T781" i="3"/>
  <c r="P781" i="3"/>
  <c r="S781" i="3" s="1"/>
  <c r="T780" i="3"/>
  <c r="P780" i="3"/>
  <c r="S780" i="3" s="1"/>
  <c r="T779" i="3"/>
  <c r="P779" i="3"/>
  <c r="S779" i="3" s="1"/>
  <c r="T778" i="3"/>
  <c r="P778" i="3"/>
  <c r="S778" i="3" s="1"/>
  <c r="T777" i="3"/>
  <c r="P777" i="3"/>
  <c r="S777" i="3" s="1"/>
  <c r="T776" i="3"/>
  <c r="P776" i="3"/>
  <c r="S776" i="3" s="1"/>
  <c r="T775" i="3"/>
  <c r="P775" i="3"/>
  <c r="S775" i="3" s="1"/>
  <c r="T774" i="3"/>
  <c r="P774" i="3"/>
  <c r="S774" i="3" s="1"/>
  <c r="T773" i="3"/>
  <c r="P773" i="3"/>
  <c r="S773" i="3" s="1"/>
  <c r="T772" i="3"/>
  <c r="P772" i="3"/>
  <c r="S772" i="3" s="1"/>
  <c r="T771" i="3"/>
  <c r="P771" i="3"/>
  <c r="S771" i="3" s="1"/>
  <c r="T770" i="3"/>
  <c r="P770" i="3"/>
  <c r="S770" i="3" s="1"/>
  <c r="T769" i="3"/>
  <c r="P769" i="3"/>
  <c r="S769" i="3" s="1"/>
  <c r="T768" i="3"/>
  <c r="P768" i="3"/>
  <c r="S768" i="3" s="1"/>
  <c r="T767" i="3"/>
  <c r="P767" i="3"/>
  <c r="S767" i="3" s="1"/>
  <c r="T766" i="3"/>
  <c r="P766" i="3"/>
  <c r="S766" i="3" s="1"/>
  <c r="T765" i="3"/>
  <c r="P765" i="3"/>
  <c r="S765" i="3" s="1"/>
  <c r="T764" i="3"/>
  <c r="P764" i="3"/>
  <c r="S764" i="3" s="1"/>
  <c r="T763" i="3"/>
  <c r="P763" i="3"/>
  <c r="S763" i="3" s="1"/>
  <c r="T762" i="3"/>
  <c r="P762" i="3"/>
  <c r="S762" i="3" s="1"/>
  <c r="T761" i="3"/>
  <c r="P761" i="3"/>
  <c r="S761" i="3" s="1"/>
  <c r="T760" i="3"/>
  <c r="P760" i="3"/>
  <c r="S760" i="3" s="1"/>
  <c r="T759" i="3"/>
  <c r="P759" i="3"/>
  <c r="S759" i="3" s="1"/>
  <c r="T758" i="3"/>
  <c r="P758" i="3"/>
  <c r="S758" i="3" s="1"/>
  <c r="T757" i="3"/>
  <c r="P757" i="3"/>
  <c r="S757" i="3" s="1"/>
  <c r="T756" i="3"/>
  <c r="P756" i="3"/>
  <c r="S756" i="3" s="1"/>
  <c r="T755" i="3"/>
  <c r="P755" i="3"/>
  <c r="S755" i="3" s="1"/>
  <c r="T754" i="3"/>
  <c r="P754" i="3"/>
  <c r="S754" i="3" s="1"/>
  <c r="T753" i="3"/>
  <c r="P753" i="3"/>
  <c r="S753" i="3" s="1"/>
  <c r="T752" i="3"/>
  <c r="P752" i="3"/>
  <c r="S752" i="3" s="1"/>
  <c r="T751" i="3"/>
  <c r="P751" i="3"/>
  <c r="S751" i="3" s="1"/>
  <c r="T750" i="3"/>
  <c r="P750" i="3"/>
  <c r="S750" i="3" s="1"/>
  <c r="T749" i="3"/>
  <c r="P749" i="3"/>
  <c r="S749" i="3" s="1"/>
  <c r="T748" i="3"/>
  <c r="P748" i="3"/>
  <c r="S748" i="3" s="1"/>
  <c r="T747" i="3"/>
  <c r="P747" i="3"/>
  <c r="S747" i="3" s="1"/>
  <c r="T746" i="3"/>
  <c r="P746" i="3"/>
  <c r="S746" i="3" s="1"/>
  <c r="T745" i="3"/>
  <c r="P745" i="3"/>
  <c r="S745" i="3" s="1"/>
  <c r="T744" i="3"/>
  <c r="P744" i="3"/>
  <c r="S744" i="3" s="1"/>
  <c r="T743" i="3"/>
  <c r="P743" i="3"/>
  <c r="S743" i="3" s="1"/>
  <c r="T742" i="3"/>
  <c r="P742" i="3"/>
  <c r="S742" i="3" s="1"/>
  <c r="T741" i="3"/>
  <c r="P741" i="3"/>
  <c r="S741" i="3" s="1"/>
  <c r="T740" i="3"/>
  <c r="P740" i="3"/>
  <c r="S740" i="3" s="1"/>
  <c r="T739" i="3"/>
  <c r="P739" i="3"/>
  <c r="S739" i="3" s="1"/>
  <c r="T738" i="3"/>
  <c r="P738" i="3"/>
  <c r="S738" i="3" s="1"/>
  <c r="T737" i="3"/>
  <c r="P737" i="3"/>
  <c r="S737" i="3" s="1"/>
  <c r="T736" i="3"/>
  <c r="P736" i="3"/>
  <c r="S736" i="3" s="1"/>
  <c r="T735" i="3"/>
  <c r="P735" i="3"/>
  <c r="S735" i="3" s="1"/>
  <c r="T734" i="3"/>
  <c r="P734" i="3"/>
  <c r="S734" i="3" s="1"/>
  <c r="T733" i="3"/>
  <c r="P733" i="3"/>
  <c r="S733" i="3" s="1"/>
  <c r="T732" i="3"/>
  <c r="P732" i="3"/>
  <c r="S732" i="3" s="1"/>
  <c r="T731" i="3"/>
  <c r="P731" i="3"/>
  <c r="S731" i="3" s="1"/>
  <c r="T730" i="3"/>
  <c r="P730" i="3"/>
  <c r="S730" i="3" s="1"/>
  <c r="T729" i="3"/>
  <c r="P729" i="3"/>
  <c r="S729" i="3" s="1"/>
  <c r="T728" i="3"/>
  <c r="P728" i="3"/>
  <c r="S728" i="3" s="1"/>
  <c r="T727" i="3"/>
  <c r="P727" i="3"/>
  <c r="S727" i="3" s="1"/>
  <c r="T726" i="3"/>
  <c r="P726" i="3"/>
  <c r="S726" i="3" s="1"/>
  <c r="T725" i="3"/>
  <c r="P725" i="3"/>
  <c r="S725" i="3" s="1"/>
  <c r="T724" i="3"/>
  <c r="P724" i="3"/>
  <c r="S724" i="3" s="1"/>
  <c r="T723" i="3"/>
  <c r="P723" i="3"/>
  <c r="S723" i="3" s="1"/>
  <c r="T722" i="3"/>
  <c r="P722" i="3"/>
  <c r="S722" i="3" s="1"/>
  <c r="T721" i="3"/>
  <c r="P721" i="3"/>
  <c r="S721" i="3" s="1"/>
  <c r="T720" i="3"/>
  <c r="P720" i="3"/>
  <c r="S720" i="3" s="1"/>
  <c r="T719" i="3"/>
  <c r="P719" i="3"/>
  <c r="S719" i="3" s="1"/>
  <c r="T718" i="3"/>
  <c r="P718" i="3"/>
  <c r="S718" i="3" s="1"/>
  <c r="T717" i="3"/>
  <c r="P717" i="3"/>
  <c r="S717" i="3" s="1"/>
  <c r="T716" i="3"/>
  <c r="P716" i="3"/>
  <c r="S716" i="3" s="1"/>
  <c r="T715" i="3"/>
  <c r="P715" i="3"/>
  <c r="S715" i="3" s="1"/>
  <c r="T714" i="3"/>
  <c r="P714" i="3"/>
  <c r="S714" i="3" s="1"/>
  <c r="T713" i="3"/>
  <c r="P713" i="3"/>
  <c r="S713" i="3" s="1"/>
  <c r="T712" i="3"/>
  <c r="P712" i="3"/>
  <c r="S712" i="3" s="1"/>
  <c r="T711" i="3"/>
  <c r="P711" i="3"/>
  <c r="S711" i="3" s="1"/>
  <c r="T710" i="3"/>
  <c r="P710" i="3"/>
  <c r="S710" i="3" s="1"/>
  <c r="T709" i="3"/>
  <c r="P709" i="3"/>
  <c r="S709" i="3" s="1"/>
  <c r="T708" i="3"/>
  <c r="P708" i="3"/>
  <c r="S708" i="3" s="1"/>
  <c r="T707" i="3"/>
  <c r="P707" i="3"/>
  <c r="S707" i="3" s="1"/>
  <c r="T706" i="3"/>
  <c r="P706" i="3"/>
  <c r="S706" i="3" s="1"/>
  <c r="T705" i="3"/>
  <c r="P705" i="3"/>
  <c r="S705" i="3" s="1"/>
  <c r="T704" i="3"/>
  <c r="P704" i="3"/>
  <c r="S704" i="3" s="1"/>
  <c r="T703" i="3"/>
  <c r="P703" i="3"/>
  <c r="S703" i="3" s="1"/>
  <c r="T702" i="3"/>
  <c r="P702" i="3"/>
  <c r="S702" i="3" s="1"/>
  <c r="T701" i="3"/>
  <c r="P701" i="3"/>
  <c r="S701" i="3" s="1"/>
  <c r="T700" i="3"/>
  <c r="P700" i="3"/>
  <c r="S700" i="3" s="1"/>
  <c r="T699" i="3"/>
  <c r="P699" i="3"/>
  <c r="S699" i="3" s="1"/>
  <c r="T698" i="3"/>
  <c r="P698" i="3"/>
  <c r="S698" i="3" s="1"/>
  <c r="T697" i="3"/>
  <c r="P697" i="3"/>
  <c r="S697" i="3" s="1"/>
  <c r="T696" i="3"/>
  <c r="P696" i="3"/>
  <c r="S696" i="3" s="1"/>
  <c r="T695" i="3"/>
  <c r="P695" i="3"/>
  <c r="S695" i="3" s="1"/>
  <c r="T694" i="3"/>
  <c r="P694" i="3"/>
  <c r="S694" i="3" s="1"/>
  <c r="T693" i="3"/>
  <c r="P693" i="3"/>
  <c r="S693" i="3" s="1"/>
  <c r="T692" i="3"/>
  <c r="P692" i="3"/>
  <c r="S692" i="3" s="1"/>
  <c r="T691" i="3"/>
  <c r="P691" i="3"/>
  <c r="S691" i="3" s="1"/>
  <c r="T690" i="3"/>
  <c r="P690" i="3"/>
  <c r="S690" i="3" s="1"/>
  <c r="T689" i="3"/>
  <c r="P689" i="3"/>
  <c r="S689" i="3" s="1"/>
  <c r="T688" i="3"/>
  <c r="P688" i="3"/>
  <c r="S688" i="3" s="1"/>
  <c r="T687" i="3"/>
  <c r="P687" i="3"/>
  <c r="S687" i="3" s="1"/>
  <c r="T686" i="3"/>
  <c r="P686" i="3"/>
  <c r="S686" i="3" s="1"/>
  <c r="T685" i="3"/>
  <c r="P685" i="3"/>
  <c r="S685" i="3" s="1"/>
  <c r="T684" i="3"/>
  <c r="P684" i="3"/>
  <c r="S684" i="3" s="1"/>
  <c r="T683" i="3"/>
  <c r="P683" i="3"/>
  <c r="S683" i="3" s="1"/>
  <c r="T682" i="3"/>
  <c r="P682" i="3"/>
  <c r="S682" i="3" s="1"/>
  <c r="T681" i="3"/>
  <c r="P681" i="3"/>
  <c r="S681" i="3" s="1"/>
  <c r="T680" i="3"/>
  <c r="P680" i="3"/>
  <c r="S680" i="3" s="1"/>
  <c r="T679" i="3"/>
  <c r="P679" i="3"/>
  <c r="S679" i="3" s="1"/>
  <c r="T678" i="3"/>
  <c r="P678" i="3"/>
  <c r="S678" i="3" s="1"/>
  <c r="T677" i="3"/>
  <c r="P677" i="3"/>
  <c r="S677" i="3" s="1"/>
  <c r="T676" i="3"/>
  <c r="P676" i="3"/>
  <c r="S676" i="3" s="1"/>
  <c r="T675" i="3"/>
  <c r="P675" i="3"/>
  <c r="S675" i="3" s="1"/>
  <c r="T674" i="3"/>
  <c r="P674" i="3"/>
  <c r="S674" i="3" s="1"/>
  <c r="T673" i="3"/>
  <c r="P673" i="3"/>
  <c r="S673" i="3" s="1"/>
  <c r="T672" i="3"/>
  <c r="P672" i="3"/>
  <c r="S672" i="3" s="1"/>
  <c r="T671" i="3"/>
  <c r="P671" i="3"/>
  <c r="S671" i="3" s="1"/>
  <c r="T670" i="3"/>
  <c r="P670" i="3"/>
  <c r="S670" i="3" s="1"/>
  <c r="T669" i="3"/>
  <c r="P669" i="3"/>
  <c r="S669" i="3" s="1"/>
  <c r="T668" i="3"/>
  <c r="P668" i="3"/>
  <c r="S668" i="3" s="1"/>
  <c r="T667" i="3"/>
  <c r="P667" i="3"/>
  <c r="S667" i="3" s="1"/>
  <c r="T666" i="3"/>
  <c r="P666" i="3"/>
  <c r="S666" i="3" s="1"/>
  <c r="T665" i="3"/>
  <c r="P665" i="3"/>
  <c r="S665" i="3" s="1"/>
  <c r="T664" i="3"/>
  <c r="P664" i="3"/>
  <c r="S664" i="3" s="1"/>
  <c r="T663" i="3"/>
  <c r="P663" i="3"/>
  <c r="S663" i="3" s="1"/>
  <c r="T662" i="3"/>
  <c r="P662" i="3"/>
  <c r="S662" i="3" s="1"/>
  <c r="T661" i="3"/>
  <c r="P661" i="3"/>
  <c r="S661" i="3" s="1"/>
  <c r="T660" i="3"/>
  <c r="P660" i="3"/>
  <c r="S660" i="3" s="1"/>
  <c r="T659" i="3"/>
  <c r="P659" i="3"/>
  <c r="S659" i="3" s="1"/>
  <c r="T658" i="3"/>
  <c r="P658" i="3"/>
  <c r="S658" i="3" s="1"/>
  <c r="T657" i="3"/>
  <c r="P657" i="3"/>
  <c r="S657" i="3" s="1"/>
  <c r="T656" i="3"/>
  <c r="P656" i="3"/>
  <c r="S656" i="3" s="1"/>
  <c r="T655" i="3"/>
  <c r="P655" i="3"/>
  <c r="S655" i="3" s="1"/>
  <c r="T654" i="3"/>
  <c r="P654" i="3"/>
  <c r="S654" i="3" s="1"/>
  <c r="T653" i="3"/>
  <c r="P653" i="3"/>
  <c r="S653" i="3" s="1"/>
  <c r="T652" i="3"/>
  <c r="P652" i="3"/>
  <c r="S652" i="3" s="1"/>
  <c r="T651" i="3"/>
  <c r="P651" i="3"/>
  <c r="S651" i="3" s="1"/>
  <c r="T650" i="3"/>
  <c r="P650" i="3"/>
  <c r="S650" i="3" s="1"/>
  <c r="T649" i="3"/>
  <c r="P649" i="3"/>
  <c r="S649" i="3" s="1"/>
  <c r="T648" i="3"/>
  <c r="P648" i="3"/>
  <c r="S648" i="3" s="1"/>
  <c r="T647" i="3"/>
  <c r="S647" i="3"/>
  <c r="T646" i="3"/>
  <c r="P646" i="3"/>
  <c r="S646" i="3" s="1"/>
  <c r="T645" i="3"/>
  <c r="P645" i="3"/>
  <c r="S645" i="3" s="1"/>
  <c r="T644" i="3"/>
  <c r="P644" i="3"/>
  <c r="S644" i="3" s="1"/>
  <c r="T643" i="3"/>
  <c r="P643" i="3"/>
  <c r="S643" i="3" s="1"/>
  <c r="T642" i="3"/>
  <c r="P642" i="3"/>
  <c r="S642" i="3" s="1"/>
  <c r="T641" i="3"/>
  <c r="P641" i="3"/>
  <c r="S641" i="3" s="1"/>
  <c r="T640" i="3"/>
  <c r="P640" i="3"/>
  <c r="S640" i="3" s="1"/>
  <c r="T639" i="3"/>
  <c r="P639" i="3"/>
  <c r="S639" i="3" s="1"/>
  <c r="T638" i="3"/>
  <c r="P638" i="3"/>
  <c r="S638" i="3" s="1"/>
  <c r="T637" i="3"/>
  <c r="P637" i="3"/>
  <c r="S637" i="3" s="1"/>
  <c r="T636" i="3"/>
  <c r="P636" i="3"/>
  <c r="S636" i="3" s="1"/>
  <c r="T635" i="3"/>
  <c r="P635" i="3"/>
  <c r="S635" i="3" s="1"/>
  <c r="T634" i="3"/>
  <c r="P634" i="3"/>
  <c r="S634" i="3" s="1"/>
  <c r="T633" i="3"/>
  <c r="P633" i="3"/>
  <c r="S633" i="3" s="1"/>
  <c r="T632" i="3"/>
  <c r="P632" i="3"/>
  <c r="S632" i="3" s="1"/>
  <c r="T631" i="3"/>
  <c r="P631" i="3"/>
  <c r="S631" i="3" s="1"/>
  <c r="T630" i="3"/>
  <c r="P630" i="3"/>
  <c r="S630" i="3" s="1"/>
  <c r="T629" i="3"/>
  <c r="P629" i="3"/>
  <c r="S629" i="3" s="1"/>
  <c r="T628" i="3"/>
  <c r="P628" i="3"/>
  <c r="S628" i="3" s="1"/>
  <c r="T627" i="3"/>
  <c r="P627" i="3"/>
  <c r="S627" i="3" s="1"/>
  <c r="T626" i="3"/>
  <c r="P626" i="3"/>
  <c r="S626" i="3" s="1"/>
  <c r="T625" i="3"/>
  <c r="P625" i="3"/>
  <c r="S625" i="3" s="1"/>
  <c r="T624" i="3"/>
  <c r="P624" i="3"/>
  <c r="S624" i="3" s="1"/>
  <c r="T623" i="3"/>
  <c r="P623" i="3"/>
  <c r="S623" i="3" s="1"/>
  <c r="T622" i="3"/>
  <c r="P622" i="3"/>
  <c r="S622" i="3" s="1"/>
  <c r="T621" i="3"/>
  <c r="P621" i="3"/>
  <c r="S621" i="3" s="1"/>
  <c r="T620" i="3"/>
  <c r="P620" i="3"/>
  <c r="S620" i="3" s="1"/>
  <c r="T619" i="3"/>
  <c r="P619" i="3"/>
  <c r="S619" i="3" s="1"/>
  <c r="T618" i="3"/>
  <c r="P618" i="3"/>
  <c r="S618" i="3" s="1"/>
  <c r="T617" i="3"/>
  <c r="P617" i="3"/>
  <c r="S617" i="3" s="1"/>
  <c r="T616" i="3"/>
  <c r="P616" i="3"/>
  <c r="S616" i="3" s="1"/>
  <c r="T615" i="3"/>
  <c r="P615" i="3"/>
  <c r="S615" i="3" s="1"/>
  <c r="T614" i="3"/>
  <c r="P614" i="3"/>
  <c r="S614" i="3" s="1"/>
  <c r="T613" i="3"/>
  <c r="P613" i="3"/>
  <c r="S613" i="3" s="1"/>
  <c r="T612" i="3"/>
  <c r="P612" i="3"/>
  <c r="S612" i="3" s="1"/>
  <c r="T611" i="3"/>
  <c r="P611" i="3"/>
  <c r="S611" i="3" s="1"/>
  <c r="T610" i="3"/>
  <c r="P610" i="3"/>
  <c r="S610" i="3" s="1"/>
  <c r="T609" i="3"/>
  <c r="P609" i="3"/>
  <c r="S609" i="3" s="1"/>
  <c r="T608" i="3"/>
  <c r="P608" i="3"/>
  <c r="S608" i="3" s="1"/>
  <c r="T607" i="3"/>
  <c r="P607" i="3"/>
  <c r="S607" i="3" s="1"/>
  <c r="T606" i="3"/>
  <c r="P606" i="3"/>
  <c r="S606" i="3" s="1"/>
  <c r="T605" i="3"/>
  <c r="P605" i="3"/>
  <c r="S605" i="3" s="1"/>
  <c r="T604" i="3"/>
  <c r="P604" i="3"/>
  <c r="S604" i="3" s="1"/>
  <c r="T603" i="3"/>
  <c r="P603" i="3"/>
  <c r="S603" i="3" s="1"/>
  <c r="T602" i="3"/>
  <c r="P602" i="3"/>
  <c r="S602" i="3" s="1"/>
  <c r="T601" i="3"/>
  <c r="P601" i="3"/>
  <c r="S601" i="3" s="1"/>
  <c r="T600" i="3"/>
  <c r="P600" i="3"/>
  <c r="S600" i="3" s="1"/>
  <c r="T599" i="3"/>
  <c r="P599" i="3"/>
  <c r="S599" i="3" s="1"/>
  <c r="T598" i="3"/>
  <c r="P598" i="3"/>
  <c r="S598" i="3" s="1"/>
  <c r="T597" i="3"/>
  <c r="P597" i="3"/>
  <c r="S597" i="3" s="1"/>
  <c r="T596" i="3"/>
  <c r="P596" i="3"/>
  <c r="S596" i="3" s="1"/>
  <c r="T595" i="3"/>
  <c r="P595" i="3"/>
  <c r="S595" i="3" s="1"/>
  <c r="T594" i="3"/>
  <c r="P594" i="3"/>
  <c r="S594" i="3" s="1"/>
  <c r="T593" i="3"/>
  <c r="P593" i="3"/>
  <c r="S593" i="3" s="1"/>
  <c r="T592" i="3"/>
  <c r="P592" i="3"/>
  <c r="S592" i="3" s="1"/>
  <c r="T591" i="3"/>
  <c r="P591" i="3"/>
  <c r="S591" i="3" s="1"/>
  <c r="T590" i="3"/>
  <c r="P590" i="3"/>
  <c r="S590" i="3" s="1"/>
  <c r="T589" i="3"/>
  <c r="P589" i="3"/>
  <c r="S589" i="3" s="1"/>
  <c r="T588" i="3"/>
  <c r="P588" i="3"/>
  <c r="S588" i="3" s="1"/>
  <c r="T587" i="3"/>
  <c r="P587" i="3"/>
  <c r="S587" i="3" s="1"/>
  <c r="T586" i="3"/>
  <c r="P586" i="3"/>
  <c r="S586" i="3" s="1"/>
  <c r="T585" i="3"/>
  <c r="P585" i="3"/>
  <c r="S585" i="3" s="1"/>
  <c r="T584" i="3"/>
  <c r="P584" i="3"/>
  <c r="S584" i="3" s="1"/>
  <c r="T583" i="3"/>
  <c r="P583" i="3"/>
  <c r="S583" i="3" s="1"/>
  <c r="T582" i="3"/>
  <c r="P582" i="3"/>
  <c r="S582" i="3" s="1"/>
  <c r="T581" i="3"/>
  <c r="P581" i="3"/>
  <c r="S581" i="3" s="1"/>
  <c r="T580" i="3"/>
  <c r="P580" i="3"/>
  <c r="S580" i="3" s="1"/>
  <c r="T579" i="3"/>
  <c r="P579" i="3"/>
  <c r="S579" i="3" s="1"/>
  <c r="T578" i="3"/>
  <c r="P578" i="3"/>
  <c r="S578" i="3" s="1"/>
  <c r="T577" i="3"/>
  <c r="P577" i="3"/>
  <c r="S577" i="3" s="1"/>
  <c r="T576" i="3"/>
  <c r="P576" i="3"/>
  <c r="S576" i="3" s="1"/>
  <c r="T575" i="3"/>
  <c r="P575" i="3"/>
  <c r="S575" i="3" s="1"/>
  <c r="T574" i="3"/>
  <c r="P574" i="3"/>
  <c r="S574" i="3" s="1"/>
  <c r="T573" i="3"/>
  <c r="P573" i="3"/>
  <c r="S573" i="3" s="1"/>
  <c r="T572" i="3"/>
  <c r="P572" i="3"/>
  <c r="S572" i="3" s="1"/>
  <c r="T571" i="3"/>
  <c r="P571" i="3"/>
  <c r="S571" i="3" s="1"/>
  <c r="T570" i="3"/>
  <c r="P570" i="3"/>
  <c r="S570" i="3" s="1"/>
  <c r="T569" i="3"/>
  <c r="P569" i="3"/>
  <c r="S569" i="3" s="1"/>
  <c r="T568" i="3"/>
  <c r="P568" i="3"/>
  <c r="S568" i="3" s="1"/>
  <c r="T567" i="3"/>
  <c r="P567" i="3"/>
  <c r="S567" i="3" s="1"/>
  <c r="T566" i="3"/>
  <c r="P566" i="3"/>
  <c r="S566" i="3" s="1"/>
  <c r="T565" i="3"/>
  <c r="P565" i="3"/>
  <c r="S565" i="3" s="1"/>
  <c r="T564" i="3"/>
  <c r="P564" i="3"/>
  <c r="S564" i="3" s="1"/>
  <c r="T563" i="3"/>
  <c r="P563" i="3"/>
  <c r="S563" i="3" s="1"/>
  <c r="T562" i="3"/>
  <c r="P562" i="3"/>
  <c r="S562" i="3" s="1"/>
  <c r="T561" i="3"/>
  <c r="P561" i="3"/>
  <c r="S561" i="3" s="1"/>
  <c r="T560" i="3"/>
  <c r="P560" i="3"/>
  <c r="S560" i="3" s="1"/>
  <c r="T559" i="3"/>
  <c r="P559" i="3"/>
  <c r="S559" i="3" s="1"/>
  <c r="T558" i="3"/>
  <c r="P558" i="3"/>
  <c r="S558" i="3" s="1"/>
  <c r="T557" i="3"/>
  <c r="P557" i="3"/>
  <c r="S557" i="3" s="1"/>
  <c r="T556" i="3"/>
  <c r="P556" i="3"/>
  <c r="S556" i="3" s="1"/>
  <c r="T555" i="3"/>
  <c r="P555" i="3"/>
  <c r="S555" i="3" s="1"/>
  <c r="T554" i="3"/>
  <c r="P554" i="3"/>
  <c r="S554" i="3" s="1"/>
  <c r="T553" i="3"/>
  <c r="P553" i="3"/>
  <c r="S553" i="3" s="1"/>
  <c r="T552" i="3"/>
  <c r="P552" i="3"/>
  <c r="S552" i="3" s="1"/>
  <c r="T551" i="3"/>
  <c r="P551" i="3"/>
  <c r="S551" i="3" s="1"/>
  <c r="T550" i="3"/>
  <c r="P550" i="3"/>
  <c r="S550" i="3" s="1"/>
  <c r="T549" i="3"/>
  <c r="P549" i="3"/>
  <c r="S549" i="3" s="1"/>
  <c r="T548" i="3"/>
  <c r="P548" i="3"/>
  <c r="S548" i="3" s="1"/>
  <c r="T547" i="3"/>
  <c r="P547" i="3"/>
  <c r="S547" i="3" s="1"/>
  <c r="T546" i="3"/>
  <c r="P546" i="3"/>
  <c r="S546" i="3" s="1"/>
  <c r="T545" i="3"/>
  <c r="P545" i="3"/>
  <c r="S545" i="3" s="1"/>
  <c r="T544" i="3"/>
  <c r="P544" i="3"/>
  <c r="S544" i="3" s="1"/>
  <c r="T543" i="3"/>
  <c r="P543" i="3"/>
  <c r="S543" i="3" s="1"/>
  <c r="T542" i="3"/>
  <c r="P542" i="3"/>
  <c r="S542" i="3" s="1"/>
  <c r="T541" i="3"/>
  <c r="P541" i="3"/>
  <c r="S541" i="3" s="1"/>
  <c r="T540" i="3"/>
  <c r="P540" i="3"/>
  <c r="S540" i="3" s="1"/>
  <c r="T539" i="3"/>
  <c r="P539" i="3"/>
  <c r="S539" i="3" s="1"/>
  <c r="T538" i="3"/>
  <c r="P538" i="3"/>
  <c r="S538" i="3" s="1"/>
  <c r="T537" i="3"/>
  <c r="P537" i="3"/>
  <c r="S537" i="3" s="1"/>
  <c r="T536" i="3"/>
  <c r="P536" i="3"/>
  <c r="S536" i="3" s="1"/>
  <c r="T535" i="3"/>
  <c r="P535" i="3"/>
  <c r="S535" i="3" s="1"/>
  <c r="T534" i="3"/>
  <c r="P534" i="3"/>
  <c r="S534" i="3" s="1"/>
  <c r="T533" i="3"/>
  <c r="P533" i="3"/>
  <c r="S533" i="3" s="1"/>
  <c r="T532" i="3"/>
  <c r="P532" i="3"/>
  <c r="S532" i="3" s="1"/>
  <c r="T531" i="3"/>
  <c r="P531" i="3"/>
  <c r="S531" i="3" s="1"/>
  <c r="T530" i="3"/>
  <c r="P530" i="3"/>
  <c r="S530" i="3" s="1"/>
  <c r="T529" i="3"/>
  <c r="P529" i="3"/>
  <c r="S529" i="3" s="1"/>
  <c r="T528" i="3"/>
  <c r="P528" i="3"/>
  <c r="S528" i="3" s="1"/>
  <c r="T527" i="3"/>
  <c r="P527" i="3"/>
  <c r="S527" i="3" s="1"/>
  <c r="T526" i="3"/>
  <c r="P526" i="3"/>
  <c r="S526" i="3" s="1"/>
  <c r="T525" i="3"/>
  <c r="P525" i="3"/>
  <c r="S525" i="3" s="1"/>
  <c r="T524" i="3"/>
  <c r="P524" i="3"/>
  <c r="S524" i="3" s="1"/>
  <c r="T523" i="3"/>
  <c r="P523" i="3"/>
  <c r="S523" i="3" s="1"/>
  <c r="T522" i="3"/>
  <c r="P522" i="3"/>
  <c r="S522" i="3" s="1"/>
  <c r="T521" i="3"/>
  <c r="P521" i="3"/>
  <c r="S521" i="3" s="1"/>
  <c r="T520" i="3"/>
  <c r="P520" i="3"/>
  <c r="S520" i="3" s="1"/>
  <c r="T519" i="3"/>
  <c r="P519" i="3"/>
  <c r="S519" i="3" s="1"/>
  <c r="T518" i="3"/>
  <c r="P518" i="3"/>
  <c r="S518" i="3" s="1"/>
  <c r="T517" i="3"/>
  <c r="P517" i="3"/>
  <c r="S517" i="3" s="1"/>
  <c r="T516" i="3"/>
  <c r="P516" i="3"/>
  <c r="S516" i="3" s="1"/>
  <c r="T515" i="3"/>
  <c r="P515" i="3"/>
  <c r="S515" i="3" s="1"/>
  <c r="T514" i="3"/>
  <c r="P514" i="3"/>
  <c r="S514" i="3" s="1"/>
  <c r="T513" i="3"/>
  <c r="P513" i="3"/>
  <c r="S513" i="3" s="1"/>
  <c r="T512" i="3"/>
  <c r="P512" i="3"/>
  <c r="S512" i="3" s="1"/>
  <c r="T511" i="3"/>
  <c r="P511" i="3"/>
  <c r="S511" i="3" s="1"/>
  <c r="T510" i="3"/>
  <c r="P510" i="3"/>
  <c r="S510" i="3" s="1"/>
  <c r="T509" i="3"/>
  <c r="P509" i="3"/>
  <c r="S509" i="3" s="1"/>
  <c r="T508" i="3"/>
  <c r="P508" i="3"/>
  <c r="S508" i="3" s="1"/>
  <c r="T507" i="3"/>
  <c r="P507" i="3"/>
  <c r="S507" i="3" s="1"/>
  <c r="T506" i="3"/>
  <c r="P506" i="3"/>
  <c r="S506" i="3" s="1"/>
  <c r="T505" i="3"/>
  <c r="P505" i="3"/>
  <c r="S505" i="3" s="1"/>
  <c r="T504" i="3"/>
  <c r="P504" i="3"/>
  <c r="S504" i="3" s="1"/>
  <c r="T503" i="3"/>
  <c r="P503" i="3"/>
  <c r="S503" i="3" s="1"/>
  <c r="T502" i="3"/>
  <c r="P502" i="3"/>
  <c r="S502" i="3" s="1"/>
  <c r="T501" i="3"/>
  <c r="P501" i="3"/>
  <c r="S501" i="3" s="1"/>
  <c r="T500" i="3"/>
  <c r="P500" i="3"/>
  <c r="S500" i="3" s="1"/>
  <c r="T499" i="3"/>
  <c r="P499" i="3"/>
  <c r="S499" i="3" s="1"/>
  <c r="T498" i="3"/>
  <c r="P498" i="3"/>
  <c r="S498" i="3" s="1"/>
  <c r="T497" i="3"/>
  <c r="P497" i="3"/>
  <c r="S497" i="3" s="1"/>
  <c r="T496" i="3"/>
  <c r="P496" i="3"/>
  <c r="S496" i="3" s="1"/>
  <c r="T495" i="3"/>
  <c r="P495" i="3"/>
  <c r="S495" i="3" s="1"/>
  <c r="T494" i="3"/>
  <c r="P494" i="3"/>
  <c r="S494" i="3" s="1"/>
  <c r="T493" i="3"/>
  <c r="P493" i="3"/>
  <c r="S493" i="3" s="1"/>
  <c r="T492" i="3"/>
  <c r="P492" i="3"/>
  <c r="S492" i="3" s="1"/>
  <c r="T491" i="3"/>
  <c r="P491" i="3"/>
  <c r="S491" i="3" s="1"/>
  <c r="T490" i="3"/>
  <c r="P490" i="3"/>
  <c r="S490" i="3" s="1"/>
  <c r="T489" i="3"/>
  <c r="P489" i="3"/>
  <c r="S489" i="3" s="1"/>
  <c r="T488" i="3"/>
  <c r="P488" i="3"/>
  <c r="S488" i="3" s="1"/>
  <c r="T487" i="3"/>
  <c r="P487" i="3"/>
  <c r="S487" i="3" s="1"/>
  <c r="T486" i="3"/>
  <c r="P486" i="3"/>
  <c r="S486" i="3" s="1"/>
  <c r="T485" i="3"/>
  <c r="P485" i="3"/>
  <c r="S485" i="3" s="1"/>
  <c r="T484" i="3"/>
  <c r="P484" i="3"/>
  <c r="S484" i="3" s="1"/>
  <c r="T483" i="3"/>
  <c r="P483" i="3"/>
  <c r="S483" i="3" s="1"/>
  <c r="T482" i="3"/>
  <c r="P482" i="3"/>
  <c r="S482" i="3" s="1"/>
  <c r="T481" i="3"/>
  <c r="P481" i="3"/>
  <c r="S481" i="3" s="1"/>
  <c r="T480" i="3"/>
  <c r="P480" i="3"/>
  <c r="S480" i="3" s="1"/>
  <c r="T479" i="3"/>
  <c r="P479" i="3"/>
  <c r="S479" i="3" s="1"/>
  <c r="T478" i="3"/>
  <c r="P478" i="3"/>
  <c r="S478" i="3" s="1"/>
  <c r="T477" i="3"/>
  <c r="P477" i="3"/>
  <c r="S477" i="3" s="1"/>
  <c r="T476" i="3"/>
  <c r="P476" i="3"/>
  <c r="S476" i="3" s="1"/>
  <c r="T475" i="3"/>
  <c r="P475" i="3"/>
  <c r="S475" i="3" s="1"/>
  <c r="T474" i="3"/>
  <c r="P474" i="3"/>
  <c r="S474" i="3" s="1"/>
  <c r="T473" i="3"/>
  <c r="P473" i="3"/>
  <c r="S473" i="3" s="1"/>
  <c r="T472" i="3"/>
  <c r="P472" i="3"/>
  <c r="S472" i="3" s="1"/>
  <c r="T471" i="3"/>
  <c r="P471" i="3"/>
  <c r="S471" i="3" s="1"/>
  <c r="T470" i="3"/>
  <c r="P470" i="3"/>
  <c r="S470" i="3" s="1"/>
  <c r="T469" i="3"/>
  <c r="P469" i="3"/>
  <c r="S469" i="3" s="1"/>
  <c r="T468" i="3"/>
  <c r="P468" i="3"/>
  <c r="S468" i="3" s="1"/>
  <c r="T467" i="3"/>
  <c r="P467" i="3"/>
  <c r="S467" i="3" s="1"/>
  <c r="T466" i="3"/>
  <c r="P466" i="3"/>
  <c r="S466" i="3" s="1"/>
  <c r="T465" i="3"/>
  <c r="P465" i="3"/>
  <c r="S465" i="3" s="1"/>
  <c r="T464" i="3"/>
  <c r="P464" i="3"/>
  <c r="S464" i="3" s="1"/>
  <c r="T463" i="3"/>
  <c r="P463" i="3"/>
  <c r="S463" i="3" s="1"/>
  <c r="T462" i="3"/>
  <c r="P462" i="3"/>
  <c r="S462" i="3" s="1"/>
  <c r="T461" i="3"/>
  <c r="P461" i="3"/>
  <c r="S461" i="3" s="1"/>
  <c r="T460" i="3"/>
  <c r="P460" i="3"/>
  <c r="S460" i="3" s="1"/>
  <c r="T459" i="3"/>
  <c r="P459" i="3"/>
  <c r="S459" i="3" s="1"/>
  <c r="T458" i="3"/>
  <c r="P458" i="3"/>
  <c r="S458" i="3" s="1"/>
  <c r="T457" i="3"/>
  <c r="P457" i="3"/>
  <c r="S457" i="3" s="1"/>
  <c r="T456" i="3"/>
  <c r="P456" i="3"/>
  <c r="S456" i="3" s="1"/>
  <c r="T455" i="3"/>
  <c r="P455" i="3"/>
  <c r="S455" i="3" s="1"/>
  <c r="T454" i="3"/>
  <c r="P454" i="3"/>
  <c r="S454" i="3" s="1"/>
  <c r="T453" i="3"/>
  <c r="P453" i="3"/>
  <c r="S453" i="3" s="1"/>
  <c r="T452" i="3"/>
  <c r="P452" i="3"/>
  <c r="S452" i="3" s="1"/>
  <c r="T451" i="3"/>
  <c r="P451" i="3"/>
  <c r="S451" i="3" s="1"/>
  <c r="T450" i="3"/>
  <c r="P450" i="3"/>
  <c r="S450" i="3" s="1"/>
  <c r="T449" i="3"/>
  <c r="P449" i="3"/>
  <c r="S449" i="3" s="1"/>
  <c r="T448" i="3"/>
  <c r="P448" i="3"/>
  <c r="S448" i="3" s="1"/>
  <c r="T447" i="3"/>
  <c r="P447" i="3"/>
  <c r="S447" i="3" s="1"/>
  <c r="T446" i="3"/>
  <c r="P446" i="3"/>
  <c r="S446" i="3" s="1"/>
  <c r="T445" i="3"/>
  <c r="P445" i="3"/>
  <c r="S445" i="3" s="1"/>
  <c r="T444" i="3"/>
  <c r="P444" i="3"/>
  <c r="S444" i="3" s="1"/>
  <c r="T443" i="3"/>
  <c r="P443" i="3"/>
  <c r="S443" i="3" s="1"/>
  <c r="T442" i="3"/>
  <c r="P442" i="3"/>
  <c r="S442" i="3" s="1"/>
  <c r="T441" i="3"/>
  <c r="P441" i="3"/>
  <c r="S441" i="3" s="1"/>
  <c r="T440" i="3"/>
  <c r="P440" i="3"/>
  <c r="S440" i="3" s="1"/>
  <c r="T439" i="3"/>
  <c r="P439" i="3"/>
  <c r="S439" i="3" s="1"/>
  <c r="T438" i="3"/>
  <c r="P438" i="3"/>
  <c r="S438" i="3" s="1"/>
  <c r="T437" i="3"/>
  <c r="P437" i="3"/>
  <c r="S437" i="3" s="1"/>
  <c r="T436" i="3"/>
  <c r="P436" i="3"/>
  <c r="S436" i="3" s="1"/>
  <c r="T435" i="3"/>
  <c r="P435" i="3"/>
  <c r="S435" i="3" s="1"/>
  <c r="T434" i="3"/>
  <c r="P434" i="3"/>
  <c r="S434" i="3" s="1"/>
  <c r="T433" i="3"/>
  <c r="P433" i="3"/>
  <c r="S433" i="3" s="1"/>
  <c r="T432" i="3"/>
  <c r="P432" i="3"/>
  <c r="S432" i="3" s="1"/>
  <c r="T431" i="3"/>
  <c r="P431" i="3"/>
  <c r="S431" i="3" s="1"/>
  <c r="T430" i="3"/>
  <c r="P430" i="3"/>
  <c r="S430" i="3" s="1"/>
  <c r="T429" i="3"/>
  <c r="P429" i="3"/>
  <c r="S429" i="3" s="1"/>
  <c r="T428" i="3"/>
  <c r="P428" i="3"/>
  <c r="S428" i="3" s="1"/>
  <c r="T427" i="3"/>
  <c r="P427" i="3"/>
  <c r="S427" i="3" s="1"/>
  <c r="T426" i="3"/>
  <c r="P426" i="3"/>
  <c r="S426" i="3" s="1"/>
  <c r="T425" i="3"/>
  <c r="P425" i="3"/>
  <c r="S425" i="3" s="1"/>
  <c r="T424" i="3"/>
  <c r="P424" i="3"/>
  <c r="S424" i="3" s="1"/>
  <c r="T423" i="3"/>
  <c r="P423" i="3"/>
  <c r="S423" i="3" s="1"/>
  <c r="T422" i="3"/>
  <c r="P422" i="3"/>
  <c r="S422" i="3" s="1"/>
  <c r="T421" i="3"/>
  <c r="P421" i="3"/>
  <c r="S421" i="3" s="1"/>
  <c r="T420" i="3"/>
  <c r="S420" i="3"/>
  <c r="T419" i="3"/>
  <c r="P419" i="3"/>
  <c r="S419" i="3" s="1"/>
  <c r="T418" i="3"/>
  <c r="P418" i="3"/>
  <c r="S418" i="3" s="1"/>
  <c r="T417" i="3"/>
  <c r="P417" i="3"/>
  <c r="S417" i="3" s="1"/>
  <c r="T416" i="3"/>
  <c r="P416" i="3"/>
  <c r="S416" i="3" s="1"/>
  <c r="T415" i="3"/>
  <c r="P415" i="3"/>
  <c r="S415" i="3" s="1"/>
  <c r="T414" i="3"/>
  <c r="P414" i="3"/>
  <c r="S414" i="3" s="1"/>
  <c r="T413" i="3"/>
  <c r="P413" i="3"/>
  <c r="S413" i="3" s="1"/>
  <c r="T412" i="3"/>
  <c r="P412" i="3"/>
  <c r="S412" i="3" s="1"/>
  <c r="T411" i="3"/>
  <c r="P411" i="3"/>
  <c r="S411" i="3" s="1"/>
  <c r="T410" i="3"/>
  <c r="P410" i="3"/>
  <c r="S410" i="3" s="1"/>
  <c r="T409" i="3"/>
  <c r="P409" i="3"/>
  <c r="S409" i="3" s="1"/>
  <c r="T408" i="3"/>
  <c r="P408" i="3"/>
  <c r="S408" i="3" s="1"/>
  <c r="T407" i="3"/>
  <c r="P407" i="3"/>
  <c r="S407" i="3" s="1"/>
  <c r="T406" i="3"/>
  <c r="P406" i="3"/>
  <c r="S406" i="3" s="1"/>
  <c r="T405" i="3"/>
  <c r="P405" i="3"/>
  <c r="S405" i="3" s="1"/>
  <c r="T404" i="3"/>
  <c r="P404" i="3"/>
  <c r="S404" i="3" s="1"/>
  <c r="T403" i="3"/>
  <c r="P403" i="3"/>
  <c r="S403" i="3" s="1"/>
  <c r="T402" i="3"/>
  <c r="P402" i="3"/>
  <c r="S402" i="3" s="1"/>
  <c r="T401" i="3"/>
  <c r="P401" i="3"/>
  <c r="S401" i="3" s="1"/>
  <c r="T400" i="3"/>
  <c r="P400" i="3"/>
  <c r="S400" i="3" s="1"/>
  <c r="T399" i="3"/>
  <c r="P399" i="3"/>
  <c r="S399" i="3" s="1"/>
  <c r="T398" i="3"/>
  <c r="P398" i="3"/>
  <c r="S398" i="3" s="1"/>
  <c r="T397" i="3"/>
  <c r="P397" i="3"/>
  <c r="S397" i="3" s="1"/>
  <c r="T396" i="3"/>
  <c r="P396" i="3"/>
  <c r="S396" i="3" s="1"/>
  <c r="T395" i="3"/>
  <c r="P395" i="3"/>
  <c r="S395" i="3" s="1"/>
  <c r="T394" i="3"/>
  <c r="P394" i="3"/>
  <c r="S394" i="3" s="1"/>
  <c r="T393" i="3"/>
  <c r="S393" i="3"/>
  <c r="T392" i="3"/>
  <c r="S392" i="3"/>
  <c r="T391" i="3"/>
  <c r="P391" i="3"/>
  <c r="S391" i="3" s="1"/>
  <c r="T390" i="3"/>
  <c r="P390" i="3"/>
  <c r="S390" i="3" s="1"/>
  <c r="T389" i="3"/>
  <c r="P389" i="3"/>
  <c r="S389" i="3" s="1"/>
  <c r="T388" i="3"/>
  <c r="P388" i="3"/>
  <c r="S388" i="3" s="1"/>
  <c r="T387" i="3"/>
  <c r="P387" i="3"/>
  <c r="S387" i="3" s="1"/>
  <c r="T386" i="3"/>
  <c r="P386" i="3"/>
  <c r="S386" i="3" s="1"/>
  <c r="T385" i="3"/>
  <c r="P385" i="3"/>
  <c r="S385" i="3" s="1"/>
  <c r="T384" i="3"/>
  <c r="P384" i="3"/>
  <c r="S384" i="3" s="1"/>
  <c r="T383" i="3"/>
  <c r="P383" i="3"/>
  <c r="S383" i="3" s="1"/>
  <c r="T382" i="3"/>
  <c r="P382" i="3"/>
  <c r="S382" i="3" s="1"/>
  <c r="T381" i="3"/>
  <c r="P381" i="3"/>
  <c r="S381" i="3" s="1"/>
  <c r="T380" i="3"/>
  <c r="P380" i="3"/>
  <c r="S380" i="3" s="1"/>
  <c r="T379" i="3"/>
  <c r="P379" i="3"/>
  <c r="S379" i="3" s="1"/>
  <c r="T378" i="3"/>
  <c r="P378" i="3"/>
  <c r="S378" i="3" s="1"/>
  <c r="T377" i="3"/>
  <c r="P377" i="3"/>
  <c r="S377" i="3" s="1"/>
  <c r="T376" i="3"/>
  <c r="P376" i="3"/>
  <c r="S376" i="3" s="1"/>
  <c r="T375" i="3"/>
  <c r="P375" i="3"/>
  <c r="S375" i="3" s="1"/>
  <c r="T374" i="3"/>
  <c r="P374" i="3"/>
  <c r="S374" i="3" s="1"/>
  <c r="T373" i="3"/>
  <c r="P373" i="3"/>
  <c r="S373" i="3" s="1"/>
  <c r="T372" i="3"/>
  <c r="P372" i="3"/>
  <c r="S372" i="3" s="1"/>
  <c r="T371" i="3"/>
  <c r="P371" i="3"/>
  <c r="S371" i="3" s="1"/>
  <c r="T370" i="3"/>
  <c r="P370" i="3"/>
  <c r="S370" i="3" s="1"/>
  <c r="T369" i="3"/>
  <c r="P369" i="3"/>
  <c r="S369" i="3" s="1"/>
  <c r="T368" i="3"/>
  <c r="P368" i="3"/>
  <c r="S368" i="3" s="1"/>
  <c r="T367" i="3"/>
  <c r="P367" i="3"/>
  <c r="S367" i="3" s="1"/>
  <c r="T366" i="3"/>
  <c r="P366" i="3"/>
  <c r="S366" i="3" s="1"/>
  <c r="T365" i="3"/>
  <c r="P365" i="3"/>
  <c r="S365" i="3" s="1"/>
  <c r="T364" i="3"/>
  <c r="P364" i="3"/>
  <c r="S364" i="3" s="1"/>
  <c r="T363" i="3"/>
  <c r="P363" i="3"/>
  <c r="S363" i="3" s="1"/>
  <c r="T362" i="3"/>
  <c r="P362" i="3"/>
  <c r="S362" i="3" s="1"/>
  <c r="T361" i="3"/>
  <c r="P361" i="3"/>
  <c r="S361" i="3" s="1"/>
  <c r="T360" i="3"/>
  <c r="P360" i="3"/>
  <c r="S360" i="3" s="1"/>
  <c r="T359" i="3"/>
  <c r="P359" i="3"/>
  <c r="S359" i="3" s="1"/>
  <c r="T358" i="3"/>
  <c r="P358" i="3"/>
  <c r="S358" i="3" s="1"/>
  <c r="T357" i="3"/>
  <c r="P357" i="3"/>
  <c r="S357" i="3" s="1"/>
  <c r="T356" i="3"/>
  <c r="P356" i="3"/>
  <c r="S356" i="3" s="1"/>
  <c r="T355" i="3"/>
  <c r="P355" i="3"/>
  <c r="S355" i="3" s="1"/>
  <c r="T354" i="3"/>
  <c r="P354" i="3"/>
  <c r="S354" i="3" s="1"/>
  <c r="T353" i="3"/>
  <c r="P353" i="3"/>
  <c r="S353" i="3" s="1"/>
  <c r="T352" i="3"/>
  <c r="P352" i="3"/>
  <c r="S352" i="3" s="1"/>
  <c r="T351" i="3"/>
  <c r="P351" i="3"/>
  <c r="S351" i="3" s="1"/>
  <c r="T350" i="3"/>
  <c r="P350" i="3"/>
  <c r="S350" i="3" s="1"/>
  <c r="T349" i="3"/>
  <c r="P349" i="3"/>
  <c r="S349" i="3" s="1"/>
  <c r="T348" i="3"/>
  <c r="P348" i="3"/>
  <c r="S348" i="3" s="1"/>
  <c r="T347" i="3"/>
  <c r="P347" i="3"/>
  <c r="S347" i="3" s="1"/>
  <c r="T346" i="3"/>
  <c r="P346" i="3"/>
  <c r="S346" i="3" s="1"/>
  <c r="T345" i="3"/>
  <c r="P345" i="3"/>
  <c r="S345" i="3" s="1"/>
  <c r="T344" i="3"/>
  <c r="P344" i="3"/>
  <c r="S344" i="3" s="1"/>
  <c r="T343" i="3"/>
  <c r="P343" i="3"/>
  <c r="S343" i="3" s="1"/>
  <c r="T342" i="3"/>
  <c r="P342" i="3"/>
  <c r="S342" i="3" s="1"/>
  <c r="T341" i="3"/>
  <c r="P341" i="3"/>
  <c r="S341" i="3" s="1"/>
  <c r="T340" i="3"/>
  <c r="P340" i="3"/>
  <c r="S340" i="3" s="1"/>
  <c r="T339" i="3"/>
  <c r="P339" i="3"/>
  <c r="S339" i="3" s="1"/>
  <c r="T338" i="3"/>
  <c r="P338" i="3"/>
  <c r="S338" i="3" s="1"/>
  <c r="T337" i="3"/>
  <c r="P337" i="3"/>
  <c r="S337" i="3" s="1"/>
  <c r="T336" i="3"/>
  <c r="P336" i="3"/>
  <c r="S336" i="3" s="1"/>
  <c r="T335" i="3"/>
  <c r="P335" i="3"/>
  <c r="S335" i="3" s="1"/>
  <c r="T334" i="3"/>
  <c r="P334" i="3"/>
  <c r="S334" i="3" s="1"/>
  <c r="T333" i="3"/>
  <c r="P333" i="3"/>
  <c r="S333" i="3" s="1"/>
  <c r="T332" i="3"/>
  <c r="P332" i="3"/>
  <c r="S332" i="3" s="1"/>
  <c r="T331" i="3"/>
  <c r="P331" i="3"/>
  <c r="S331" i="3" s="1"/>
  <c r="T330" i="3"/>
  <c r="P330" i="3"/>
  <c r="S330" i="3" s="1"/>
  <c r="T329" i="3"/>
  <c r="P329" i="3"/>
  <c r="S329" i="3" s="1"/>
  <c r="T328" i="3"/>
  <c r="P328" i="3"/>
  <c r="S328" i="3" s="1"/>
  <c r="T327" i="3"/>
  <c r="P327" i="3"/>
  <c r="S327" i="3" s="1"/>
  <c r="T326" i="3"/>
  <c r="P326" i="3"/>
  <c r="S326" i="3" s="1"/>
  <c r="T325" i="3"/>
  <c r="P325" i="3"/>
  <c r="S325" i="3" s="1"/>
  <c r="T324" i="3"/>
  <c r="P324" i="3"/>
  <c r="S324" i="3" s="1"/>
  <c r="T323" i="3"/>
  <c r="P323" i="3"/>
  <c r="S323" i="3" s="1"/>
  <c r="T322" i="3"/>
  <c r="P322" i="3"/>
  <c r="S322" i="3" s="1"/>
  <c r="T321" i="3"/>
  <c r="P321" i="3"/>
  <c r="S321" i="3" s="1"/>
  <c r="T320" i="3"/>
  <c r="P320" i="3"/>
  <c r="S320" i="3" s="1"/>
  <c r="T319" i="3"/>
  <c r="P319" i="3"/>
  <c r="S319" i="3" s="1"/>
  <c r="T318" i="3"/>
  <c r="P318" i="3"/>
  <c r="S318" i="3" s="1"/>
  <c r="T317" i="3"/>
  <c r="P317" i="3"/>
  <c r="S317" i="3" s="1"/>
  <c r="T316" i="3"/>
  <c r="P316" i="3"/>
  <c r="S316" i="3" s="1"/>
  <c r="T315" i="3"/>
  <c r="P315" i="3"/>
  <c r="S315" i="3" s="1"/>
  <c r="T314" i="3"/>
  <c r="P314" i="3"/>
  <c r="S314" i="3" s="1"/>
  <c r="T313" i="3"/>
  <c r="P313" i="3"/>
  <c r="S313" i="3" s="1"/>
  <c r="T312" i="3"/>
  <c r="P312" i="3"/>
  <c r="S312" i="3" s="1"/>
  <c r="T311" i="3"/>
  <c r="P311" i="3"/>
  <c r="S311" i="3" s="1"/>
  <c r="T310" i="3"/>
  <c r="P310" i="3"/>
  <c r="S310" i="3" s="1"/>
  <c r="T309" i="3"/>
  <c r="P309" i="3"/>
  <c r="S309" i="3" s="1"/>
  <c r="T308" i="3"/>
  <c r="P308" i="3"/>
  <c r="S308" i="3" s="1"/>
  <c r="T307" i="3"/>
  <c r="P307" i="3"/>
  <c r="S307" i="3" s="1"/>
  <c r="T306" i="3"/>
  <c r="P306" i="3"/>
  <c r="S306" i="3" s="1"/>
  <c r="T305" i="3"/>
  <c r="P305" i="3"/>
  <c r="S305" i="3" s="1"/>
  <c r="T304" i="3"/>
  <c r="P304" i="3"/>
  <c r="S304" i="3" s="1"/>
  <c r="T303" i="3"/>
  <c r="P303" i="3"/>
  <c r="S303" i="3" s="1"/>
  <c r="T302" i="3"/>
  <c r="P302" i="3"/>
  <c r="S302" i="3" s="1"/>
  <c r="T301" i="3"/>
  <c r="P301" i="3"/>
  <c r="S301" i="3" s="1"/>
  <c r="T300" i="3"/>
  <c r="P300" i="3"/>
  <c r="S300" i="3" s="1"/>
  <c r="T299" i="3"/>
  <c r="P299" i="3"/>
  <c r="S299" i="3" s="1"/>
  <c r="T298" i="3"/>
  <c r="P298" i="3"/>
  <c r="S298" i="3" s="1"/>
  <c r="T297" i="3"/>
  <c r="P297" i="3"/>
  <c r="S297" i="3" s="1"/>
  <c r="T296" i="3"/>
  <c r="P296" i="3"/>
  <c r="S296" i="3" s="1"/>
  <c r="T295" i="3"/>
  <c r="P295" i="3"/>
  <c r="S295" i="3" s="1"/>
  <c r="T294" i="3"/>
  <c r="P294" i="3"/>
  <c r="S294" i="3" s="1"/>
  <c r="T293" i="3"/>
  <c r="P293" i="3"/>
  <c r="S293" i="3" s="1"/>
  <c r="T292" i="3"/>
  <c r="P292" i="3"/>
  <c r="S292" i="3" s="1"/>
  <c r="T291" i="3"/>
  <c r="P291" i="3"/>
  <c r="S291" i="3" s="1"/>
  <c r="T290" i="3"/>
  <c r="P290" i="3"/>
  <c r="S290" i="3" s="1"/>
  <c r="T289" i="3"/>
  <c r="P289" i="3"/>
  <c r="S289" i="3" s="1"/>
  <c r="T288" i="3"/>
  <c r="P288" i="3"/>
  <c r="S288" i="3" s="1"/>
  <c r="T287" i="3"/>
  <c r="P287" i="3"/>
  <c r="S287" i="3" s="1"/>
  <c r="T286" i="3"/>
  <c r="S286" i="3"/>
  <c r="T285" i="3"/>
  <c r="S285" i="3"/>
  <c r="T284" i="3"/>
  <c r="P284" i="3"/>
  <c r="S284" i="3" s="1"/>
  <c r="T283" i="3"/>
  <c r="P283" i="3"/>
  <c r="S283" i="3" s="1"/>
  <c r="T282" i="3"/>
  <c r="P282" i="3"/>
  <c r="S282" i="3" s="1"/>
  <c r="T281" i="3"/>
  <c r="P281" i="3"/>
  <c r="S281" i="3" s="1"/>
  <c r="T280" i="3"/>
  <c r="P280" i="3"/>
  <c r="S280" i="3" s="1"/>
  <c r="T279" i="3"/>
  <c r="P279" i="3"/>
  <c r="S279" i="3" s="1"/>
  <c r="T278" i="3"/>
  <c r="P278" i="3"/>
  <c r="S278" i="3" s="1"/>
  <c r="T277" i="3"/>
  <c r="P277" i="3"/>
  <c r="S277" i="3" s="1"/>
  <c r="T276" i="3"/>
  <c r="P276" i="3"/>
  <c r="S276" i="3" s="1"/>
  <c r="T275" i="3"/>
  <c r="P275" i="3"/>
  <c r="S275" i="3" s="1"/>
  <c r="T274" i="3"/>
  <c r="P274" i="3"/>
  <c r="S274" i="3" s="1"/>
  <c r="T273" i="3"/>
  <c r="P273" i="3"/>
  <c r="S273" i="3" s="1"/>
  <c r="T272" i="3"/>
  <c r="P272" i="3"/>
  <c r="S272" i="3" s="1"/>
  <c r="T271" i="3"/>
  <c r="P271" i="3"/>
  <c r="S271" i="3" s="1"/>
  <c r="T270" i="3"/>
  <c r="P270" i="3"/>
  <c r="S270" i="3" s="1"/>
  <c r="T269" i="3"/>
  <c r="P269" i="3"/>
  <c r="S269" i="3" s="1"/>
  <c r="T268" i="3"/>
  <c r="S268" i="3"/>
  <c r="T267" i="3"/>
  <c r="S267" i="3"/>
  <c r="T266" i="3"/>
  <c r="P266" i="3"/>
  <c r="S266" i="3" s="1"/>
  <c r="T265" i="3"/>
  <c r="P265" i="3"/>
  <c r="S265" i="3" s="1"/>
  <c r="T264" i="3"/>
  <c r="P264" i="3"/>
  <c r="S264" i="3" s="1"/>
  <c r="T263" i="3"/>
  <c r="P263" i="3"/>
  <c r="S263" i="3" s="1"/>
  <c r="T262" i="3"/>
  <c r="P262" i="3"/>
  <c r="S262" i="3" s="1"/>
  <c r="T261" i="3"/>
  <c r="P261" i="3"/>
  <c r="S261" i="3" s="1"/>
  <c r="T260" i="3"/>
  <c r="P260" i="3"/>
  <c r="S260" i="3" s="1"/>
  <c r="T259" i="3"/>
  <c r="P259" i="3"/>
  <c r="S259" i="3" s="1"/>
  <c r="T258" i="3"/>
  <c r="P258" i="3"/>
  <c r="S258" i="3" s="1"/>
  <c r="T257" i="3"/>
  <c r="P257" i="3"/>
  <c r="S257" i="3" s="1"/>
  <c r="T256" i="3"/>
  <c r="P256" i="3"/>
  <c r="S256" i="3" s="1"/>
  <c r="T255" i="3"/>
  <c r="P255" i="3"/>
  <c r="S255" i="3" s="1"/>
  <c r="T254" i="3"/>
  <c r="P254" i="3"/>
  <c r="S254" i="3" s="1"/>
  <c r="T253" i="3"/>
  <c r="P253" i="3"/>
  <c r="S253" i="3" s="1"/>
  <c r="T252" i="3"/>
  <c r="P252" i="3"/>
  <c r="S252" i="3" s="1"/>
  <c r="T251" i="3"/>
  <c r="P251" i="3"/>
  <c r="S251" i="3" s="1"/>
  <c r="T250" i="3"/>
  <c r="P250" i="3"/>
  <c r="S250" i="3" s="1"/>
  <c r="T249" i="3"/>
  <c r="P249" i="3"/>
  <c r="S249" i="3" s="1"/>
  <c r="T248" i="3"/>
  <c r="P248" i="3"/>
  <c r="S248" i="3" s="1"/>
  <c r="T247" i="3"/>
  <c r="P247" i="3"/>
  <c r="S247" i="3" s="1"/>
  <c r="T246" i="3"/>
  <c r="P246" i="3"/>
  <c r="S246" i="3" s="1"/>
  <c r="T245" i="3"/>
  <c r="P245" i="3"/>
  <c r="S245" i="3" s="1"/>
  <c r="T244" i="3"/>
  <c r="P244" i="3"/>
  <c r="S244" i="3" s="1"/>
  <c r="T243" i="3"/>
  <c r="P243" i="3"/>
  <c r="S243" i="3" s="1"/>
  <c r="T242" i="3"/>
  <c r="P242" i="3"/>
  <c r="S242" i="3" s="1"/>
  <c r="T241" i="3"/>
  <c r="P241" i="3"/>
  <c r="S241" i="3" s="1"/>
  <c r="T240" i="3"/>
  <c r="P240" i="3"/>
  <c r="S240" i="3" s="1"/>
  <c r="T239" i="3"/>
  <c r="P239" i="3"/>
  <c r="S239" i="3" s="1"/>
  <c r="T238" i="3"/>
  <c r="P238" i="3"/>
  <c r="S238" i="3" s="1"/>
  <c r="T237" i="3"/>
  <c r="P237" i="3"/>
  <c r="S237" i="3" s="1"/>
  <c r="T236" i="3"/>
  <c r="P236" i="3"/>
  <c r="S236" i="3" s="1"/>
  <c r="T235" i="3"/>
  <c r="P235" i="3"/>
  <c r="S235" i="3" s="1"/>
  <c r="T234" i="3"/>
  <c r="P234" i="3"/>
  <c r="S234" i="3" s="1"/>
  <c r="T233" i="3"/>
  <c r="P233" i="3"/>
  <c r="S233" i="3" s="1"/>
  <c r="T232" i="3"/>
  <c r="P232" i="3"/>
  <c r="S232" i="3" s="1"/>
  <c r="T231" i="3"/>
  <c r="P231" i="3"/>
  <c r="S231" i="3" s="1"/>
  <c r="T230" i="3"/>
  <c r="P230" i="3"/>
  <c r="S230" i="3" s="1"/>
  <c r="T229" i="3"/>
  <c r="P229" i="3"/>
  <c r="S229" i="3" s="1"/>
  <c r="T228" i="3"/>
  <c r="P228" i="3"/>
  <c r="S228" i="3" s="1"/>
  <c r="T227" i="3"/>
  <c r="P227" i="3"/>
  <c r="S227" i="3" s="1"/>
  <c r="T226" i="3"/>
  <c r="P226" i="3"/>
  <c r="S226" i="3" s="1"/>
  <c r="T225" i="3"/>
  <c r="P225" i="3"/>
  <c r="S225" i="3" s="1"/>
  <c r="T224" i="3"/>
  <c r="P224" i="3"/>
  <c r="S224" i="3" s="1"/>
  <c r="T223" i="3"/>
  <c r="P223" i="3"/>
  <c r="S223" i="3" s="1"/>
  <c r="T222" i="3"/>
  <c r="S222" i="3"/>
  <c r="T221" i="3"/>
  <c r="P221" i="3"/>
  <c r="S221" i="3" s="1"/>
  <c r="T220" i="3"/>
  <c r="P220" i="3"/>
  <c r="S220" i="3" s="1"/>
  <c r="T219" i="3"/>
  <c r="P219" i="3"/>
  <c r="S219" i="3" s="1"/>
  <c r="T218" i="3"/>
  <c r="P218" i="3"/>
  <c r="S218" i="3" s="1"/>
  <c r="T217" i="3"/>
  <c r="P217" i="3"/>
  <c r="S217" i="3" s="1"/>
  <c r="T216" i="3"/>
  <c r="P216" i="3"/>
  <c r="S216" i="3" s="1"/>
  <c r="T215" i="3"/>
  <c r="P215" i="3"/>
  <c r="S215" i="3" s="1"/>
  <c r="T214" i="3"/>
  <c r="P214" i="3"/>
  <c r="S214" i="3" s="1"/>
  <c r="T213" i="3"/>
  <c r="P213" i="3"/>
  <c r="S213" i="3" s="1"/>
  <c r="T212" i="3"/>
  <c r="P212" i="3"/>
  <c r="S212" i="3" s="1"/>
  <c r="T211" i="3"/>
  <c r="P211" i="3"/>
  <c r="S211" i="3" s="1"/>
  <c r="T210" i="3"/>
  <c r="P210" i="3"/>
  <c r="S210" i="3" s="1"/>
  <c r="T209" i="3"/>
  <c r="P209" i="3"/>
  <c r="S209" i="3" s="1"/>
  <c r="T208" i="3"/>
  <c r="P208" i="3"/>
  <c r="S208" i="3" s="1"/>
  <c r="T207" i="3"/>
  <c r="P207" i="3"/>
  <c r="S207" i="3" s="1"/>
  <c r="T206" i="3"/>
  <c r="P206" i="3"/>
  <c r="S206" i="3" s="1"/>
  <c r="T205" i="3"/>
  <c r="P205" i="3"/>
  <c r="S205" i="3" s="1"/>
  <c r="T204" i="3"/>
  <c r="P204" i="3"/>
  <c r="S204" i="3" s="1"/>
  <c r="T203" i="3"/>
  <c r="P203" i="3"/>
  <c r="S203" i="3" s="1"/>
  <c r="T202" i="3"/>
  <c r="P202" i="3"/>
  <c r="S202" i="3" s="1"/>
  <c r="T201" i="3"/>
  <c r="P201" i="3"/>
  <c r="S201" i="3" s="1"/>
  <c r="T200" i="3"/>
  <c r="P200" i="3"/>
  <c r="S200" i="3" s="1"/>
  <c r="T199" i="3"/>
  <c r="P199" i="3"/>
  <c r="S199" i="3" s="1"/>
  <c r="T198" i="3"/>
  <c r="P198" i="3"/>
  <c r="S198" i="3" s="1"/>
  <c r="T197" i="3"/>
  <c r="P197" i="3"/>
  <c r="S197" i="3" s="1"/>
  <c r="T196" i="3"/>
  <c r="S196" i="3"/>
  <c r="T195" i="3"/>
  <c r="P195" i="3"/>
  <c r="S195" i="3" s="1"/>
  <c r="T194" i="3"/>
  <c r="P194" i="3"/>
  <c r="S194" i="3" s="1"/>
  <c r="T193" i="3"/>
  <c r="P193" i="3"/>
  <c r="S193" i="3" s="1"/>
  <c r="T192" i="3"/>
  <c r="P192" i="3"/>
  <c r="S192" i="3" s="1"/>
  <c r="T191" i="3"/>
  <c r="P191" i="3"/>
  <c r="S191" i="3" s="1"/>
  <c r="T190" i="3"/>
  <c r="P190" i="3"/>
  <c r="S190" i="3" s="1"/>
  <c r="T189" i="3"/>
  <c r="P189" i="3"/>
  <c r="S189" i="3" s="1"/>
  <c r="T188" i="3"/>
  <c r="P188" i="3"/>
  <c r="S188" i="3" s="1"/>
  <c r="T187" i="3"/>
  <c r="P187" i="3"/>
  <c r="S187" i="3" s="1"/>
  <c r="T186" i="3"/>
  <c r="P186" i="3"/>
  <c r="S186" i="3" s="1"/>
  <c r="T185" i="3"/>
  <c r="P185" i="3"/>
  <c r="S185" i="3" s="1"/>
  <c r="T184" i="3"/>
  <c r="P184" i="3"/>
  <c r="S184" i="3" s="1"/>
  <c r="T183" i="3"/>
  <c r="P183" i="3"/>
  <c r="S183" i="3" s="1"/>
  <c r="T182" i="3"/>
  <c r="P182" i="3"/>
  <c r="S182" i="3" s="1"/>
  <c r="T181" i="3"/>
  <c r="P181" i="3"/>
  <c r="S181" i="3" s="1"/>
  <c r="T180" i="3"/>
  <c r="P180" i="3"/>
  <c r="S180" i="3" s="1"/>
  <c r="T179" i="3"/>
  <c r="P179" i="3"/>
  <c r="S179" i="3" s="1"/>
  <c r="T178" i="3"/>
  <c r="P178" i="3"/>
  <c r="S178" i="3" s="1"/>
  <c r="T177" i="3"/>
  <c r="P177" i="3"/>
  <c r="S177" i="3" s="1"/>
  <c r="T176" i="3"/>
  <c r="P176" i="3"/>
  <c r="S176" i="3" s="1"/>
  <c r="T175" i="3"/>
  <c r="P175" i="3"/>
  <c r="S175" i="3" s="1"/>
  <c r="T174" i="3"/>
  <c r="P174" i="3"/>
  <c r="S174" i="3" s="1"/>
  <c r="T173" i="3"/>
  <c r="P173" i="3"/>
  <c r="S173" i="3" s="1"/>
  <c r="T172" i="3"/>
  <c r="P172" i="3"/>
  <c r="S172" i="3" s="1"/>
  <c r="T171" i="3"/>
  <c r="P171" i="3"/>
  <c r="S171" i="3" s="1"/>
  <c r="T170" i="3"/>
  <c r="P170" i="3"/>
  <c r="S170" i="3" s="1"/>
  <c r="T169" i="3"/>
  <c r="P169" i="3"/>
  <c r="S169" i="3" s="1"/>
  <c r="T168" i="3"/>
  <c r="P168" i="3"/>
  <c r="S168" i="3" s="1"/>
  <c r="T167" i="3"/>
  <c r="P167" i="3"/>
  <c r="S167" i="3" s="1"/>
  <c r="T166" i="3"/>
  <c r="P166" i="3"/>
  <c r="S166" i="3" s="1"/>
  <c r="T165" i="3"/>
  <c r="P165" i="3"/>
  <c r="S165" i="3" s="1"/>
  <c r="T164" i="3"/>
  <c r="P164" i="3"/>
  <c r="S164" i="3" s="1"/>
  <c r="T163" i="3"/>
  <c r="P163" i="3"/>
  <c r="S163" i="3" s="1"/>
  <c r="T162" i="3"/>
  <c r="P162" i="3"/>
  <c r="S162" i="3" s="1"/>
  <c r="T161" i="3"/>
  <c r="P161" i="3"/>
  <c r="S161" i="3" s="1"/>
  <c r="T160" i="3"/>
  <c r="P160" i="3"/>
  <c r="S160" i="3" s="1"/>
  <c r="T159" i="3"/>
  <c r="P159" i="3"/>
  <c r="S159" i="3" s="1"/>
  <c r="T158" i="3"/>
  <c r="P158" i="3"/>
  <c r="S158" i="3" s="1"/>
  <c r="T157" i="3"/>
  <c r="P157" i="3"/>
  <c r="S157" i="3" s="1"/>
  <c r="T156" i="3"/>
  <c r="P156" i="3"/>
  <c r="S156" i="3" s="1"/>
  <c r="T155" i="3"/>
  <c r="P155" i="3"/>
  <c r="S155" i="3" s="1"/>
  <c r="T154" i="3"/>
  <c r="P154" i="3"/>
  <c r="S154" i="3" s="1"/>
  <c r="T153" i="3"/>
  <c r="P153" i="3"/>
  <c r="S153" i="3" s="1"/>
  <c r="T152" i="3"/>
  <c r="P152" i="3"/>
  <c r="S152" i="3" s="1"/>
  <c r="T151" i="3"/>
  <c r="P151" i="3"/>
  <c r="S151" i="3" s="1"/>
  <c r="T150" i="3"/>
  <c r="P150" i="3"/>
  <c r="S150" i="3" s="1"/>
  <c r="T149" i="3"/>
  <c r="P149" i="3"/>
  <c r="S149" i="3" s="1"/>
  <c r="T148" i="3"/>
  <c r="P148" i="3"/>
  <c r="S148" i="3" s="1"/>
  <c r="T147" i="3"/>
  <c r="P147" i="3"/>
  <c r="S147" i="3" s="1"/>
  <c r="T146" i="3"/>
  <c r="P146" i="3"/>
  <c r="S146" i="3" s="1"/>
  <c r="T145" i="3"/>
  <c r="P145" i="3"/>
  <c r="S145" i="3" s="1"/>
  <c r="T144" i="3"/>
  <c r="P144" i="3"/>
  <c r="S144" i="3" s="1"/>
  <c r="T143" i="3"/>
  <c r="P143" i="3"/>
  <c r="S143" i="3" s="1"/>
  <c r="T142" i="3"/>
  <c r="P142" i="3"/>
  <c r="S142" i="3" s="1"/>
  <c r="T141" i="3"/>
  <c r="P141" i="3"/>
  <c r="S141" i="3" s="1"/>
  <c r="T140" i="3"/>
  <c r="P140" i="3"/>
  <c r="S140" i="3" s="1"/>
  <c r="T139" i="3"/>
  <c r="P139" i="3"/>
  <c r="S139" i="3" s="1"/>
  <c r="T138" i="3"/>
  <c r="P138" i="3"/>
  <c r="S138" i="3" s="1"/>
  <c r="T137" i="3"/>
  <c r="P137" i="3"/>
  <c r="S137" i="3" s="1"/>
  <c r="T136" i="3"/>
  <c r="P136" i="3"/>
  <c r="S136" i="3" s="1"/>
  <c r="T135" i="3"/>
  <c r="P135" i="3"/>
  <c r="S135" i="3" s="1"/>
  <c r="T134" i="3"/>
  <c r="P134" i="3"/>
  <c r="S134" i="3" s="1"/>
  <c r="T133" i="3"/>
  <c r="P133" i="3"/>
  <c r="S133" i="3" s="1"/>
  <c r="T132" i="3"/>
  <c r="S132" i="3"/>
  <c r="T131" i="3"/>
  <c r="P131" i="3"/>
  <c r="S131" i="3" s="1"/>
  <c r="T130" i="3"/>
  <c r="P130" i="3"/>
  <c r="S130" i="3" s="1"/>
  <c r="T129" i="3"/>
  <c r="P129" i="3"/>
  <c r="S129" i="3" s="1"/>
  <c r="T128" i="3"/>
  <c r="P128" i="3"/>
  <c r="S128" i="3" s="1"/>
  <c r="T127" i="3"/>
  <c r="P127" i="3"/>
  <c r="S127" i="3" s="1"/>
  <c r="T126" i="3"/>
  <c r="P126" i="3"/>
  <c r="S126" i="3" s="1"/>
  <c r="T125" i="3"/>
  <c r="P125" i="3"/>
  <c r="S125" i="3" s="1"/>
  <c r="T124" i="3"/>
  <c r="P124" i="3"/>
  <c r="S124" i="3" s="1"/>
  <c r="T123" i="3"/>
  <c r="P123" i="3"/>
  <c r="S123" i="3" s="1"/>
  <c r="T122" i="3"/>
  <c r="P122" i="3"/>
  <c r="S122" i="3" s="1"/>
  <c r="T121" i="3"/>
  <c r="P121" i="3"/>
  <c r="S121" i="3" s="1"/>
  <c r="T120" i="3"/>
  <c r="P120" i="3"/>
  <c r="S120" i="3" s="1"/>
  <c r="T119" i="3"/>
  <c r="P119" i="3"/>
  <c r="S119" i="3" s="1"/>
  <c r="T118" i="3"/>
  <c r="P118" i="3"/>
  <c r="S118" i="3" s="1"/>
  <c r="T117" i="3"/>
  <c r="P117" i="3"/>
  <c r="S117" i="3" s="1"/>
  <c r="T116" i="3"/>
  <c r="P116" i="3"/>
  <c r="S116" i="3" s="1"/>
  <c r="T115" i="3"/>
  <c r="P115" i="3"/>
  <c r="S115" i="3" s="1"/>
  <c r="T114" i="3"/>
  <c r="P114" i="3"/>
  <c r="S114" i="3" s="1"/>
  <c r="T113" i="3"/>
  <c r="P113" i="3"/>
  <c r="S113" i="3" s="1"/>
  <c r="T112" i="3"/>
  <c r="P112" i="3"/>
  <c r="S112" i="3" s="1"/>
  <c r="T111" i="3"/>
  <c r="P111" i="3"/>
  <c r="S111" i="3" s="1"/>
  <c r="T110" i="3"/>
  <c r="P110" i="3"/>
  <c r="S110" i="3" s="1"/>
  <c r="T109" i="3"/>
  <c r="P109" i="3"/>
  <c r="S109" i="3" s="1"/>
  <c r="T108" i="3"/>
  <c r="P108" i="3"/>
  <c r="S108" i="3" s="1"/>
  <c r="T107" i="3"/>
  <c r="P107" i="3"/>
  <c r="S107" i="3" s="1"/>
  <c r="T106" i="3"/>
  <c r="P106" i="3"/>
  <c r="S106" i="3" s="1"/>
  <c r="T105" i="3"/>
  <c r="P105" i="3"/>
  <c r="S105" i="3" s="1"/>
  <c r="T104" i="3"/>
  <c r="P104" i="3"/>
  <c r="S104" i="3" s="1"/>
  <c r="T103" i="3"/>
  <c r="P103" i="3"/>
  <c r="S103" i="3" s="1"/>
  <c r="T102" i="3"/>
  <c r="P102" i="3"/>
  <c r="S102" i="3" s="1"/>
  <c r="T101" i="3"/>
  <c r="P101" i="3"/>
  <c r="S101" i="3" s="1"/>
  <c r="T100" i="3"/>
  <c r="P100" i="3"/>
  <c r="S100" i="3" s="1"/>
  <c r="T99" i="3"/>
  <c r="P99" i="3"/>
  <c r="S99" i="3" s="1"/>
  <c r="T98" i="3"/>
  <c r="P98" i="3"/>
  <c r="S98" i="3" s="1"/>
  <c r="T97" i="3"/>
  <c r="P97" i="3"/>
  <c r="S97" i="3" s="1"/>
  <c r="T96" i="3"/>
  <c r="P96" i="3"/>
  <c r="S96" i="3" s="1"/>
  <c r="T95" i="3"/>
  <c r="P95" i="3"/>
  <c r="S95" i="3" s="1"/>
  <c r="T94" i="3"/>
  <c r="P94" i="3"/>
  <c r="S94" i="3" s="1"/>
  <c r="T93" i="3"/>
  <c r="P93" i="3"/>
  <c r="S93" i="3" s="1"/>
  <c r="T92" i="3"/>
  <c r="P92" i="3"/>
  <c r="S92" i="3" s="1"/>
  <c r="T91" i="3"/>
  <c r="P91" i="3"/>
  <c r="S91" i="3" s="1"/>
  <c r="T90" i="3"/>
  <c r="P90" i="3"/>
  <c r="S90" i="3" s="1"/>
  <c r="T89" i="3"/>
  <c r="P89" i="3"/>
  <c r="S89" i="3" s="1"/>
  <c r="T88" i="3"/>
  <c r="P88" i="3"/>
  <c r="S88" i="3" s="1"/>
  <c r="T87" i="3"/>
  <c r="P87" i="3"/>
  <c r="S87" i="3" s="1"/>
  <c r="T86" i="3"/>
  <c r="P86" i="3"/>
  <c r="S86" i="3" s="1"/>
  <c r="T85" i="3"/>
  <c r="P85" i="3"/>
  <c r="S85" i="3" s="1"/>
  <c r="T84" i="3"/>
  <c r="P84" i="3"/>
  <c r="S84" i="3" s="1"/>
  <c r="T83" i="3"/>
  <c r="P83" i="3"/>
  <c r="S83" i="3" s="1"/>
  <c r="T82" i="3"/>
  <c r="P82" i="3"/>
  <c r="S82" i="3" s="1"/>
  <c r="T81" i="3"/>
  <c r="P81" i="3"/>
  <c r="S81" i="3" s="1"/>
  <c r="T80" i="3"/>
  <c r="P80" i="3"/>
  <c r="S80" i="3" s="1"/>
  <c r="T79" i="3"/>
  <c r="P79" i="3"/>
  <c r="S79" i="3" s="1"/>
  <c r="T78" i="3"/>
  <c r="P78" i="3"/>
  <c r="S78" i="3" s="1"/>
  <c r="T77" i="3"/>
  <c r="P77" i="3"/>
  <c r="S77" i="3" s="1"/>
  <c r="T76" i="3"/>
  <c r="P76" i="3"/>
  <c r="S76" i="3" s="1"/>
  <c r="T75" i="3"/>
  <c r="P75" i="3"/>
  <c r="S75" i="3" s="1"/>
  <c r="T74" i="3"/>
  <c r="P74" i="3"/>
  <c r="S74" i="3" s="1"/>
  <c r="T73" i="3"/>
  <c r="P73" i="3"/>
  <c r="S73" i="3" s="1"/>
  <c r="T72" i="3"/>
  <c r="P72" i="3"/>
  <c r="S72" i="3" s="1"/>
  <c r="T71" i="3"/>
  <c r="P71" i="3"/>
  <c r="S71" i="3" s="1"/>
  <c r="T70" i="3"/>
  <c r="P70" i="3"/>
  <c r="S70" i="3" s="1"/>
  <c r="T69" i="3"/>
  <c r="P69" i="3"/>
  <c r="S69" i="3" s="1"/>
  <c r="T68" i="3"/>
  <c r="P68" i="3"/>
  <c r="S68" i="3" s="1"/>
  <c r="T67" i="3"/>
  <c r="P67" i="3"/>
  <c r="S67" i="3" s="1"/>
  <c r="T66" i="3"/>
  <c r="P66" i="3"/>
  <c r="S66" i="3" s="1"/>
  <c r="T65" i="3"/>
  <c r="P65" i="3"/>
  <c r="S65" i="3" s="1"/>
  <c r="T64" i="3"/>
  <c r="P64" i="3"/>
  <c r="S64" i="3" s="1"/>
  <c r="T63" i="3"/>
  <c r="P63" i="3"/>
  <c r="S63" i="3" s="1"/>
  <c r="T62" i="3"/>
  <c r="P62" i="3"/>
  <c r="S62" i="3" s="1"/>
  <c r="T61" i="3"/>
  <c r="P61" i="3"/>
  <c r="S61" i="3" s="1"/>
  <c r="T60" i="3"/>
  <c r="P60" i="3"/>
  <c r="S60" i="3" s="1"/>
  <c r="T59" i="3"/>
  <c r="P59" i="3"/>
  <c r="S59" i="3" s="1"/>
  <c r="T58" i="3"/>
  <c r="P58" i="3"/>
  <c r="S58" i="3" s="1"/>
  <c r="T57" i="3"/>
  <c r="P57" i="3"/>
  <c r="S57" i="3" s="1"/>
  <c r="T56" i="3"/>
  <c r="P56" i="3"/>
  <c r="S56" i="3" s="1"/>
  <c r="T55" i="3"/>
  <c r="P55" i="3"/>
  <c r="S55" i="3" s="1"/>
  <c r="T54" i="3"/>
  <c r="P54" i="3"/>
  <c r="S54" i="3" s="1"/>
  <c r="T53" i="3"/>
  <c r="P53" i="3"/>
  <c r="S53" i="3" s="1"/>
  <c r="T52" i="3"/>
  <c r="P52" i="3"/>
  <c r="S52" i="3" s="1"/>
  <c r="T51" i="3"/>
  <c r="P51" i="3"/>
  <c r="S51" i="3" s="1"/>
  <c r="T50" i="3"/>
  <c r="P50" i="3"/>
  <c r="S50" i="3" s="1"/>
  <c r="T49" i="3"/>
  <c r="P49" i="3"/>
  <c r="S49" i="3" s="1"/>
  <c r="T48" i="3"/>
  <c r="P48" i="3"/>
  <c r="S48" i="3" s="1"/>
  <c r="T47" i="3"/>
  <c r="P47" i="3"/>
  <c r="S47" i="3" s="1"/>
  <c r="T46" i="3"/>
  <c r="P46" i="3"/>
  <c r="S46" i="3" s="1"/>
  <c r="T45" i="3"/>
  <c r="P45" i="3"/>
  <c r="S45" i="3" s="1"/>
  <c r="T44" i="3"/>
  <c r="P44" i="3"/>
  <c r="S44" i="3" s="1"/>
  <c r="T43" i="3"/>
  <c r="P43" i="3"/>
  <c r="S43" i="3" s="1"/>
  <c r="T42" i="3"/>
  <c r="P42" i="3"/>
  <c r="S42" i="3" s="1"/>
  <c r="T41" i="3"/>
  <c r="P41" i="3"/>
  <c r="S41" i="3" s="1"/>
  <c r="T40" i="3"/>
  <c r="P40" i="3"/>
  <c r="S40" i="3" s="1"/>
  <c r="T39" i="3"/>
  <c r="P39" i="3"/>
  <c r="S39" i="3" s="1"/>
  <c r="T38" i="3"/>
  <c r="P38" i="3"/>
  <c r="S38" i="3" s="1"/>
  <c r="T37" i="3"/>
  <c r="P37" i="3"/>
  <c r="S37" i="3" s="1"/>
  <c r="T36" i="3"/>
  <c r="P36" i="3"/>
  <c r="S36" i="3" s="1"/>
  <c r="T35" i="3"/>
  <c r="P35" i="3"/>
  <c r="S35" i="3" s="1"/>
  <c r="T34" i="3"/>
  <c r="P34" i="3"/>
  <c r="S34" i="3" s="1"/>
  <c r="T33" i="3"/>
  <c r="P33" i="3"/>
  <c r="S33" i="3" s="1"/>
  <c r="T32" i="3"/>
  <c r="P32" i="3"/>
  <c r="S32" i="3" s="1"/>
  <c r="T31" i="3"/>
  <c r="P31" i="3"/>
  <c r="S31" i="3" s="1"/>
  <c r="T30" i="3"/>
  <c r="P30" i="3"/>
  <c r="S30" i="3" s="1"/>
  <c r="T29" i="3"/>
  <c r="P29" i="3"/>
  <c r="S29" i="3" s="1"/>
  <c r="T28" i="3"/>
  <c r="P28" i="3"/>
  <c r="S28" i="3" s="1"/>
  <c r="T27" i="3"/>
  <c r="P27" i="3"/>
  <c r="S27" i="3" s="1"/>
  <c r="T26" i="3"/>
  <c r="P26" i="3"/>
  <c r="S26" i="3" s="1"/>
  <c r="T25" i="3"/>
  <c r="P25" i="3"/>
  <c r="S25" i="3" s="1"/>
  <c r="T24" i="3"/>
  <c r="P24" i="3"/>
  <c r="S24" i="3" s="1"/>
  <c r="T23" i="3"/>
  <c r="P23" i="3"/>
  <c r="S23" i="3" s="1"/>
  <c r="T22" i="3"/>
  <c r="P22" i="3"/>
  <c r="S22" i="3" s="1"/>
  <c r="T21" i="3"/>
  <c r="P21" i="3"/>
  <c r="S21" i="3" s="1"/>
  <c r="T20" i="3"/>
  <c r="P20" i="3"/>
  <c r="S20" i="3" s="1"/>
  <c r="T19" i="3"/>
  <c r="P19" i="3"/>
  <c r="S19" i="3" s="1"/>
  <c r="T18" i="3"/>
  <c r="P18" i="3"/>
  <c r="S18" i="3" s="1"/>
  <c r="T17" i="3"/>
  <c r="P17" i="3"/>
  <c r="S17" i="3" s="1"/>
  <c r="T16" i="3"/>
  <c r="P16" i="3"/>
  <c r="S16" i="3" s="1"/>
  <c r="T15" i="3"/>
  <c r="P15" i="3"/>
  <c r="S15" i="3" s="1"/>
  <c r="T14" i="3"/>
  <c r="P14" i="3"/>
  <c r="S14" i="3" s="1"/>
  <c r="T13" i="3"/>
  <c r="P13" i="3"/>
  <c r="S13" i="3" s="1"/>
  <c r="T12" i="3"/>
  <c r="P12" i="3"/>
  <c r="S12" i="3" s="1"/>
  <c r="T11" i="3"/>
  <c r="P11" i="3"/>
  <c r="S11" i="3" s="1"/>
  <c r="T10" i="3"/>
  <c r="P10" i="3"/>
  <c r="S10" i="3" s="1"/>
  <c r="T9" i="3"/>
  <c r="P9" i="3"/>
  <c r="S9" i="3" s="1"/>
  <c r="T8" i="3"/>
  <c r="P8" i="3"/>
  <c r="S8" i="3" s="1"/>
  <c r="T7" i="3"/>
  <c r="P7" i="3"/>
  <c r="S7" i="3" s="1"/>
  <c r="T6" i="3"/>
  <c r="P6" i="3"/>
  <c r="S6" i="3" s="1"/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S391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S1282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59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S1690" i="1"/>
  <c r="T1690" i="1"/>
  <c r="T1691" i="1"/>
  <c r="S1692" i="1"/>
  <c r="T1692" i="1"/>
  <c r="T1693" i="1"/>
  <c r="T1694" i="1"/>
  <c r="S1695" i="1"/>
  <c r="T1695" i="1"/>
  <c r="S1709" i="1"/>
  <c r="T1709" i="1"/>
  <c r="T5" i="1"/>
  <c r="P1366" i="1" l="1"/>
  <c r="P1342" i="1"/>
  <c r="P1177" i="1"/>
  <c r="P1121" i="1"/>
  <c r="S1634" i="1" s="1"/>
  <c r="P1094" i="1"/>
  <c r="S1633" i="1" s="1"/>
  <c r="P1086" i="1"/>
  <c r="P1143" i="1"/>
  <c r="P1142" i="1"/>
  <c r="P1097" i="1"/>
  <c r="P1067" i="1"/>
  <c r="P992" i="1"/>
  <c r="P1066" i="1"/>
  <c r="P1021" i="1"/>
  <c r="P1013" i="1"/>
  <c r="P991" i="1"/>
  <c r="P928" i="1"/>
  <c r="S1618" i="1" s="1"/>
  <c r="P859" i="1"/>
  <c r="P946" i="1"/>
  <c r="S1616" i="1" s="1"/>
  <c r="P937" i="1"/>
  <c r="P819" i="1"/>
  <c r="P808" i="1"/>
  <c r="P756" i="1"/>
  <c r="P717" i="1"/>
  <c r="S1608" i="1" s="1"/>
  <c r="P696" i="1"/>
  <c r="P590" i="1"/>
  <c r="S1605" i="1" s="1"/>
  <c r="P260" i="1"/>
  <c r="S1604" i="1" s="1"/>
  <c r="P637" i="1"/>
  <c r="P1498" i="1"/>
  <c r="P1489" i="1"/>
  <c r="S1642" i="1" s="1"/>
  <c r="P1398" i="1"/>
  <c r="S1640" i="1" s="1"/>
  <c r="P1376" i="1"/>
  <c r="P1193" i="1"/>
  <c r="P1144" i="1"/>
  <c r="P1131" i="1"/>
  <c r="P977" i="1"/>
  <c r="P800" i="1"/>
  <c r="P736" i="1"/>
  <c r="P725" i="1"/>
  <c r="P1499" i="1"/>
  <c r="P586" i="1"/>
  <c r="P354" i="1"/>
  <c r="S696" i="1" l="1"/>
  <c r="S1342" i="1"/>
  <c r="O1543" i="1"/>
  <c r="O1607" i="1"/>
  <c r="O1609" i="1"/>
  <c r="O1619" i="1"/>
  <c r="O1637" i="1"/>
  <c r="O1497" i="1"/>
  <c r="O1285" i="1"/>
  <c r="O1417" i="1"/>
  <c r="O1627" i="1"/>
  <c r="O1461" i="1"/>
  <c r="O1478" i="1"/>
  <c r="O1496" i="1"/>
  <c r="O1517" i="1"/>
  <c r="O1600" i="1"/>
  <c r="O1649" i="1"/>
  <c r="O1426" i="1"/>
  <c r="O1533" i="1"/>
  <c r="O1580" i="1"/>
  <c r="O1606" i="1"/>
  <c r="O1614" i="1"/>
  <c r="O1620" i="1"/>
  <c r="O1446" i="1"/>
  <c r="O1529" i="1"/>
  <c r="O1576" i="1"/>
  <c r="O1583" i="1"/>
  <c r="O1565" i="1"/>
  <c r="O1584" i="1"/>
  <c r="O1661" i="1"/>
  <c r="O1308" i="1"/>
  <c r="O1309" i="1"/>
  <c r="O1511" i="1"/>
  <c r="O1488" i="1"/>
  <c r="O1522" i="1"/>
  <c r="O1523" i="1"/>
  <c r="O1602" i="1"/>
  <c r="O1524" i="1"/>
  <c r="O1628" i="1"/>
  <c r="O1657" i="1"/>
  <c r="O1377" i="1"/>
  <c r="O1378" i="1"/>
  <c r="O1379" i="1"/>
  <c r="O1514" i="1"/>
  <c r="O1596" i="1"/>
  <c r="O1491" i="1"/>
  <c r="O1575" i="1"/>
  <c r="O1304" i="1"/>
  <c r="O1430" i="1"/>
  <c r="O1603" i="1"/>
  <c r="O1615" i="1"/>
  <c r="O1624" i="1"/>
  <c r="O1629" i="1"/>
  <c r="O1630" i="1"/>
  <c r="O1638" i="1"/>
  <c r="O1651" i="1"/>
  <c r="O1492" i="1"/>
  <c r="O1530" i="1"/>
  <c r="O1578" i="1"/>
  <c r="O1520" i="1"/>
  <c r="O1531" i="1"/>
  <c r="O1544" i="1"/>
  <c r="O1585" i="1"/>
  <c r="O1591" i="1"/>
  <c r="O1635" i="1"/>
  <c r="O1643" i="1"/>
  <c r="O1644" i="1"/>
  <c r="O1645" i="1"/>
  <c r="O1433" i="1"/>
  <c r="O1555" i="1"/>
  <c r="O1625" i="1"/>
  <c r="O1476" i="1"/>
  <c r="O1554" i="1"/>
  <c r="O1636" i="1"/>
  <c r="O1598" i="1"/>
  <c r="O1447" i="1"/>
  <c r="O1469" i="1"/>
  <c r="O1428" i="1"/>
  <c r="O1486" i="1"/>
  <c r="O1493" i="1"/>
  <c r="O1552" i="1"/>
  <c r="O1562" i="1"/>
  <c r="O1588" i="1"/>
  <c r="O1601" i="1"/>
  <c r="O1550" i="1"/>
  <c r="O1553" i="1"/>
  <c r="O1647" i="1"/>
  <c r="O1675" i="1"/>
  <c r="O1680" i="1"/>
  <c r="O1621" i="1"/>
  <c r="O1415" i="1"/>
  <c r="O1479" i="1"/>
  <c r="O1483" i="1"/>
  <c r="O1490" i="1"/>
  <c r="O1494" i="1"/>
  <c r="O1512" i="1"/>
  <c r="O1534" i="1"/>
  <c r="O1538" i="1"/>
  <c r="O1548" i="1"/>
  <c r="O1557" i="1"/>
  <c r="O1561" i="1"/>
  <c r="O1432" i="1"/>
  <c r="O1502" i="1"/>
  <c r="O1508" i="1"/>
  <c r="O1509" i="1"/>
  <c r="O1549" i="1"/>
  <c r="O1551" i="1"/>
  <c r="O1556" i="1"/>
  <c r="O1560" i="1"/>
  <c r="O1563" i="1"/>
  <c r="O1566" i="1"/>
  <c r="O1567" i="1"/>
  <c r="O1570" i="1"/>
  <c r="O1571" i="1"/>
  <c r="O1572" i="1"/>
  <c r="O1577" i="1"/>
  <c r="O1582" i="1"/>
  <c r="O1594" i="1"/>
  <c r="O1597" i="1"/>
  <c r="O1610" i="1"/>
  <c r="O1613" i="1"/>
  <c r="O1622" i="1"/>
  <c r="O1654" i="1"/>
  <c r="O1655" i="1"/>
  <c r="O1425" i="1"/>
  <c r="O1500" i="1"/>
  <c r="O1501" i="1"/>
  <c r="O1515" i="1"/>
  <c r="O1558" i="1"/>
  <c r="O1573" i="1"/>
  <c r="O1574" i="1"/>
  <c r="O1586" i="1"/>
  <c r="O1587" i="1"/>
  <c r="O1611" i="1"/>
  <c r="O1612" i="1"/>
  <c r="O1623" i="1"/>
  <c r="O1646" i="1"/>
  <c r="O1648" i="1"/>
  <c r="O1650" i="1"/>
  <c r="O1653" i="1"/>
  <c r="O1658" i="1"/>
  <c r="O1662" i="1"/>
  <c r="O1666" i="1"/>
  <c r="O1669" i="1"/>
  <c r="O1671" i="1"/>
  <c r="O1672" i="1"/>
  <c r="O1676" i="1"/>
  <c r="O1677" i="1"/>
  <c r="O1679" i="1"/>
  <c r="O1691" i="1"/>
  <c r="O1693" i="1"/>
  <c r="O1694" i="1"/>
  <c r="O1697" i="1"/>
  <c r="O1448" i="1"/>
  <c r="O1559" i="1"/>
  <c r="O1631" i="1"/>
  <c r="O1626" i="1"/>
  <c r="O1632" i="1"/>
  <c r="O1639" i="1"/>
  <c r="O1564" i="1"/>
  <c r="O1477" i="1"/>
  <c r="O1487" i="1"/>
  <c r="O1527" i="1"/>
  <c r="O1617" i="1"/>
  <c r="O1595" i="1"/>
  <c r="R1688" i="1"/>
  <c r="R1595" i="1"/>
  <c r="R1617" i="1"/>
  <c r="R1527" i="1"/>
  <c r="R1487" i="1"/>
  <c r="R1477" i="1"/>
  <c r="R1564" i="1"/>
  <c r="R1639" i="1"/>
  <c r="R1632" i="1"/>
  <c r="R1626" i="1"/>
  <c r="R1631" i="1"/>
  <c r="R1559" i="1"/>
  <c r="R1699" i="1"/>
  <c r="R1698" i="1"/>
  <c r="R1581" i="1"/>
  <c r="R1448" i="1"/>
  <c r="R1697" i="1"/>
  <c r="R1694" i="1"/>
  <c r="R1693" i="1"/>
  <c r="R1691" i="1"/>
  <c r="R1679" i="1"/>
  <c r="R1677" i="1"/>
  <c r="R1676" i="1"/>
  <c r="R1672" i="1"/>
  <c r="R1671" i="1"/>
  <c r="R1669" i="1"/>
  <c r="R1666" i="1"/>
  <c r="R1662" i="1"/>
  <c r="R1658" i="1"/>
  <c r="R1653" i="1"/>
  <c r="R1650" i="1"/>
  <c r="R1648" i="1"/>
  <c r="R1646" i="1"/>
  <c r="R1623" i="1"/>
  <c r="R1612" i="1"/>
  <c r="R1611" i="1"/>
  <c r="R1587" i="1"/>
  <c r="R1586" i="1"/>
  <c r="R1574" i="1"/>
  <c r="R1573" i="1"/>
  <c r="R1558" i="1"/>
  <c r="R1515" i="1"/>
  <c r="R1501" i="1"/>
  <c r="R1500" i="1"/>
  <c r="R1425" i="1"/>
  <c r="R1707" i="1"/>
  <c r="R1706" i="1"/>
  <c r="R1704" i="1"/>
  <c r="R1701" i="1"/>
  <c r="R1700" i="1"/>
  <c r="R1690" i="1"/>
  <c r="R1689" i="1"/>
  <c r="R1687" i="1"/>
  <c r="R1686" i="1"/>
  <c r="R1685" i="1"/>
  <c r="R1684" i="1"/>
  <c r="R1683" i="1"/>
  <c r="R1682" i="1"/>
  <c r="R1674" i="1"/>
  <c r="R1673" i="1"/>
  <c r="R1670" i="1"/>
  <c r="R1667" i="1"/>
  <c r="R1664" i="1"/>
  <c r="R1663" i="1"/>
  <c r="R1660" i="1"/>
  <c r="R1659" i="1"/>
  <c r="R1656" i="1"/>
  <c r="R1642" i="1"/>
  <c r="R1641" i="1"/>
  <c r="R1640" i="1"/>
  <c r="R1634" i="1"/>
  <c r="R1633" i="1"/>
  <c r="R1618" i="1"/>
  <c r="R1616" i="1"/>
  <c r="R1608" i="1"/>
  <c r="R1605" i="1"/>
  <c r="R1590" i="1"/>
  <c r="R1579" i="1"/>
  <c r="R1568" i="1"/>
  <c r="R1593" i="1"/>
  <c r="R1592" i="1"/>
  <c r="R1589" i="1"/>
  <c r="R1702" i="1"/>
  <c r="R1692" i="1"/>
  <c r="R1668" i="1"/>
  <c r="R1655" i="1"/>
  <c r="R1654" i="1"/>
  <c r="R1622" i="1"/>
  <c r="R1613" i="1"/>
  <c r="R1610" i="1"/>
  <c r="R1597" i="1"/>
  <c r="R1594" i="1"/>
  <c r="R1582" i="1"/>
  <c r="R1577" i="1"/>
  <c r="R1572" i="1"/>
  <c r="R1571" i="1"/>
  <c r="R1570" i="1"/>
  <c r="R1567" i="1"/>
  <c r="R1566" i="1"/>
  <c r="R1563" i="1"/>
  <c r="R1560" i="1"/>
  <c r="R1556" i="1"/>
  <c r="R1551" i="1"/>
  <c r="R1549" i="1"/>
  <c r="R1509" i="1"/>
  <c r="R1508" i="1"/>
  <c r="R1502" i="1"/>
  <c r="R1432" i="1"/>
  <c r="R1561" i="1"/>
  <c r="R1557" i="1"/>
  <c r="R1548" i="1"/>
  <c r="R1538" i="1"/>
  <c r="R1534" i="1"/>
  <c r="R1512" i="1"/>
  <c r="R1494" i="1"/>
  <c r="R1490" i="1"/>
  <c r="R1483" i="1"/>
  <c r="R1479" i="1"/>
  <c r="R1415" i="1"/>
  <c r="R1621" i="1"/>
  <c r="R1680" i="1"/>
  <c r="R1675" i="1"/>
  <c r="R1647" i="1"/>
  <c r="R1553" i="1"/>
  <c r="R1550" i="1"/>
  <c r="R1601" i="1"/>
  <c r="R1588" i="1"/>
  <c r="R1562" i="1"/>
  <c r="R1552" i="1"/>
  <c r="R1493" i="1"/>
  <c r="R1486" i="1"/>
  <c r="R1428" i="1"/>
  <c r="R1469" i="1"/>
  <c r="R1447" i="1"/>
  <c r="R1598" i="1"/>
  <c r="R1636" i="1"/>
  <c r="R1554" i="1"/>
  <c r="R1476" i="1"/>
  <c r="R1625" i="1"/>
  <c r="R1555" i="1"/>
  <c r="R1433" i="1"/>
  <c r="R1645" i="1"/>
  <c r="R1644" i="1"/>
  <c r="R1643" i="1"/>
  <c r="R1635" i="1"/>
  <c r="R1591" i="1"/>
  <c r="R1585" i="1"/>
  <c r="R1544" i="1"/>
  <c r="R1531" i="1"/>
  <c r="R1520" i="1"/>
  <c r="R1578" i="1"/>
  <c r="R1530" i="1"/>
  <c r="R1492" i="1"/>
  <c r="R1651" i="1"/>
  <c r="R1638" i="1"/>
  <c r="R1630" i="1"/>
  <c r="R1629" i="1"/>
  <c r="R1624" i="1"/>
  <c r="R1615" i="1"/>
  <c r="R1603" i="1"/>
  <c r="R1430" i="1"/>
  <c r="R1304" i="1"/>
  <c r="R1575" i="1"/>
  <c r="R1491" i="1"/>
  <c r="R1596" i="1"/>
  <c r="R1514" i="1"/>
  <c r="R1379" i="1"/>
  <c r="R1378" i="1"/>
  <c r="R1377" i="1"/>
  <c r="R1657" i="1"/>
  <c r="R1628" i="1"/>
  <c r="R1524" i="1"/>
  <c r="R1602" i="1"/>
  <c r="R1523" i="1"/>
  <c r="R1522" i="1"/>
  <c r="R1488" i="1"/>
  <c r="R1511" i="1"/>
  <c r="R1309" i="1"/>
  <c r="R1308" i="1"/>
  <c r="R1661" i="1"/>
  <c r="R1584" i="1"/>
  <c r="R1565" i="1"/>
  <c r="R1583" i="1"/>
  <c r="R1576" i="1"/>
  <c r="R1529" i="1"/>
  <c r="R1446" i="1"/>
  <c r="R1620" i="1"/>
  <c r="R1614" i="1"/>
  <c r="R1606" i="1"/>
  <c r="R1580" i="1"/>
  <c r="R1533" i="1"/>
  <c r="R1426" i="1"/>
  <c r="R1649" i="1"/>
  <c r="R1600" i="1"/>
  <c r="R1517" i="1"/>
  <c r="R1496" i="1"/>
  <c r="R1478" i="1"/>
  <c r="R1461" i="1"/>
  <c r="R1627" i="1"/>
  <c r="R1417" i="1"/>
  <c r="R1285" i="1"/>
  <c r="R1497" i="1"/>
  <c r="R1637" i="1"/>
  <c r="R1619" i="1"/>
  <c r="R1609" i="1"/>
  <c r="R1607" i="1"/>
  <c r="R1543" i="1"/>
  <c r="P1477" i="1"/>
  <c r="S1641" i="1" s="1"/>
  <c r="P1527" i="1"/>
  <c r="P1617" i="1"/>
  <c r="P1595" i="1"/>
  <c r="P1487" i="1"/>
  <c r="P1564" i="1"/>
  <c r="S1599" i="1" s="1"/>
  <c r="P1639" i="1"/>
  <c r="S1593" i="1" s="1"/>
  <c r="P1632" i="1"/>
  <c r="S1592" i="1" s="1"/>
  <c r="P1626" i="1"/>
  <c r="S1626" i="1" s="1"/>
  <c r="P1631" i="1"/>
  <c r="S1590" i="1" s="1"/>
  <c r="P1559" i="1"/>
  <c r="S1589" i="1" s="1"/>
  <c r="P1448" i="1"/>
  <c r="P1697" i="1"/>
  <c r="P1694" i="1"/>
  <c r="P1693" i="1"/>
  <c r="P1691" i="1"/>
  <c r="P1679" i="1"/>
  <c r="P1677" i="1"/>
  <c r="P1676" i="1"/>
  <c r="P1672" i="1"/>
  <c r="P1671" i="1"/>
  <c r="P1669" i="1"/>
  <c r="P1666" i="1"/>
  <c r="P1662" i="1"/>
  <c r="P1658" i="1"/>
  <c r="P1653" i="1"/>
  <c r="S1326" i="1" s="1"/>
  <c r="P1650" i="1"/>
  <c r="S1325" i="1" s="1"/>
  <c r="P1648" i="1"/>
  <c r="P1646" i="1"/>
  <c r="P1623" i="1"/>
  <c r="S1623" i="1" s="1"/>
  <c r="P1612" i="1"/>
  <c r="P1611" i="1"/>
  <c r="P1587" i="1"/>
  <c r="P1586" i="1"/>
  <c r="P1574" i="1"/>
  <c r="P1573" i="1"/>
  <c r="P1558" i="1"/>
  <c r="S1315" i="1" s="1"/>
  <c r="P1515" i="1"/>
  <c r="P1501" i="1"/>
  <c r="P1500" i="1"/>
  <c r="P1425" i="1"/>
  <c r="P1655" i="1"/>
  <c r="P1654" i="1"/>
  <c r="P1622" i="1"/>
  <c r="P1613" i="1"/>
  <c r="S1613" i="1" s="1"/>
  <c r="P1610" i="1"/>
  <c r="S1610" i="1" s="1"/>
  <c r="P1597" i="1"/>
  <c r="P1594" i="1"/>
  <c r="P1582" i="1"/>
  <c r="P1572" i="1"/>
  <c r="P1577" i="1"/>
  <c r="P1571" i="1"/>
  <c r="P1570" i="1"/>
  <c r="P1567" i="1"/>
  <c r="P1566" i="1"/>
  <c r="P1563" i="1"/>
  <c r="P1560" i="1"/>
  <c r="P1551" i="1"/>
  <c r="P1549" i="1"/>
  <c r="P1509" i="1"/>
  <c r="P1508" i="1"/>
  <c r="P1502" i="1"/>
  <c r="P1432" i="1"/>
  <c r="P1561" i="1"/>
  <c r="P1557" i="1"/>
  <c r="P1548" i="1"/>
  <c r="P1538" i="1"/>
  <c r="P1534" i="1"/>
  <c r="P1512" i="1"/>
  <c r="P1494" i="1"/>
  <c r="P1483" i="1"/>
  <c r="P1490" i="1"/>
  <c r="S1234" i="1" s="1"/>
  <c r="P1479" i="1"/>
  <c r="P1415" i="1"/>
  <c r="P1621" i="1"/>
  <c r="S1621" i="1" s="1"/>
  <c r="P1680" i="1"/>
  <c r="P1675" i="1"/>
  <c r="P1647" i="1"/>
  <c r="P1553" i="1"/>
  <c r="P1550" i="1"/>
  <c r="P1601" i="1"/>
  <c r="P1588" i="1"/>
  <c r="P1562" i="1"/>
  <c r="P1552" i="1"/>
  <c r="P1493" i="1"/>
  <c r="P1486" i="1"/>
  <c r="P1428" i="1"/>
  <c r="P1469" i="1"/>
  <c r="P1447" i="1"/>
  <c r="P1598" i="1"/>
  <c r="P1636" i="1"/>
  <c r="P1554" i="1"/>
  <c r="P1476" i="1"/>
  <c r="P1625" i="1"/>
  <c r="P1555" i="1"/>
  <c r="P1433" i="1"/>
  <c r="P1645" i="1"/>
  <c r="P1644" i="1"/>
  <c r="P1643" i="1"/>
  <c r="P1635" i="1"/>
  <c r="P1591" i="1"/>
  <c r="P1585" i="1"/>
  <c r="P1544" i="1"/>
  <c r="P1531" i="1"/>
  <c r="P1520" i="1"/>
  <c r="P1578" i="1"/>
  <c r="P1530" i="1"/>
  <c r="P1492" i="1"/>
  <c r="P1651" i="1"/>
  <c r="S419" i="1" s="1"/>
  <c r="P1638" i="1"/>
  <c r="P1630" i="1"/>
  <c r="P1629" i="1"/>
  <c r="P1624" i="1"/>
  <c r="S1624" i="1" s="1"/>
  <c r="P1615" i="1"/>
  <c r="S1615" i="1" s="1"/>
  <c r="P1603" i="1"/>
  <c r="P1430" i="1"/>
  <c r="P1304" i="1"/>
  <c r="P1575" i="1"/>
  <c r="P1491" i="1"/>
  <c r="P1596" i="1"/>
  <c r="P1514" i="1"/>
  <c r="P1379" i="1"/>
  <c r="P1378" i="1"/>
  <c r="P1377" i="1"/>
  <c r="P1657" i="1"/>
  <c r="P1628" i="1"/>
  <c r="P1524" i="1"/>
  <c r="P1602" i="1"/>
  <c r="P1523" i="1"/>
  <c r="P1522" i="1"/>
  <c r="P1511" i="1"/>
  <c r="P1488" i="1"/>
  <c r="P1309" i="1"/>
  <c r="P1308" i="1"/>
  <c r="P1661" i="1"/>
  <c r="P1584" i="1"/>
  <c r="P1565" i="1"/>
  <c r="P1583" i="1"/>
  <c r="P1576" i="1"/>
  <c r="P1529" i="1"/>
  <c r="P1446" i="1"/>
  <c r="P1620" i="1"/>
  <c r="P1614" i="1"/>
  <c r="P1606" i="1"/>
  <c r="P1580" i="1"/>
  <c r="P1533" i="1"/>
  <c r="P1426" i="1"/>
  <c r="P1649" i="1"/>
  <c r="P1600" i="1"/>
  <c r="P1517" i="1"/>
  <c r="P1496" i="1"/>
  <c r="P1478" i="1"/>
  <c r="P1461" i="1"/>
  <c r="P1627" i="1"/>
  <c r="P1417" i="1"/>
  <c r="P1285" i="1"/>
  <c r="P1497" i="1"/>
  <c r="P1637" i="1"/>
  <c r="P1619" i="1"/>
  <c r="P1609" i="1"/>
  <c r="P1607" i="1"/>
  <c r="P1543" i="1"/>
  <c r="S1285" i="1" l="1"/>
  <c r="S1691" i="1"/>
  <c r="S1654" i="1"/>
  <c r="S1609" i="1"/>
  <c r="S1629" i="1"/>
  <c r="S1606" i="1"/>
  <c r="S1417" i="1"/>
  <c r="S1566" i="1"/>
  <c r="S1693" i="1"/>
  <c r="S1646" i="1"/>
  <c r="S1617" i="1"/>
  <c r="S1622" i="1"/>
  <c r="S1635" i="1"/>
  <c r="S1643" i="1"/>
  <c r="S284" i="1"/>
  <c r="S1308" i="1"/>
  <c r="S1598" i="1"/>
  <c r="S717" i="1"/>
  <c r="S1588" i="1"/>
  <c r="S1694" i="1"/>
  <c r="S1645" i="1"/>
  <c r="S1638" i="1"/>
  <c r="S1637" i="1"/>
  <c r="S1611" i="1"/>
  <c r="S1639" i="1"/>
  <c r="S1630" i="1"/>
  <c r="S1619" i="1"/>
  <c r="S1614" i="1"/>
  <c r="S1636" i="1"/>
  <c r="S1309" i="1"/>
  <c r="S1304" i="1"/>
  <c r="S1591" i="1"/>
  <c r="S1644" i="1"/>
  <c r="S1627" i="1"/>
  <c r="S1631" i="1"/>
  <c r="S1632" i="1"/>
  <c r="S1628" i="1"/>
  <c r="S1625" i="1"/>
  <c r="S1612" i="1"/>
  <c r="P697" i="1"/>
  <c r="S1607" i="1" s="1"/>
  <c r="P416" i="1"/>
  <c r="S416" i="1" s="1"/>
  <c r="P5" i="1" l="1"/>
  <c r="S5" i="1" s="1"/>
  <c r="P493" i="1"/>
  <c r="P882" i="1"/>
  <c r="P883" i="1"/>
  <c r="P215" i="1"/>
  <c r="S215" i="1" l="1"/>
  <c r="P1400" i="1"/>
  <c r="P1449" i="1"/>
  <c r="P1450" i="1"/>
  <c r="P1513" i="1"/>
  <c r="P575" i="1"/>
  <c r="P630" i="1"/>
  <c r="P651" i="1"/>
  <c r="P660" i="1"/>
  <c r="P662" i="1"/>
  <c r="P664" i="1"/>
  <c r="P695" i="1"/>
  <c r="P701" i="1"/>
  <c r="P706" i="1"/>
  <c r="P707" i="1"/>
  <c r="P708" i="1"/>
  <c r="P720" i="1"/>
  <c r="P722" i="1"/>
  <c r="P723" i="1"/>
  <c r="P724" i="1"/>
  <c r="P726" i="1"/>
  <c r="P731" i="1"/>
  <c r="P735" i="1"/>
  <c r="P741" i="1"/>
  <c r="P744" i="1"/>
  <c r="P746" i="1"/>
  <c r="P748" i="1"/>
  <c r="P749" i="1"/>
  <c r="P752" i="1"/>
  <c r="P753" i="1"/>
  <c r="P757" i="1"/>
  <c r="P759" i="1"/>
  <c r="P760" i="1"/>
  <c r="P762" i="1"/>
  <c r="P766" i="1"/>
  <c r="P768" i="1"/>
  <c r="P772" i="1"/>
  <c r="P774" i="1"/>
  <c r="P778" i="1"/>
  <c r="P780" i="1"/>
  <c r="P786" i="1"/>
  <c r="P794" i="1"/>
  <c r="P806" i="1"/>
  <c r="P855" i="1"/>
  <c r="P681" i="1"/>
  <c r="P690" i="1"/>
  <c r="P713" i="1"/>
  <c r="P751" i="1"/>
  <c r="P754" i="1"/>
  <c r="P771" i="1"/>
  <c r="P775" i="1"/>
  <c r="P777" i="1"/>
  <c r="P789" i="1"/>
  <c r="P797" i="1"/>
  <c r="P798" i="1"/>
  <c r="P801" i="1"/>
  <c r="P804" i="1"/>
  <c r="P805" i="1"/>
  <c r="P809" i="1"/>
  <c r="P815" i="1"/>
  <c r="P823" i="1"/>
  <c r="P825" i="1"/>
  <c r="P827" i="1"/>
  <c r="P832" i="1"/>
  <c r="P837" i="1"/>
  <c r="P839" i="1"/>
  <c r="P840" i="1"/>
  <c r="P844" i="1"/>
  <c r="P846" i="1"/>
  <c r="P851" i="1"/>
  <c r="P854" i="1"/>
  <c r="P856" i="1"/>
  <c r="P927" i="1"/>
  <c r="P930" i="1"/>
  <c r="P934" i="1"/>
  <c r="P952" i="1"/>
  <c r="P956" i="1"/>
  <c r="P968" i="1"/>
  <c r="P488" i="1"/>
  <c r="P715" i="1"/>
  <c r="P812" i="1"/>
  <c r="P945" i="1"/>
  <c r="P970" i="1"/>
  <c r="P983" i="1"/>
  <c r="P990" i="1"/>
  <c r="P995" i="1"/>
  <c r="P996" i="1"/>
  <c r="P997" i="1"/>
  <c r="P1002" i="1"/>
  <c r="P1012" i="1"/>
  <c r="P84" i="1"/>
  <c r="P103" i="1"/>
  <c r="P108" i="1"/>
  <c r="P164" i="1"/>
  <c r="P719" i="1"/>
  <c r="P1029" i="1"/>
  <c r="P1068" i="1"/>
  <c r="S116" i="1" s="1"/>
  <c r="P1089" i="1"/>
  <c r="P1110" i="1"/>
  <c r="P1124" i="1"/>
  <c r="P1191" i="1"/>
  <c r="P1481" i="1"/>
  <c r="P90" i="1"/>
  <c r="P116" i="1"/>
  <c r="P126" i="1"/>
  <c r="P135" i="1"/>
  <c r="S131" i="1" s="1"/>
  <c r="P154" i="1"/>
  <c r="P157" i="1"/>
  <c r="P202" i="1"/>
  <c r="P204" i="1"/>
  <c r="P209" i="1"/>
  <c r="P217" i="1"/>
  <c r="P251" i="1"/>
  <c r="P161" i="1"/>
  <c r="P259" i="1"/>
  <c r="P275" i="1"/>
  <c r="P371" i="1"/>
  <c r="P423" i="1"/>
  <c r="P427" i="1"/>
  <c r="P430" i="1"/>
  <c r="P441" i="1"/>
  <c r="P442" i="1"/>
  <c r="P585" i="1"/>
  <c r="P603" i="1"/>
  <c r="P614" i="1"/>
  <c r="P1208" i="1"/>
  <c r="P1332" i="1"/>
  <c r="P1388" i="1"/>
  <c r="P1395" i="1"/>
  <c r="P1410" i="1"/>
  <c r="P1423" i="1"/>
  <c r="S157" i="1" s="1"/>
  <c r="P687" i="1"/>
  <c r="P721" i="1"/>
  <c r="P733" i="1"/>
  <c r="P734" i="1"/>
  <c r="S161" i="1" s="1"/>
  <c r="P939" i="1"/>
  <c r="P942" i="1"/>
  <c r="P975" i="1"/>
  <c r="S164" i="1" s="1"/>
  <c r="P988" i="1"/>
  <c r="P993" i="1"/>
  <c r="P1018" i="1"/>
  <c r="P703" i="1"/>
  <c r="P998" i="1"/>
  <c r="P1047" i="1"/>
  <c r="P1060" i="1"/>
  <c r="P1118" i="1"/>
  <c r="P1122" i="1"/>
  <c r="P1126" i="1"/>
  <c r="P1178" i="1"/>
  <c r="P1263" i="1"/>
  <c r="P1272" i="1"/>
  <c r="P1277" i="1"/>
  <c r="P1298" i="1"/>
  <c r="P1316" i="1"/>
  <c r="P1320" i="1"/>
  <c r="P1321" i="1"/>
  <c r="P1322" i="1"/>
  <c r="P1358" i="1"/>
  <c r="P1507" i="1"/>
  <c r="S188" i="1" s="1"/>
  <c r="P1040" i="1"/>
  <c r="P1042" i="1"/>
  <c r="P1058" i="1"/>
  <c r="P1088" i="1"/>
  <c r="S195" i="1" s="1"/>
  <c r="P1099" i="1"/>
  <c r="P1105" i="1"/>
  <c r="P1155" i="1"/>
  <c r="P1203" i="1"/>
  <c r="P1286" i="1"/>
  <c r="P1317" i="1"/>
  <c r="P1371" i="1"/>
  <c r="S202" i="1" s="1"/>
  <c r="P1440" i="1"/>
  <c r="P1455" i="1"/>
  <c r="P813" i="1"/>
  <c r="S217" i="1" s="1"/>
  <c r="P1107" i="1"/>
  <c r="P1133" i="1"/>
  <c r="S219" i="1" s="1"/>
  <c r="P1146" i="1"/>
  <c r="P1172" i="1"/>
  <c r="S221" i="1" s="1"/>
  <c r="P1179" i="1"/>
  <c r="P1186" i="1"/>
  <c r="P1204" i="1"/>
  <c r="P1236" i="1"/>
  <c r="P1253" i="1"/>
  <c r="P1266" i="1"/>
  <c r="P1290" i="1"/>
  <c r="P1292" i="1"/>
  <c r="P1337" i="1"/>
  <c r="P1091" i="1"/>
  <c r="P1168" i="1"/>
  <c r="P1254" i="1"/>
  <c r="P1339" i="1"/>
  <c r="P1353" i="1"/>
  <c r="P1401" i="1"/>
  <c r="P1442" i="1"/>
  <c r="P1452" i="1"/>
  <c r="P1173" i="1"/>
  <c r="P51" i="1"/>
  <c r="P95" i="1"/>
  <c r="P163" i="1"/>
  <c r="S251" i="1" s="1"/>
  <c r="P187" i="1"/>
  <c r="P188" i="1"/>
  <c r="P196" i="1"/>
  <c r="P218" i="1"/>
  <c r="P229" i="1"/>
  <c r="P117" i="1"/>
  <c r="P219" i="1"/>
  <c r="S259" i="1" s="1"/>
  <c r="P231" i="1"/>
  <c r="P294" i="1"/>
  <c r="P298" i="1"/>
  <c r="P299" i="1"/>
  <c r="P312" i="1"/>
  <c r="P319" i="1"/>
  <c r="P1031" i="1"/>
  <c r="S266" i="1" s="1"/>
  <c r="P1065" i="1"/>
  <c r="S267" i="1" s="1"/>
  <c r="P1081" i="1"/>
  <c r="P1093" i="1"/>
  <c r="P1113" i="1"/>
  <c r="P1117" i="1"/>
  <c r="P1109" i="1"/>
  <c r="P1116" i="1"/>
  <c r="P1127" i="1"/>
  <c r="P1147" i="1"/>
  <c r="S275" i="1" s="1"/>
  <c r="P1181" i="1"/>
  <c r="P1183" i="1"/>
  <c r="P1185" i="1"/>
  <c r="P1227" i="1"/>
  <c r="P1148" i="1"/>
  <c r="P1209" i="1"/>
  <c r="P1264" i="1"/>
  <c r="P1267" i="1"/>
  <c r="P1338" i="1"/>
  <c r="P1369" i="1"/>
  <c r="P1390" i="1"/>
  <c r="P1391" i="1"/>
  <c r="P1392" i="1"/>
  <c r="P1393" i="1"/>
  <c r="P1394" i="1"/>
  <c r="P1403" i="1"/>
  <c r="P1404" i="1"/>
  <c r="P1405" i="1"/>
  <c r="S294" i="1" s="1"/>
  <c r="P1408" i="1"/>
  <c r="P1302" i="1"/>
  <c r="P1354" i="1"/>
  <c r="P1402" i="1"/>
  <c r="P1437" i="1"/>
  <c r="P1453" i="1"/>
  <c r="P1464" i="1"/>
  <c r="P1438" i="1"/>
  <c r="P1526" i="1"/>
  <c r="P462" i="1"/>
  <c r="P463" i="1"/>
  <c r="P464" i="1"/>
  <c r="P465" i="1"/>
  <c r="P466" i="1"/>
  <c r="P467" i="1"/>
  <c r="P468" i="1"/>
  <c r="P470" i="1"/>
  <c r="P469" i="1"/>
  <c r="P481" i="1"/>
  <c r="P483" i="1"/>
  <c r="P484" i="1"/>
  <c r="P485" i="1"/>
  <c r="P494" i="1"/>
  <c r="P499" i="1"/>
  <c r="P500" i="1"/>
  <c r="P1276" i="1"/>
  <c r="P1475" i="1"/>
  <c r="P43" i="1"/>
  <c r="P571" i="1"/>
  <c r="P374" i="1"/>
  <c r="P396" i="1"/>
  <c r="P476" i="1"/>
  <c r="P532" i="1"/>
  <c r="P573" i="1"/>
  <c r="P653" i="1"/>
  <c r="P688" i="1"/>
  <c r="P785" i="1"/>
  <c r="P1005" i="1"/>
  <c r="P1010" i="1"/>
  <c r="P1032" i="1"/>
  <c r="P1052" i="1"/>
  <c r="P1070" i="1"/>
  <c r="P1196" i="1"/>
  <c r="S354" i="1" s="1"/>
  <c r="P1250" i="1"/>
  <c r="P1301" i="1"/>
  <c r="P1314" i="1"/>
  <c r="P1343" i="1"/>
  <c r="P1381" i="1"/>
  <c r="P1187" i="1"/>
  <c r="P1268" i="1"/>
  <c r="P1289" i="1"/>
  <c r="P1293" i="1"/>
  <c r="P1345" i="1"/>
  <c r="P1374" i="1"/>
  <c r="P1383" i="1"/>
  <c r="P1414" i="1"/>
  <c r="P1458" i="1"/>
  <c r="P1468" i="1"/>
  <c r="P668" i="1"/>
  <c r="P48" i="1"/>
  <c r="P65" i="1"/>
  <c r="P92" i="1"/>
  <c r="P104" i="1"/>
  <c r="P130" i="1"/>
  <c r="P200" i="1"/>
  <c r="P242" i="1"/>
  <c r="P456" i="1"/>
  <c r="P503" i="1"/>
  <c r="P517" i="1"/>
  <c r="P46" i="1"/>
  <c r="P106" i="1"/>
  <c r="P113" i="1"/>
  <c r="P166" i="1"/>
  <c r="P169" i="1"/>
  <c r="P210" i="1"/>
  <c r="P240" i="1"/>
  <c r="P278" i="1"/>
  <c r="P328" i="1"/>
  <c r="S392" i="1" s="1"/>
  <c r="P409" i="1"/>
  <c r="P676" i="1"/>
  <c r="P693" i="1"/>
  <c r="P781" i="1"/>
  <c r="S396" i="1" s="1"/>
  <c r="P969" i="1"/>
  <c r="P1199" i="1"/>
  <c r="P1200" i="1"/>
  <c r="P1245" i="1"/>
  <c r="P203" i="1"/>
  <c r="P510" i="1"/>
  <c r="P534" i="1"/>
  <c r="P565" i="1"/>
  <c r="P570" i="1"/>
  <c r="P621" i="1"/>
  <c r="P636" i="1"/>
  <c r="P650" i="1"/>
  <c r="S409" i="1" s="1"/>
  <c r="P659" i="1"/>
  <c r="P795" i="1"/>
  <c r="P817" i="1"/>
  <c r="P822" i="1"/>
  <c r="P829" i="1"/>
  <c r="S423" i="1" s="1"/>
  <c r="P842" i="1"/>
  <c r="P933" i="1"/>
  <c r="P950" i="1"/>
  <c r="P985" i="1"/>
  <c r="S427" i="1" s="1"/>
  <c r="P1043" i="1"/>
  <c r="P1434" i="1"/>
  <c r="P904" i="1"/>
  <c r="S430" i="1" s="1"/>
  <c r="P907" i="1"/>
  <c r="P884" i="1"/>
  <c r="P892" i="1"/>
  <c r="P877" i="1"/>
  <c r="P890" i="1"/>
  <c r="P878" i="1"/>
  <c r="P885" i="1"/>
  <c r="P886" i="1"/>
  <c r="P891" i="1"/>
  <c r="P893" i="1"/>
  <c r="P905" i="1"/>
  <c r="S441" i="1" s="1"/>
  <c r="P908" i="1"/>
  <c r="S442" i="1" s="1"/>
  <c r="P909" i="1"/>
  <c r="P914" i="1"/>
  <c r="P919" i="1"/>
  <c r="P861" i="1"/>
  <c r="P872" i="1"/>
  <c r="P874" i="1"/>
  <c r="P879" i="1"/>
  <c r="P881" i="1"/>
  <c r="P888" i="1"/>
  <c r="P894" i="1"/>
  <c r="P899" i="1"/>
  <c r="P910" i="1"/>
  <c r="P912" i="1"/>
  <c r="P915" i="1"/>
  <c r="S456" i="1" s="1"/>
  <c r="P918" i="1"/>
  <c r="P920" i="1"/>
  <c r="P862" i="1"/>
  <c r="P863" i="1"/>
  <c r="P864" i="1"/>
  <c r="P865" i="1"/>
  <c r="S462" i="1" s="1"/>
  <c r="P866" i="1"/>
  <c r="S463" i="1" s="1"/>
  <c r="P870" i="1"/>
  <c r="S464" i="1" s="1"/>
  <c r="P873" i="1"/>
  <c r="S465" i="1" s="1"/>
  <c r="P875" i="1"/>
  <c r="S466" i="1" s="1"/>
  <c r="P880" i="1"/>
  <c r="S467" i="1" s="1"/>
  <c r="P895" i="1"/>
  <c r="S468" i="1" s="1"/>
  <c r="P896" i="1"/>
  <c r="S469" i="1" s="1"/>
  <c r="P900" i="1"/>
  <c r="S470" i="1" s="1"/>
  <c r="P917" i="1"/>
  <c r="P921" i="1"/>
  <c r="P922" i="1"/>
  <c r="P923" i="1"/>
  <c r="P924" i="1"/>
  <c r="P867" i="1"/>
  <c r="S476" i="1" s="1"/>
  <c r="P871" i="1"/>
  <c r="P876" i="1"/>
  <c r="P897" i="1"/>
  <c r="P901" i="1"/>
  <c r="P902" i="1"/>
  <c r="S481" i="1" s="1"/>
  <c r="P925" i="1"/>
  <c r="P959" i="1"/>
  <c r="S483" i="1" s="1"/>
  <c r="P960" i="1"/>
  <c r="S484" i="1" s="1"/>
  <c r="P898" i="1"/>
  <c r="S485" i="1" s="1"/>
  <c r="P903" i="1"/>
  <c r="P926" i="1"/>
  <c r="P948" i="1"/>
  <c r="S488" i="1" s="1"/>
  <c r="P982" i="1"/>
  <c r="P629" i="1"/>
  <c r="P1048" i="1"/>
  <c r="P1057" i="1"/>
  <c r="P1061" i="1"/>
  <c r="S493" i="1" s="1"/>
  <c r="P814" i="1"/>
  <c r="S494" i="1" s="1"/>
  <c r="P1130" i="1"/>
  <c r="P1132" i="1"/>
  <c r="P1134" i="1"/>
  <c r="P1135" i="1"/>
  <c r="P1139" i="1"/>
  <c r="S499" i="1" s="1"/>
  <c r="P1171" i="1"/>
  <c r="S500" i="1" s="1"/>
  <c r="P1197" i="1"/>
  <c r="P1198" i="1"/>
  <c r="P1202" i="1"/>
  <c r="P1210" i="1"/>
  <c r="P1218" i="1"/>
  <c r="P1222" i="1"/>
  <c r="P1224" i="1"/>
  <c r="P1255" i="1"/>
  <c r="P1287" i="1"/>
  <c r="P847" i="1"/>
  <c r="S510" i="1" s="1"/>
  <c r="P1170" i="1"/>
  <c r="P1212" i="1"/>
  <c r="P1225" i="1"/>
  <c r="P1256" i="1"/>
  <c r="P1288" i="1"/>
  <c r="P1359" i="1"/>
  <c r="P1375" i="1"/>
  <c r="S517" i="1" s="1"/>
  <c r="P848" i="1"/>
  <c r="P958" i="1"/>
  <c r="P1152" i="1"/>
  <c r="P1219" i="1"/>
  <c r="P1283" i="1"/>
  <c r="P1306" i="1"/>
  <c r="P1307" i="1"/>
  <c r="P1387" i="1"/>
  <c r="P1424" i="1"/>
  <c r="P1431" i="1"/>
  <c r="P1439" i="1"/>
  <c r="P1443" i="1"/>
  <c r="P1462" i="1"/>
  <c r="P1463" i="1"/>
  <c r="P1467" i="1"/>
  <c r="S532" i="1" s="1"/>
  <c r="P869" i="1"/>
  <c r="P868" i="1"/>
  <c r="P887" i="1"/>
  <c r="P889" i="1"/>
  <c r="P906" i="1"/>
  <c r="P911" i="1"/>
  <c r="P913" i="1"/>
  <c r="P916" i="1"/>
  <c r="P657" i="1"/>
  <c r="P611" i="1"/>
  <c r="P44" i="1"/>
  <c r="P86" i="1"/>
  <c r="P99" i="1"/>
  <c r="P849" i="1"/>
  <c r="P974" i="1"/>
  <c r="P521" i="1"/>
  <c r="P522" i="1"/>
  <c r="S565" i="1" s="1"/>
  <c r="P605" i="1"/>
  <c r="P669" i="1"/>
  <c r="P788" i="1"/>
  <c r="P803" i="1"/>
  <c r="P947" i="1"/>
  <c r="S570" i="1" s="1"/>
  <c r="P783" i="1"/>
  <c r="S571" i="1" s="1"/>
  <c r="P787" i="1"/>
  <c r="P936" i="1"/>
  <c r="S573" i="1" s="1"/>
  <c r="P955" i="1"/>
  <c r="P961" i="1"/>
  <c r="S575" i="1" s="1"/>
  <c r="P966" i="1"/>
  <c r="P1006" i="1"/>
  <c r="P1223" i="1"/>
  <c r="P986" i="1"/>
  <c r="P987" i="1"/>
  <c r="P1020" i="1"/>
  <c r="P1028" i="1"/>
  <c r="P1074" i="1"/>
  <c r="P1112" i="1"/>
  <c r="P1184" i="1"/>
  <c r="S585" i="1" s="1"/>
  <c r="P1188" i="1"/>
  <c r="S586" i="1" s="1"/>
  <c r="P1217" i="1"/>
  <c r="P1220" i="1"/>
  <c r="P1246" i="1"/>
  <c r="P1275" i="1"/>
  <c r="P1248" i="1"/>
  <c r="P1257" i="1"/>
  <c r="P1258" i="1"/>
  <c r="P1265" i="1"/>
  <c r="P1280" i="1"/>
  <c r="P1357" i="1"/>
  <c r="P1389" i="1"/>
  <c r="P1336" i="1"/>
  <c r="P1465" i="1"/>
  <c r="P518" i="1"/>
  <c r="P1416" i="1"/>
  <c r="P558" i="1"/>
  <c r="P978" i="1"/>
  <c r="P1035" i="1"/>
  <c r="S611" i="1" s="1"/>
  <c r="P1050" i="1"/>
  <c r="P1103" i="1"/>
  <c r="P1137" i="1"/>
  <c r="S614" i="1" s="1"/>
  <c r="P665" i="1"/>
  <c r="P691" i="1"/>
  <c r="P709" i="1"/>
  <c r="P714" i="1"/>
  <c r="P727" i="1"/>
  <c r="P732" i="1"/>
  <c r="P747" i="1"/>
  <c r="S621" i="1" s="1"/>
  <c r="P755" i="1"/>
  <c r="P761" i="1"/>
  <c r="P763" i="1"/>
  <c r="P767" i="1"/>
  <c r="P769" i="1"/>
  <c r="P776" i="1"/>
  <c r="P779" i="1"/>
  <c r="P790" i="1"/>
  <c r="S629" i="1" s="1"/>
  <c r="P802" i="1"/>
  <c r="S630" i="1" s="1"/>
  <c r="P807" i="1"/>
  <c r="P816" i="1"/>
  <c r="P824" i="1"/>
  <c r="P826" i="1"/>
  <c r="P828" i="1"/>
  <c r="P833" i="1"/>
  <c r="S636" i="1" s="1"/>
  <c r="P838" i="1"/>
  <c r="S637" i="1" s="1"/>
  <c r="P841" i="1"/>
  <c r="P845" i="1"/>
  <c r="P852" i="1"/>
  <c r="P857" i="1"/>
  <c r="P931" i="1"/>
  <c r="P935" i="1"/>
  <c r="P953" i="1"/>
  <c r="P957" i="1"/>
  <c r="P716" i="1"/>
  <c r="P938" i="1"/>
  <c r="P951" i="1"/>
  <c r="P1016" i="1"/>
  <c r="P1026" i="1"/>
  <c r="S650" i="1" s="1"/>
  <c r="P1027" i="1"/>
  <c r="S651" i="1" s="1"/>
  <c r="P1036" i="1"/>
  <c r="P1046" i="1"/>
  <c r="S653" i="1" s="1"/>
  <c r="P1075" i="1"/>
  <c r="P1019" i="1"/>
  <c r="P1024" i="1"/>
  <c r="P1030" i="1"/>
  <c r="S657" i="1" s="1"/>
  <c r="P1059" i="1"/>
  <c r="P1072" i="1"/>
  <c r="S659" i="1" s="1"/>
  <c r="P1085" i="1"/>
  <c r="S660" i="1" s="1"/>
  <c r="P1087" i="1"/>
  <c r="P1100" i="1"/>
  <c r="S662" i="1" s="1"/>
  <c r="P1120" i="1"/>
  <c r="P1129" i="1"/>
  <c r="S664" i="1" s="1"/>
  <c r="P1136" i="1"/>
  <c r="P1095" i="1"/>
  <c r="P1123" i="1"/>
  <c r="P1125" i="1"/>
  <c r="S668" i="1" s="1"/>
  <c r="P1138" i="1"/>
  <c r="S669" i="1" s="1"/>
  <c r="P1145" i="1"/>
  <c r="P1151" i="1"/>
  <c r="P1153" i="1"/>
  <c r="P1156" i="1"/>
  <c r="P1157" i="1"/>
  <c r="P1182" i="1"/>
  <c r="P1189" i="1"/>
  <c r="S676" i="1" s="1"/>
  <c r="P1206" i="1"/>
  <c r="P1211" i="1"/>
  <c r="P1213" i="1"/>
  <c r="P1351" i="1"/>
  <c r="P1329" i="1"/>
  <c r="P1356" i="1"/>
  <c r="P1384" i="1"/>
  <c r="P1396" i="1"/>
  <c r="P1397" i="1"/>
  <c r="P1412" i="1"/>
  <c r="P1429" i="1"/>
  <c r="S687" i="1" s="1"/>
  <c r="P1445" i="1"/>
  <c r="S688" i="1" s="1"/>
  <c r="P1451" i="1"/>
  <c r="P1334" i="1"/>
  <c r="P1420" i="1"/>
  <c r="S691" i="1" s="1"/>
  <c r="P1457" i="1"/>
  <c r="P1471" i="1"/>
  <c r="S697" i="1" s="1"/>
  <c r="P1305" i="1"/>
  <c r="P1328" i="1"/>
  <c r="P1340" i="1"/>
  <c r="P1344" i="1"/>
  <c r="P1427" i="1"/>
  <c r="S703" i="1" s="1"/>
  <c r="P1460" i="1"/>
  <c r="P1472" i="1"/>
  <c r="S707" i="1" s="1"/>
  <c r="P1480" i="1"/>
  <c r="S708" i="1" s="1"/>
  <c r="P1495" i="1"/>
  <c r="P1503" i="1"/>
  <c r="P1547" i="1"/>
  <c r="S714" i="1" s="1"/>
  <c r="P176" i="1"/>
  <c r="S724" i="1" s="1"/>
  <c r="P181" i="1"/>
  <c r="S725" i="1" s="1"/>
  <c r="P276" i="1"/>
  <c r="S726" i="1" s="1"/>
  <c r="P286" i="1"/>
  <c r="P300" i="1"/>
  <c r="P307" i="1"/>
  <c r="P388" i="1"/>
  <c r="P394" i="1"/>
  <c r="S731" i="1" s="1"/>
  <c r="P403" i="1"/>
  <c r="S732" i="1" s="1"/>
  <c r="P413" i="1"/>
  <c r="P579" i="1"/>
  <c r="S734" i="1" s="1"/>
  <c r="P223" i="1"/>
  <c r="S735" i="1" s="1"/>
  <c r="P254" i="1"/>
  <c r="S736" i="1" s="1"/>
  <c r="P265" i="1"/>
  <c r="P19" i="1"/>
  <c r="P18" i="1"/>
  <c r="P23" i="1"/>
  <c r="S741" i="1" s="1"/>
  <c r="P35" i="1"/>
  <c r="P39" i="1"/>
  <c r="P36" i="1"/>
  <c r="S744" i="1" s="1"/>
  <c r="P37" i="1"/>
  <c r="P49" i="1"/>
  <c r="S746" i="1" s="1"/>
  <c r="P38" i="1"/>
  <c r="S747" i="1" s="1"/>
  <c r="P47" i="1"/>
  <c r="S748" i="1" s="1"/>
  <c r="P50" i="1"/>
  <c r="S749" i="1" s="1"/>
  <c r="P64" i="1"/>
  <c r="P81" i="1"/>
  <c r="S751" i="1" s="1"/>
  <c r="P83" i="1"/>
  <c r="S752" i="1" s="1"/>
  <c r="P87" i="1"/>
  <c r="S753" i="1" s="1"/>
  <c r="P91" i="1"/>
  <c r="S754" i="1" s="1"/>
  <c r="P93" i="1"/>
  <c r="S755" i="1" s="1"/>
  <c r="P94" i="1"/>
  <c r="S756" i="1" s="1"/>
  <c r="P96" i="1"/>
  <c r="S757" i="1" s="1"/>
  <c r="P98" i="1"/>
  <c r="P101" i="1"/>
  <c r="S759" i="1" s="1"/>
  <c r="P109" i="1"/>
  <c r="P110" i="1"/>
  <c r="S761" i="1" s="1"/>
  <c r="P111" i="1"/>
  <c r="S762" i="1" s="1"/>
  <c r="P112" i="1"/>
  <c r="S763" i="1" s="1"/>
  <c r="P122" i="1"/>
  <c r="P123" i="1"/>
  <c r="P133" i="1"/>
  <c r="S766" i="1" s="1"/>
  <c r="P158" i="1"/>
  <c r="S767" i="1" s="1"/>
  <c r="P177" i="1"/>
  <c r="S768" i="1" s="1"/>
  <c r="P178" i="1"/>
  <c r="S769" i="1" s="1"/>
  <c r="P59" i="1"/>
  <c r="P82" i="1"/>
  <c r="S771" i="1" s="1"/>
  <c r="P85" i="1"/>
  <c r="S772" i="1" s="1"/>
  <c r="P89" i="1"/>
  <c r="P97" i="1"/>
  <c r="S774" i="1" s="1"/>
  <c r="P100" i="1"/>
  <c r="S775" i="1" s="1"/>
  <c r="P105" i="1"/>
  <c r="S776" i="1" s="1"/>
  <c r="P107" i="1"/>
  <c r="P114" i="1"/>
  <c r="S778" i="1" s="1"/>
  <c r="P115" i="1"/>
  <c r="S779" i="1" s="1"/>
  <c r="P119" i="1"/>
  <c r="S780" i="1" s="1"/>
  <c r="P125" i="1"/>
  <c r="P127" i="1"/>
  <c r="P129" i="1"/>
  <c r="S783" i="1" s="1"/>
  <c r="P136" i="1"/>
  <c r="S785" i="1" s="1"/>
  <c r="P145" i="1"/>
  <c r="S786" i="1" s="1"/>
  <c r="P147" i="1"/>
  <c r="S787" i="1" s="1"/>
  <c r="P148" i="1"/>
  <c r="S788" i="1" s="1"/>
  <c r="P151" i="1"/>
  <c r="S789" i="1" s="1"/>
  <c r="P153" i="1"/>
  <c r="P159" i="1"/>
  <c r="P160" i="1"/>
  <c r="P162" i="1"/>
  <c r="P172" i="1"/>
  <c r="S794" i="1" s="1"/>
  <c r="P173" i="1"/>
  <c r="S795" i="1" s="1"/>
  <c r="P174" i="1"/>
  <c r="P180" i="1"/>
  <c r="S797" i="1" s="1"/>
  <c r="P183" i="1"/>
  <c r="S798" i="1" s="1"/>
  <c r="P184" i="1"/>
  <c r="P186" i="1"/>
  <c r="P189" i="1"/>
  <c r="P190" i="1"/>
  <c r="P191" i="1"/>
  <c r="P193" i="1"/>
  <c r="S804" i="1" s="1"/>
  <c r="P197" i="1"/>
  <c r="S805" i="1" s="1"/>
  <c r="P198" i="1"/>
  <c r="S806" i="1" s="1"/>
  <c r="P205" i="1"/>
  <c r="P206" i="1"/>
  <c r="S808" i="1" s="1"/>
  <c r="P207" i="1"/>
  <c r="S809" i="1" s="1"/>
  <c r="P212" i="1"/>
  <c r="P214" i="1"/>
  <c r="P232" i="1"/>
  <c r="S812" i="1" s="1"/>
  <c r="P233" i="1"/>
  <c r="S813" i="1" s="1"/>
  <c r="P234" i="1"/>
  <c r="S814" i="1" s="1"/>
  <c r="P236" i="1"/>
  <c r="S815" i="1" s="1"/>
  <c r="P237" i="1"/>
  <c r="S816" i="1" s="1"/>
  <c r="P244" i="1"/>
  <c r="P252" i="1"/>
  <c r="P258" i="1"/>
  <c r="P264" i="1"/>
  <c r="P274" i="1"/>
  <c r="P277" i="1"/>
  <c r="S822" i="1" s="1"/>
  <c r="P283" i="1"/>
  <c r="S823" i="1" s="1"/>
  <c r="P289" i="1"/>
  <c r="S824" i="1" s="1"/>
  <c r="P291" i="1"/>
  <c r="S825" i="1" s="1"/>
  <c r="P292" i="1"/>
  <c r="S826" i="1" s="1"/>
  <c r="P293" i="1"/>
  <c r="S827" i="1" s="1"/>
  <c r="P296" i="1"/>
  <c r="P304" i="1"/>
  <c r="P327" i="1"/>
  <c r="P349" i="1"/>
  <c r="P52" i="1"/>
  <c r="S832" i="1" s="1"/>
  <c r="P102" i="1"/>
  <c r="S833" i="1" s="1"/>
  <c r="P134" i="1"/>
  <c r="P155" i="1"/>
  <c r="P156" i="1"/>
  <c r="P165" i="1"/>
  <c r="S837" i="1" s="1"/>
  <c r="P167" i="1"/>
  <c r="S838" i="1" s="1"/>
  <c r="P168" i="1"/>
  <c r="S839" i="1" s="1"/>
  <c r="P175" i="1"/>
  <c r="S840" i="1" s="1"/>
  <c r="P179" i="1"/>
  <c r="S841" i="1" s="1"/>
  <c r="P182" i="1"/>
  <c r="S842" i="1" s="1"/>
  <c r="P185" i="1"/>
  <c r="P192" i="1"/>
  <c r="S844" i="1" s="1"/>
  <c r="P194" i="1"/>
  <c r="S845" i="1" s="1"/>
  <c r="P199" i="1"/>
  <c r="S846" i="1" s="1"/>
  <c r="P201" i="1"/>
  <c r="S847" i="1" s="1"/>
  <c r="P211" i="1"/>
  <c r="P216" i="1"/>
  <c r="P228" i="1"/>
  <c r="P230" i="1"/>
  <c r="S851" i="1" s="1"/>
  <c r="P235" i="1"/>
  <c r="P238" i="1"/>
  <c r="P243" i="1"/>
  <c r="P245" i="1"/>
  <c r="P246" i="1"/>
  <c r="P248" i="1"/>
  <c r="P250" i="1"/>
  <c r="P257" i="1"/>
  <c r="S859" i="1" s="1"/>
  <c r="P261" i="1"/>
  <c r="P279" i="1"/>
  <c r="S862" i="1" s="1"/>
  <c r="P280" i="1"/>
  <c r="S863" i="1" s="1"/>
  <c r="P287" i="1"/>
  <c r="S865" i="1" s="1"/>
  <c r="P288" i="1"/>
  <c r="S866" i="1" s="1"/>
  <c r="P290" i="1"/>
  <c r="S867" i="1" s="1"/>
  <c r="P295" i="1"/>
  <c r="S868" i="1" s="1"/>
  <c r="P301" i="1"/>
  <c r="S869" i="1" s="1"/>
  <c r="P303" i="1"/>
  <c r="S870" i="1" s="1"/>
  <c r="P305" i="1"/>
  <c r="S871" i="1" s="1"/>
  <c r="P306" i="1"/>
  <c r="P308" i="1"/>
  <c r="P309" i="1"/>
  <c r="P311" i="1"/>
  <c r="P314" i="1"/>
  <c r="P315" i="1"/>
  <c r="S877" i="1" s="1"/>
  <c r="P317" i="1"/>
  <c r="S878" i="1" s="1"/>
  <c r="P320" i="1"/>
  <c r="S879" i="1" s="1"/>
  <c r="P321" i="1"/>
  <c r="S880" i="1" s="1"/>
  <c r="P329" i="1"/>
  <c r="S881" i="1" s="1"/>
  <c r="P334" i="1"/>
  <c r="P335" i="1"/>
  <c r="P342" i="1"/>
  <c r="S884" i="1" s="1"/>
  <c r="P345" i="1"/>
  <c r="S885" i="1" s="1"/>
  <c r="P347" i="1"/>
  <c r="S886" i="1" s="1"/>
  <c r="P348" i="1"/>
  <c r="S887" i="1" s="1"/>
  <c r="P350" i="1"/>
  <c r="S888" i="1" s="1"/>
  <c r="P368" i="1"/>
  <c r="S889" i="1" s="1"/>
  <c r="P373" i="1"/>
  <c r="S890" i="1" s="1"/>
  <c r="P378" i="1"/>
  <c r="S891" i="1" s="1"/>
  <c r="P384" i="1"/>
  <c r="S892" i="1" s="1"/>
  <c r="P472" i="1"/>
  <c r="S893" i="1" s="1"/>
  <c r="P618" i="1"/>
  <c r="S894" i="1" s="1"/>
  <c r="P149" i="1"/>
  <c r="S895" i="1" s="1"/>
  <c r="P150" i="1"/>
  <c r="S896" i="1" s="1"/>
  <c r="P152" i="1"/>
  <c r="S897" i="1" s="1"/>
  <c r="P170" i="1"/>
  <c r="S898" i="1" s="1"/>
  <c r="P213" i="1"/>
  <c r="P253" i="1"/>
  <c r="S900" i="1" s="1"/>
  <c r="P263" i="1"/>
  <c r="S901" i="1" s="1"/>
  <c r="P297" i="1"/>
  <c r="S902" i="1" s="1"/>
  <c r="P310" i="1"/>
  <c r="S903" i="1" s="1"/>
  <c r="P313" i="1"/>
  <c r="P318" i="1"/>
  <c r="S905" i="1" s="1"/>
  <c r="P332" i="1"/>
  <c r="S906" i="1" s="1"/>
  <c r="P337" i="1"/>
  <c r="P338" i="1"/>
  <c r="P339" i="1"/>
  <c r="S909" i="1" s="1"/>
  <c r="P344" i="1"/>
  <c r="S910" i="1" s="1"/>
  <c r="P351" i="1"/>
  <c r="S911" i="1" s="1"/>
  <c r="P356" i="1"/>
  <c r="S912" i="1" s="1"/>
  <c r="P357" i="1"/>
  <c r="S913" i="1" s="1"/>
  <c r="P363" i="1"/>
  <c r="S914" i="1" s="1"/>
  <c r="P366" i="1"/>
  <c r="S915" i="1" s="1"/>
  <c r="P369" i="1"/>
  <c r="S916" i="1" s="1"/>
  <c r="P370" i="1"/>
  <c r="S917" i="1" s="1"/>
  <c r="P375" i="1"/>
  <c r="S918" i="1" s="1"/>
  <c r="P376" i="1"/>
  <c r="S919" i="1" s="1"/>
  <c r="P379" i="1"/>
  <c r="S920" i="1" s="1"/>
  <c r="P381" i="1"/>
  <c r="S921" i="1" s="1"/>
  <c r="P383" i="1"/>
  <c r="S922" i="1" s="1"/>
  <c r="P399" i="1"/>
  <c r="S924" i="1" s="1"/>
  <c r="P410" i="1"/>
  <c r="S925" i="1" s="1"/>
  <c r="P425" i="1"/>
  <c r="S927" i="1" s="1"/>
  <c r="P433" i="1"/>
  <c r="S928" i="1" s="1"/>
  <c r="P434" i="1"/>
  <c r="P437" i="1"/>
  <c r="S930" i="1" s="1"/>
  <c r="P438" i="1"/>
  <c r="S931" i="1" s="1"/>
  <c r="P440" i="1"/>
  <c r="P449" i="1"/>
  <c r="S933" i="1" s="1"/>
  <c r="P461" i="1"/>
  <c r="S934" i="1" s="1"/>
  <c r="P88" i="1"/>
  <c r="S935" i="1" s="1"/>
  <c r="P128" i="1"/>
  <c r="S936" i="1" s="1"/>
  <c r="P241" i="1"/>
  <c r="S937" i="1" s="1"/>
  <c r="P249" i="1"/>
  <c r="S938" i="1" s="1"/>
  <c r="P281" i="1"/>
  <c r="S939" i="1" s="1"/>
  <c r="P325" i="1"/>
  <c r="P333" i="1"/>
  <c r="P343" i="1"/>
  <c r="S942" i="1" s="1"/>
  <c r="P346" i="1"/>
  <c r="P355" i="1"/>
  <c r="P360" i="1"/>
  <c r="S945" i="1" s="1"/>
  <c r="P361" i="1"/>
  <c r="S946" i="1" s="1"/>
  <c r="P386" i="1"/>
  <c r="S947" i="1" s="1"/>
  <c r="P387" i="1"/>
  <c r="S948" i="1" s="1"/>
  <c r="P393" i="1"/>
  <c r="P397" i="1"/>
  <c r="S950" i="1" s="1"/>
  <c r="P402" i="1"/>
  <c r="S951" i="1" s="1"/>
  <c r="P405" i="1"/>
  <c r="S952" i="1" s="1"/>
  <c r="P415" i="1"/>
  <c r="P420" i="1"/>
  <c r="P422" i="1"/>
  <c r="S955" i="1" s="1"/>
  <c r="P428" i="1"/>
  <c r="S956" i="1" s="1"/>
  <c r="P436" i="1"/>
  <c r="S957" i="1" s="1"/>
  <c r="P439" i="1"/>
  <c r="S958" i="1" s="1"/>
  <c r="P448" i="1"/>
  <c r="S959" i="1" s="1"/>
  <c r="P455" i="1"/>
  <c r="S960" i="1" s="1"/>
  <c r="P459" i="1"/>
  <c r="S961" i="1" s="1"/>
  <c r="P460" i="1"/>
  <c r="P471" i="1"/>
  <c r="P473" i="1"/>
  <c r="P475" i="1"/>
  <c r="P477" i="1"/>
  <c r="S966" i="1" s="1"/>
  <c r="P478" i="1"/>
  <c r="P482" i="1"/>
  <c r="S968" i="1" s="1"/>
  <c r="P486" i="1"/>
  <c r="S969" i="1" s="1"/>
  <c r="P495" i="1"/>
  <c r="S970" i="1" s="1"/>
  <c r="P520" i="1"/>
  <c r="P523" i="1"/>
  <c r="P527" i="1"/>
  <c r="P530" i="1"/>
  <c r="S974" i="1" s="1"/>
  <c r="P544" i="1"/>
  <c r="P552" i="1"/>
  <c r="S976" i="1" s="1"/>
  <c r="P554" i="1"/>
  <c r="S977" i="1" s="1"/>
  <c r="P560" i="1"/>
  <c r="S978" i="1" s="1"/>
  <c r="P561" i="1"/>
  <c r="P619" i="1"/>
  <c r="P255" i="1"/>
  <c r="P262" i="1"/>
  <c r="S982" i="1" s="1"/>
  <c r="P323" i="1"/>
  <c r="S983" i="1" s="1"/>
  <c r="P326" i="1"/>
  <c r="P359" i="1"/>
  <c r="S985" i="1" s="1"/>
  <c r="P362" i="1"/>
  <c r="S986" i="1" s="1"/>
  <c r="P372" i="1"/>
  <c r="S987" i="1" s="1"/>
  <c r="P385" i="1"/>
  <c r="S988" i="1" s="1"/>
  <c r="P390" i="1"/>
  <c r="P398" i="1"/>
  <c r="S991" i="1" s="1"/>
  <c r="P408" i="1"/>
  <c r="S992" i="1" s="1"/>
  <c r="P421" i="1"/>
  <c r="S993" i="1" s="1"/>
  <c r="P426" i="1"/>
  <c r="P429" i="1"/>
  <c r="S995" i="1" s="1"/>
  <c r="P431" i="1"/>
  <c r="S996" i="1" s="1"/>
  <c r="P480" i="1"/>
  <c r="S997" i="1" s="1"/>
  <c r="P491" i="1"/>
  <c r="S998" i="1" s="1"/>
  <c r="P496" i="1"/>
  <c r="P497" i="1"/>
  <c r="P504" i="1"/>
  <c r="P516" i="1"/>
  <c r="S1002" i="1" s="1"/>
  <c r="P519" i="1"/>
  <c r="P524" i="1"/>
  <c r="P525" i="1"/>
  <c r="S1005" i="1" s="1"/>
  <c r="P526" i="1"/>
  <c r="S1006" i="1" s="1"/>
  <c r="P531" i="1"/>
  <c r="S1007" i="1" s="1"/>
  <c r="P535" i="1"/>
  <c r="P536" i="1"/>
  <c r="P537" i="1"/>
  <c r="P539" i="1"/>
  <c r="P545" i="1"/>
  <c r="P547" i="1"/>
  <c r="P548" i="1"/>
  <c r="P550" i="1"/>
  <c r="P551" i="1"/>
  <c r="S1016" i="1" s="1"/>
  <c r="P564" i="1"/>
  <c r="P620" i="1"/>
  <c r="S1018" i="1" s="1"/>
  <c r="P661" i="1"/>
  <c r="S1019" i="1" s="1"/>
  <c r="P764" i="1"/>
  <c r="S1020" i="1" s="1"/>
  <c r="P773" i="1"/>
  <c r="S1021" i="1" s="1"/>
  <c r="P860" i="1"/>
  <c r="P330" i="1"/>
  <c r="S1024" i="1" s="1"/>
  <c r="P352" i="1"/>
  <c r="P353" i="1"/>
  <c r="S1026" i="1" s="1"/>
  <c r="P358" i="1"/>
  <c r="S1027" i="1" s="1"/>
  <c r="P365" i="1"/>
  <c r="S1028" i="1" s="1"/>
  <c r="P367" i="1"/>
  <c r="S1029" i="1" s="1"/>
  <c r="P380" i="1"/>
  <c r="S1030" i="1" s="1"/>
  <c r="P400" i="1"/>
  <c r="S1031" i="1" s="1"/>
  <c r="P406" i="1"/>
  <c r="S1032" i="1" s="1"/>
  <c r="P432" i="1"/>
  <c r="P435" i="1"/>
  <c r="P446" i="1"/>
  <c r="S1035" i="1" s="1"/>
  <c r="P474" i="1"/>
  <c r="S1036" i="1" s="1"/>
  <c r="P489" i="1"/>
  <c r="P492" i="1"/>
  <c r="P501" i="1"/>
  <c r="P502" i="1"/>
  <c r="S1040" i="1" s="1"/>
  <c r="P509" i="1"/>
  <c r="P511" i="1"/>
  <c r="S1042" i="1" s="1"/>
  <c r="P513" i="1"/>
  <c r="S1043" i="1" s="1"/>
  <c r="P529" i="1"/>
  <c r="P540" i="1"/>
  <c r="P541" i="1"/>
  <c r="P546" i="1"/>
  <c r="P549" i="1"/>
  <c r="S1048" i="1" s="1"/>
  <c r="P555" i="1"/>
  <c r="P556" i="1"/>
  <c r="S1050" i="1" s="1"/>
  <c r="P557" i="1"/>
  <c r="P559" i="1"/>
  <c r="S1052" i="1" s="1"/>
  <c r="P562" i="1"/>
  <c r="P563" i="1"/>
  <c r="P568" i="1"/>
  <c r="P569" i="1"/>
  <c r="P580" i="1"/>
  <c r="S1057" i="1" s="1"/>
  <c r="P581" i="1"/>
  <c r="S1058" i="1" s="1"/>
  <c r="P582" i="1"/>
  <c r="S1059" i="1" s="1"/>
  <c r="P584" i="1"/>
  <c r="S1060" i="1" s="1"/>
  <c r="P591" i="1"/>
  <c r="S1061" i="1" s="1"/>
  <c r="P594" i="1"/>
  <c r="P595" i="1"/>
  <c r="P598" i="1"/>
  <c r="P599" i="1"/>
  <c r="P601" i="1"/>
  <c r="P610" i="1"/>
  <c r="S1067" i="1" s="1"/>
  <c r="P613" i="1"/>
  <c r="S1068" i="1" s="1"/>
  <c r="P625" i="1"/>
  <c r="P627" i="1"/>
  <c r="S1070" i="1" s="1"/>
  <c r="P641" i="1"/>
  <c r="S1071" i="1" s="1"/>
  <c r="P673" i="1"/>
  <c r="S1072" i="1" s="1"/>
  <c r="P208" i="1"/>
  <c r="P324" i="1"/>
  <c r="S1074" i="1" s="1"/>
  <c r="P414" i="1"/>
  <c r="P450" i="1"/>
  <c r="P490" i="1"/>
  <c r="P498" i="1"/>
  <c r="P512" i="1"/>
  <c r="P533" i="1"/>
  <c r="P538" i="1"/>
  <c r="P542" i="1"/>
  <c r="P543" i="1"/>
  <c r="P553" i="1"/>
  <c r="P572" i="1"/>
  <c r="S1085" i="1" s="1"/>
  <c r="P592" i="1"/>
  <c r="S1086" i="1" s="1"/>
  <c r="P593" i="1"/>
  <c r="S1087" i="1" s="1"/>
  <c r="P600" i="1"/>
  <c r="S1088" i="1" s="1"/>
  <c r="P604" i="1"/>
  <c r="P615" i="1"/>
  <c r="P616" i="1"/>
  <c r="S1091" i="1" s="1"/>
  <c r="P622" i="1"/>
  <c r="P639" i="1"/>
  <c r="S1093" i="1" s="1"/>
  <c r="P674" i="1"/>
  <c r="S1094" i="1" s="1"/>
  <c r="P364" i="1"/>
  <c r="S1095" i="1" s="1"/>
  <c r="P382" i="1"/>
  <c r="P417" i="1"/>
  <c r="P447" i="1"/>
  <c r="P505" i="1"/>
  <c r="S1099" i="1" s="1"/>
  <c r="P506" i="1"/>
  <c r="S1100" i="1" s="1"/>
  <c r="P508" i="1"/>
  <c r="P514" i="1"/>
  <c r="P588" i="1"/>
  <c r="S1103" i="1" s="1"/>
  <c r="P597" i="1"/>
  <c r="P606" i="1"/>
  <c r="P607" i="1"/>
  <c r="S1106" i="1" s="1"/>
  <c r="P612" i="1"/>
  <c r="S1107" i="1" s="1"/>
  <c r="P631" i="1"/>
  <c r="P633" i="1"/>
  <c r="S1109" i="1" s="1"/>
  <c r="P638" i="1"/>
  <c r="S1110" i="1" s="1"/>
  <c r="P640" i="1"/>
  <c r="P642" i="1"/>
  <c r="S1112" i="1" s="1"/>
  <c r="P644" i="1"/>
  <c r="S1113" i="1" s="1"/>
  <c r="P647" i="1"/>
  <c r="P654" i="1"/>
  <c r="P655" i="1"/>
  <c r="S1116" i="1" s="1"/>
  <c r="P670" i="1"/>
  <c r="S1117" i="1" s="1"/>
  <c r="P679" i="1"/>
  <c r="S1118" i="1" s="1"/>
  <c r="P418" i="1"/>
  <c r="P507" i="1"/>
  <c r="S1120" i="1" s="1"/>
  <c r="P515" i="1"/>
  <c r="S1121" i="1" s="1"/>
  <c r="P608" i="1"/>
  <c r="S1122" i="1" s="1"/>
  <c r="P623" i="1"/>
  <c r="S1123" i="1" s="1"/>
  <c r="P626" i="1"/>
  <c r="S1124" i="1" s="1"/>
  <c r="P643" i="1"/>
  <c r="S1125" i="1" s="1"/>
  <c r="P645" i="1"/>
  <c r="S1126" i="1" s="1"/>
  <c r="P648" i="1"/>
  <c r="S1127" i="1" s="1"/>
  <c r="P671" i="1"/>
  <c r="P675" i="1"/>
  <c r="S1129" i="1" s="1"/>
  <c r="P680" i="1"/>
  <c r="S1130" i="1" s="1"/>
  <c r="P683" i="1"/>
  <c r="S1131" i="1" s="1"/>
  <c r="P686" i="1"/>
  <c r="S1132" i="1" s="1"/>
  <c r="P699" i="1"/>
  <c r="S1133" i="1" s="1"/>
  <c r="P487" i="1"/>
  <c r="S1134" i="1" s="1"/>
  <c r="P602" i="1"/>
  <c r="P617" i="1"/>
  <c r="S1136" i="1" s="1"/>
  <c r="P624" i="1"/>
  <c r="S1137" i="1" s="1"/>
  <c r="P632" i="1"/>
  <c r="S1138" i="1" s="1"/>
  <c r="P666" i="1"/>
  <c r="S1139" i="1" s="1"/>
  <c r="P672" i="1"/>
  <c r="P677" i="1"/>
  <c r="P705" i="1"/>
  <c r="P711" i="1"/>
  <c r="S1143" i="1" s="1"/>
  <c r="P718" i="1"/>
  <c r="P745" i="1"/>
  <c r="S1145" i="1" s="1"/>
  <c r="P750" i="1"/>
  <c r="S1146" i="1" s="1"/>
  <c r="P738" i="1"/>
  <c r="P830" i="1"/>
  <c r="S1148" i="1" s="1"/>
  <c r="P944" i="1"/>
  <c r="P949" i="1"/>
  <c r="P954" i="1"/>
  <c r="S1151" i="1" s="1"/>
  <c r="P963" i="1"/>
  <c r="S1152" i="1" s="1"/>
  <c r="P967" i="1"/>
  <c r="S1153" i="1" s="1"/>
  <c r="P972" i="1"/>
  <c r="P973" i="1"/>
  <c r="S1155" i="1" s="1"/>
  <c r="P979" i="1"/>
  <c r="S1156" i="1" s="1"/>
  <c r="P980" i="1"/>
  <c r="S1157" i="1" s="1"/>
  <c r="P989" i="1"/>
  <c r="P999" i="1"/>
  <c r="P1003" i="1"/>
  <c r="P1004" i="1"/>
  <c r="P1009" i="1"/>
  <c r="P1014" i="1"/>
  <c r="P1022" i="1"/>
  <c r="P1023" i="1"/>
  <c r="P700" i="1"/>
  <c r="P704" i="1"/>
  <c r="P710" i="1"/>
  <c r="P739" i="1"/>
  <c r="P770" i="1"/>
  <c r="S1170" i="1" s="1"/>
  <c r="P791" i="1"/>
  <c r="S1171" i="1" s="1"/>
  <c r="P792" i="1"/>
  <c r="S1172" i="1" s="1"/>
  <c r="P793" i="1"/>
  <c r="S1173" i="1" s="1"/>
  <c r="P834" i="1"/>
  <c r="P835" i="1"/>
  <c r="P836" i="1"/>
  <c r="S1177" i="1" s="1"/>
  <c r="P858" i="1"/>
  <c r="S1178" i="1" s="1"/>
  <c r="P1000" i="1"/>
  <c r="S1179" i="1" s="1"/>
  <c r="P1011" i="1"/>
  <c r="P1015" i="1"/>
  <c r="S1181" i="1" s="1"/>
  <c r="P1025" i="1"/>
  <c r="S1182" i="1" s="1"/>
  <c r="P1033" i="1"/>
  <c r="S1183" i="1" s="1"/>
  <c r="P1034" i="1"/>
  <c r="S1184" i="1" s="1"/>
  <c r="P1037" i="1"/>
  <c r="S1185" i="1" s="1"/>
  <c r="P1038" i="1"/>
  <c r="S1186" i="1" s="1"/>
  <c r="P1041" i="1"/>
  <c r="S1187" i="1" s="1"/>
  <c r="P1044" i="1"/>
  <c r="S1188" i="1" s="1"/>
  <c r="P1049" i="1"/>
  <c r="S1189" i="1" s="1"/>
  <c r="P1051" i="1"/>
  <c r="P1053" i="1"/>
  <c r="S1191" i="1" s="1"/>
  <c r="P1056" i="1"/>
  <c r="P1076" i="1"/>
  <c r="S1193" i="1" s="1"/>
  <c r="P1078" i="1"/>
  <c r="P1090" i="1"/>
  <c r="P929" i="1"/>
  <c r="S1196" i="1" s="1"/>
  <c r="P994" i="1"/>
  <c r="S1197" i="1" s="1"/>
  <c r="P1001" i="1"/>
  <c r="S1198" i="1" s="1"/>
  <c r="P1054" i="1"/>
  <c r="S1199" i="1" s="1"/>
  <c r="P1062" i="1"/>
  <c r="S1200" i="1" s="1"/>
  <c r="P1064" i="1"/>
  <c r="P1073" i="1"/>
  <c r="S1202" i="1" s="1"/>
  <c r="P1077" i="1"/>
  <c r="S1203" i="1" s="1"/>
  <c r="P1084" i="1"/>
  <c r="S1204" i="1" s="1"/>
  <c r="P1101" i="1"/>
  <c r="S1205" i="1" s="1"/>
  <c r="P1106" i="1"/>
  <c r="S1206" i="1" s="1"/>
  <c r="P1114" i="1"/>
  <c r="P1259" i="1"/>
  <c r="P1055" i="1"/>
  <c r="S1209" i="1" s="1"/>
  <c r="P1098" i="1"/>
  <c r="S1210" i="1" s="1"/>
  <c r="P1104" i="1"/>
  <c r="S1211" i="1" s="1"/>
  <c r="P1128" i="1"/>
  <c r="S1212" i="1" s="1"/>
  <c r="P1159" i="1"/>
  <c r="S1213" i="1" s="1"/>
  <c r="P1161" i="1"/>
  <c r="P1176" i="1"/>
  <c r="P1180" i="1"/>
  <c r="P1194" i="1"/>
  <c r="S1217" i="1" s="1"/>
  <c r="P1205" i="1"/>
  <c r="S1218" i="1" s="1"/>
  <c r="P1215" i="1"/>
  <c r="S1219" i="1" s="1"/>
  <c r="P1216" i="1"/>
  <c r="S1220" i="1" s="1"/>
  <c r="P1226" i="1"/>
  <c r="P1229" i="1"/>
  <c r="P1235" i="1"/>
  <c r="P1247" i="1"/>
  <c r="P1249" i="1"/>
  <c r="P1270" i="1"/>
  <c r="P1274" i="1"/>
  <c r="P1295" i="1"/>
  <c r="P1422" i="1"/>
  <c r="P1506" i="1"/>
  <c r="S1236" i="1" s="1"/>
  <c r="P1474" i="1"/>
  <c r="P6" i="1"/>
  <c r="P7" i="1"/>
  <c r="P8" i="1"/>
  <c r="P10" i="1"/>
  <c r="P11" i="1"/>
  <c r="P12" i="1"/>
  <c r="P13" i="1"/>
  <c r="P14" i="1"/>
  <c r="P15" i="1"/>
  <c r="P17" i="1"/>
  <c r="S1356" i="1" s="1"/>
  <c r="P24" i="1"/>
  <c r="S1357" i="1" s="1"/>
  <c r="P9" i="1"/>
  <c r="P16" i="1"/>
  <c r="S1359" i="1" s="1"/>
  <c r="P26" i="1"/>
  <c r="P28" i="1"/>
  <c r="P29" i="1"/>
  <c r="P30" i="1"/>
  <c r="P31" i="1"/>
  <c r="P41" i="1"/>
  <c r="P42" i="1"/>
  <c r="S1366" i="1" s="1"/>
  <c r="P45" i="1"/>
  <c r="P20" i="1"/>
  <c r="P21" i="1"/>
  <c r="S1369" i="1" s="1"/>
  <c r="P22" i="1"/>
  <c r="P27" i="1"/>
  <c r="S1371" i="1" s="1"/>
  <c r="P32" i="1"/>
  <c r="P53" i="1"/>
  <c r="P77" i="1"/>
  <c r="S1374" i="1" s="1"/>
  <c r="P25" i="1"/>
  <c r="S1375" i="1" s="1"/>
  <c r="P33" i="1"/>
  <c r="S1376" i="1" s="1"/>
  <c r="P34" i="1"/>
  <c r="S1377" i="1" s="1"/>
  <c r="P40" i="1"/>
  <c r="S1378" i="1" s="1"/>
  <c r="P54" i="1"/>
  <c r="S1379" i="1" s="1"/>
  <c r="P55" i="1"/>
  <c r="S1380" i="1" s="1"/>
  <c r="P56" i="1"/>
  <c r="S1381" i="1" s="1"/>
  <c r="P57" i="1"/>
  <c r="S1382" i="1" s="1"/>
  <c r="P58" i="1"/>
  <c r="S1383" i="1" s="1"/>
  <c r="P69" i="1"/>
  <c r="S1384" i="1" s="1"/>
  <c r="P72" i="1"/>
  <c r="S1385" i="1" s="1"/>
  <c r="P73" i="1"/>
  <c r="S1386" i="1" s="1"/>
  <c r="P74" i="1"/>
  <c r="S1387" i="1" s="1"/>
  <c r="P75" i="1"/>
  <c r="S1388" i="1" s="1"/>
  <c r="P76" i="1"/>
  <c r="S1389" i="1" s="1"/>
  <c r="P78" i="1"/>
  <c r="S1390" i="1" s="1"/>
  <c r="P79" i="1"/>
  <c r="S1391" i="1" s="1"/>
  <c r="P121" i="1"/>
  <c r="P139" i="1"/>
  <c r="S1393" i="1" s="1"/>
  <c r="P171" i="1"/>
  <c r="S1394" i="1" s="1"/>
  <c r="P63" i="1"/>
  <c r="S1395" i="1" s="1"/>
  <c r="P67" i="1"/>
  <c r="S1396" i="1" s="1"/>
  <c r="P68" i="1"/>
  <c r="S1397" i="1" s="1"/>
  <c r="P70" i="1"/>
  <c r="S1398" i="1" s="1"/>
  <c r="P71" i="1"/>
  <c r="S1399" i="1" s="1"/>
  <c r="P80" i="1"/>
  <c r="S1400" i="1" s="1"/>
  <c r="P120" i="1"/>
  <c r="S1401" i="1" s="1"/>
  <c r="P132" i="1"/>
  <c r="S1402" i="1" s="1"/>
  <c r="P137" i="1"/>
  <c r="S1403" i="1" s="1"/>
  <c r="P138" i="1"/>
  <c r="S1404" i="1" s="1"/>
  <c r="P140" i="1"/>
  <c r="S1405" i="1" s="1"/>
  <c r="P141" i="1"/>
  <c r="S1406" i="1" s="1"/>
  <c r="P142" i="1"/>
  <c r="P143" i="1"/>
  <c r="S1408" i="1" s="1"/>
  <c r="P144" i="1"/>
  <c r="P146" i="1"/>
  <c r="S1410" i="1" s="1"/>
  <c r="P220" i="1"/>
  <c r="P247" i="1"/>
  <c r="P60" i="1"/>
  <c r="S1413" i="1" s="1"/>
  <c r="P61" i="1"/>
  <c r="S1414" i="1" s="1"/>
  <c r="P62" i="1"/>
  <c r="S1415" i="1" s="1"/>
  <c r="P66" i="1"/>
  <c r="S1416" i="1" s="1"/>
  <c r="P222" i="1"/>
  <c r="S1418" i="1" s="1"/>
  <c r="P224" i="1"/>
  <c r="S1419" i="1" s="1"/>
  <c r="P225" i="1"/>
  <c r="S1420" i="1" s="1"/>
  <c r="P226" i="1"/>
  <c r="S1421" i="1" s="1"/>
  <c r="P227" i="1"/>
  <c r="S1422" i="1" s="1"/>
  <c r="P268" i="1"/>
  <c r="S1423" i="1" s="1"/>
  <c r="P269" i="1"/>
  <c r="S1424" i="1" s="1"/>
  <c r="P272" i="1"/>
  <c r="S1425" i="1" s="1"/>
  <c r="P316" i="1"/>
  <c r="S1426" i="1" s="1"/>
  <c r="P340" i="1"/>
  <c r="S1427" i="1" s="1"/>
  <c r="P270" i="1"/>
  <c r="S1428" i="1" s="1"/>
  <c r="P271" i="1"/>
  <c r="S1429" i="1" s="1"/>
  <c r="P336" i="1"/>
  <c r="P341" i="1"/>
  <c r="S1431" i="1" s="1"/>
  <c r="P377" i="1"/>
  <c r="S1432" i="1" s="1"/>
  <c r="P411" i="1"/>
  <c r="P412" i="1"/>
  <c r="P443" i="1"/>
  <c r="P457" i="1"/>
  <c r="S1436" i="1" s="1"/>
  <c r="P583" i="1"/>
  <c r="S1437" i="1" s="1"/>
  <c r="P634" i="1"/>
  <c r="S1438" i="1" s="1"/>
  <c r="P649" i="1"/>
  <c r="S1439" i="1" s="1"/>
  <c r="P702" i="1"/>
  <c r="S1440" i="1" s="1"/>
  <c r="P728" i="1"/>
  <c r="P445" i="1"/>
  <c r="S1442" i="1" s="1"/>
  <c r="P451" i="1"/>
  <c r="S1443" i="1" s="1"/>
  <c r="P452" i="1"/>
  <c r="P453" i="1"/>
  <c r="S1445" i="1" s="1"/>
  <c r="P454" i="1"/>
  <c r="S1446" i="1" s="1"/>
  <c r="P458" i="1"/>
  <c r="S1447" i="1" s="1"/>
  <c r="P528" i="1"/>
  <c r="S1448" i="1" s="1"/>
  <c r="P566" i="1"/>
  <c r="S1449" i="1" s="1"/>
  <c r="P574" i="1"/>
  <c r="S1450" i="1" s="1"/>
  <c r="P577" i="1"/>
  <c r="S1451" i="1" s="1"/>
  <c r="P609" i="1"/>
  <c r="S1452" i="1" s="1"/>
  <c r="P635" i="1"/>
  <c r="S1453" i="1" s="1"/>
  <c r="P567" i="1"/>
  <c r="P576" i="1"/>
  <c r="S1455" i="1" s="1"/>
  <c r="P578" i="1"/>
  <c r="P652" i="1"/>
  <c r="S1458" i="1" s="1"/>
  <c r="P656" i="1"/>
  <c r="S1459" i="1" s="1"/>
  <c r="P663" i="1"/>
  <c r="S1460" i="1" s="1"/>
  <c r="P678" i="1"/>
  <c r="S1461" i="1" s="1"/>
  <c r="P694" i="1"/>
  <c r="P729" i="1"/>
  <c r="S1463" i="1" s="1"/>
  <c r="P737" i="1"/>
  <c r="S1464" i="1" s="1"/>
  <c r="P820" i="1"/>
  <c r="S1465" i="1" s="1"/>
  <c r="P684" i="1"/>
  <c r="S1466" i="1" s="1"/>
  <c r="P685" i="1"/>
  <c r="S1467" i="1" s="1"/>
  <c r="P698" i="1"/>
  <c r="P730" i="1"/>
  <c r="S1469" i="1" s="1"/>
  <c r="P743" i="1"/>
  <c r="S1470" i="1" s="1"/>
  <c r="P821" i="1"/>
  <c r="S1471" i="1" s="1"/>
  <c r="P239" i="1"/>
  <c r="S1472" i="1" s="1"/>
  <c r="P256" i="1"/>
  <c r="S1473" i="1" s="1"/>
  <c r="P273" i="1"/>
  <c r="S1474" i="1" s="1"/>
  <c r="P282" i="1"/>
  <c r="S1475" i="1" s="1"/>
  <c r="P302" i="1"/>
  <c r="S1476" i="1" s="1"/>
  <c r="P331" i="1"/>
  <c r="S1477" i="1" s="1"/>
  <c r="P395" i="1"/>
  <c r="S1478" i="1" s="1"/>
  <c r="P401" i="1"/>
  <c r="P404" i="1"/>
  <c r="S1480" i="1" s="1"/>
  <c r="P407" i="1"/>
  <c r="S1481" i="1" s="1"/>
  <c r="P424" i="1"/>
  <c r="S1482" i="1" s="1"/>
  <c r="P444" i="1"/>
  <c r="S1483" i="1" s="1"/>
  <c r="P692" i="1"/>
  <c r="P765" i="1"/>
  <c r="S1485" i="1" s="1"/>
  <c r="P1411" i="1"/>
  <c r="S1486" i="1" s="1"/>
  <c r="P124" i="1"/>
  <c r="P1163" i="1"/>
  <c r="S1488" i="1" s="1"/>
  <c r="P1164" i="1"/>
  <c r="S1489" i="1" s="1"/>
  <c r="P596" i="1"/>
  <c r="S1490" i="1" s="1"/>
  <c r="P1079" i="1"/>
  <c r="S1491" i="1" s="1"/>
  <c r="P1119" i="1"/>
  <c r="S1492" i="1" s="1"/>
  <c r="P1150" i="1"/>
  <c r="S1493" i="1" s="1"/>
  <c r="P1174" i="1"/>
  <c r="P1251" i="1"/>
  <c r="P1165" i="1"/>
  <c r="S1496" i="1" s="1"/>
  <c r="P1166" i="1"/>
  <c r="S1497" i="1" s="1"/>
  <c r="P1167" i="1"/>
  <c r="S1498" i="1" s="1"/>
  <c r="P1069" i="1"/>
  <c r="S1499" i="1" s="1"/>
  <c r="P1149" i="1"/>
  <c r="S1500" i="1" s="1"/>
  <c r="P1154" i="1"/>
  <c r="S1501" i="1" s="1"/>
  <c r="P1158" i="1"/>
  <c r="S1502" i="1" s="1"/>
  <c r="P1195" i="1"/>
  <c r="S1503" i="1" s="1"/>
  <c r="P1201" i="1"/>
  <c r="P1207" i="1"/>
  <c r="S1505" i="1" s="1"/>
  <c r="P1242" i="1"/>
  <c r="P1243" i="1"/>
  <c r="P689" i="1"/>
  <c r="S1508" i="1" s="1"/>
  <c r="P1080" i="1"/>
  <c r="S1509" i="1" s="1"/>
  <c r="P1092" i="1"/>
  <c r="S1510" i="1" s="1"/>
  <c r="P1169" i="1"/>
  <c r="S1511" i="1" s="1"/>
  <c r="P1082" i="1"/>
  <c r="S1512" i="1" s="1"/>
  <c r="P1175" i="1"/>
  <c r="S1513" i="1" s="1"/>
  <c r="P1214" i="1"/>
  <c r="S1514" i="1" s="1"/>
  <c r="P1221" i="1"/>
  <c r="S1515" i="1" s="1"/>
  <c r="P1228" i="1"/>
  <c r="S1516" i="1" s="1"/>
  <c r="P1230" i="1"/>
  <c r="P1231" i="1"/>
  <c r="S1518" i="1" s="1"/>
  <c r="P1232" i="1"/>
  <c r="P1239" i="1"/>
  <c r="P1240" i="1"/>
  <c r="P1241" i="1"/>
  <c r="P1252" i="1"/>
  <c r="P1273" i="1"/>
  <c r="P1294" i="1"/>
  <c r="P1312" i="1"/>
  <c r="P1346" i="1"/>
  <c r="P587" i="1"/>
  <c r="S1528" i="1" s="1"/>
  <c r="P712" i="1"/>
  <c r="S1529" i="1" s="1"/>
  <c r="P1083" i="1"/>
  <c r="S1530" i="1" s="1"/>
  <c r="P1108" i="1"/>
  <c r="S1531" i="1" s="1"/>
  <c r="P1233" i="1"/>
  <c r="P1237" i="1"/>
  <c r="P1244" i="1"/>
  <c r="P1262" i="1"/>
  <c r="P1271" i="1"/>
  <c r="P1279" i="1"/>
  <c r="P1281" i="1"/>
  <c r="P1284" i="1"/>
  <c r="P1291" i="1"/>
  <c r="P1296" i="1"/>
  <c r="P1299" i="1"/>
  <c r="P1300" i="1"/>
  <c r="P1310" i="1"/>
  <c r="P1319" i="1"/>
  <c r="P1324" i="1"/>
  <c r="P1327" i="1"/>
  <c r="P1331" i="1"/>
  <c r="P1335" i="1"/>
  <c r="P1347" i="1"/>
  <c r="S1550" i="1" s="1"/>
  <c r="P1367" i="1"/>
  <c r="S1551" i="1" s="1"/>
  <c r="P1008" i="1"/>
  <c r="S1552" i="1" s="1"/>
  <c r="P1045" i="1"/>
  <c r="S1553" i="1" s="1"/>
  <c r="P1111" i="1"/>
  <c r="S1554" i="1" s="1"/>
  <c r="P1115" i="1"/>
  <c r="S1555" i="1" s="1"/>
  <c r="P1454" i="1"/>
  <c r="S1556" i="1" s="1"/>
  <c r="P1096" i="1"/>
  <c r="S1557" i="1" s="1"/>
  <c r="P1102" i="1"/>
  <c r="S1558" i="1" s="1"/>
  <c r="P1238" i="1"/>
  <c r="P1269" i="1"/>
  <c r="P1278" i="1"/>
  <c r="P1303" i="1"/>
  <c r="P1311" i="1"/>
  <c r="S1563" i="1" s="1"/>
  <c r="P1313" i="1"/>
  <c r="P1323" i="1"/>
  <c r="P1330" i="1"/>
  <c r="P1333" i="1"/>
  <c r="P1341" i="1"/>
  <c r="P1360" i="1"/>
  <c r="S1570" i="1" s="1"/>
  <c r="P1368" i="1"/>
  <c r="S1571" i="1" s="1"/>
  <c r="P1370" i="1"/>
  <c r="S1572" i="1" s="1"/>
  <c r="P1372" i="1"/>
  <c r="S1573" i="1" s="1"/>
  <c r="P1373" i="1"/>
  <c r="S1574" i="1" s="1"/>
  <c r="P1407" i="1"/>
  <c r="S1575" i="1" s="1"/>
  <c r="P1409" i="1"/>
  <c r="S1576" i="1" s="1"/>
  <c r="P1435" i="1"/>
  <c r="S1577" i="1" s="1"/>
  <c r="P1441" i="1"/>
  <c r="S1578" i="1" s="1"/>
  <c r="P1444" i="1"/>
  <c r="S1579" i="1" s="1"/>
  <c r="P1456" i="1"/>
  <c r="S1580" i="1" s="1"/>
  <c r="P1039" i="1"/>
  <c r="S1581" i="1" s="1"/>
  <c r="P1140" i="1"/>
  <c r="S1582" i="1" s="1"/>
  <c r="P1141" i="1"/>
  <c r="S1583" i="1" s="1"/>
  <c r="P1162" i="1"/>
  <c r="S1584" i="1" s="1"/>
  <c r="P1190" i="1"/>
  <c r="S1585" i="1" s="1"/>
  <c r="P1348" i="1"/>
  <c r="S1586" i="1" s="1"/>
  <c r="P1355" i="1"/>
  <c r="S1587" i="1" s="1"/>
  <c r="P667" i="1"/>
  <c r="S1594" i="1" s="1"/>
  <c r="P810" i="1"/>
  <c r="S1595" i="1" s="1"/>
  <c r="P1063" i="1"/>
  <c r="S1596" i="1" s="1"/>
  <c r="P1297" i="1"/>
  <c r="P1349" i="1"/>
  <c r="S1600" i="1" s="1"/>
  <c r="P1350" i="1"/>
  <c r="S1601" i="1" s="1"/>
  <c r="P1352" i="1"/>
  <c r="S1602" i="1" s="1"/>
  <c r="P1504" i="1"/>
  <c r="S1603" i="1" s="1"/>
  <c r="P981" i="1"/>
  <c r="S1620" i="1" s="1"/>
  <c r="P118" i="1"/>
  <c r="S1647" i="1" s="1"/>
  <c r="P389" i="1"/>
  <c r="S1648" i="1" s="1"/>
  <c r="P322" i="1"/>
  <c r="S1649" i="1" s="1"/>
  <c r="P479" i="1"/>
  <c r="S1650" i="1" s="1"/>
  <c r="P1160" i="1"/>
  <c r="S1651" i="1" s="1"/>
  <c r="P1192" i="1"/>
  <c r="S1652" i="1" s="1"/>
  <c r="P1318" i="1"/>
  <c r="P740" i="1"/>
  <c r="S1655" i="1" s="1"/>
  <c r="P758" i="1"/>
  <c r="S1656" i="1" s="1"/>
  <c r="P799" i="1"/>
  <c r="S1657" i="1" s="1"/>
  <c r="P818" i="1"/>
  <c r="S1658" i="1" s="1"/>
  <c r="P843" i="1"/>
  <c r="S1659" i="1" s="1"/>
  <c r="P850" i="1"/>
  <c r="S1660" i="1" s="1"/>
  <c r="P940" i="1"/>
  <c r="S1661" i="1" s="1"/>
  <c r="P941" i="1"/>
  <c r="S1662" i="1" s="1"/>
  <c r="P943" i="1"/>
  <c r="S1663" i="1" s="1"/>
  <c r="P964" i="1"/>
  <c r="S1664" i="1" s="1"/>
  <c r="P965" i="1"/>
  <c r="S1665" i="1" s="1"/>
  <c r="P682" i="1"/>
  <c r="S1666" i="1" s="1"/>
  <c r="P796" i="1"/>
  <c r="S1667" i="1" s="1"/>
  <c r="P831" i="1"/>
  <c r="S1668" i="1" s="1"/>
  <c r="P853" i="1"/>
  <c r="S1669" i="1" s="1"/>
  <c r="P932" i="1"/>
  <c r="S1670" i="1" s="1"/>
  <c r="P962" i="1"/>
  <c r="S1671" i="1" s="1"/>
  <c r="P971" i="1"/>
  <c r="S1672" i="1" s="1"/>
  <c r="S1673" i="1"/>
  <c r="P984" i="1"/>
  <c r="S1674" i="1" s="1"/>
  <c r="S1675" i="1"/>
  <c r="P1017" i="1"/>
  <c r="S1676" i="1" s="1"/>
  <c r="P589" i="1"/>
  <c r="S1677" i="1" s="1"/>
  <c r="P628" i="1"/>
  <c r="S1678" i="1" s="1"/>
  <c r="P658" i="1"/>
  <c r="S1679" i="1" s="1"/>
  <c r="P742" i="1"/>
  <c r="S1680" i="1" s="1"/>
  <c r="P784" i="1"/>
  <c r="P1260" i="1"/>
  <c r="P1261" i="1"/>
  <c r="P1361" i="1"/>
  <c r="S1684" i="1" s="1"/>
  <c r="P1362" i="1"/>
  <c r="S1685" i="1" s="1"/>
  <c r="P1363" i="1"/>
  <c r="S1686" i="1" s="1"/>
  <c r="P1364" i="1"/>
  <c r="S1687" i="1" s="1"/>
  <c r="P1365" i="1"/>
  <c r="S1688" i="1" s="1"/>
  <c r="P782" i="1"/>
  <c r="S1689" i="1" s="1"/>
  <c r="S1681" i="1" l="1"/>
  <c r="S784" i="1"/>
  <c r="S1565" i="1"/>
  <c r="S1323" i="1"/>
  <c r="S1561" i="1"/>
  <c r="S1278" i="1"/>
  <c r="S1549" i="1"/>
  <c r="S1335" i="1"/>
  <c r="S1545" i="1"/>
  <c r="S1319" i="1"/>
  <c r="S1541" i="1"/>
  <c r="S1296" i="1"/>
  <c r="S1537" i="1"/>
  <c r="S1279" i="1"/>
  <c r="S1533" i="1"/>
  <c r="S1237" i="1"/>
  <c r="S1525" i="1"/>
  <c r="S1294" i="1"/>
  <c r="S1521" i="1"/>
  <c r="S1240" i="1"/>
  <c r="S1517" i="1"/>
  <c r="S1230" i="1"/>
  <c r="S1456" i="1"/>
  <c r="S1444" i="1"/>
  <c r="S1411" i="1"/>
  <c r="S1407" i="1"/>
  <c r="S1367" i="1"/>
  <c r="S1363" i="1"/>
  <c r="S1355" i="1"/>
  <c r="S1351" i="1"/>
  <c r="S11" i="1"/>
  <c r="S1347" i="1"/>
  <c r="S6" i="1"/>
  <c r="S1228" i="1"/>
  <c r="S1295" i="1"/>
  <c r="S1224" i="1"/>
  <c r="S1247" i="1"/>
  <c r="S1216" i="1"/>
  <c r="S1208" i="1"/>
  <c r="S1259" i="1"/>
  <c r="S1192" i="1"/>
  <c r="S1180" i="1"/>
  <c r="S1176" i="1"/>
  <c r="S1167" i="1"/>
  <c r="S1569" i="1"/>
  <c r="S1341" i="1"/>
  <c r="S1544" i="1"/>
  <c r="S1310" i="1"/>
  <c r="S1524" i="1"/>
  <c r="S1273" i="1"/>
  <c r="S1520" i="1"/>
  <c r="S1239" i="1"/>
  <c r="S1484" i="1"/>
  <c r="S692" i="1"/>
  <c r="S1468" i="1"/>
  <c r="S698" i="1"/>
  <c r="S1435" i="1"/>
  <c r="S1370" i="1"/>
  <c r="S1362" i="1"/>
  <c r="S1358" i="1"/>
  <c r="S9" i="1"/>
  <c r="S1354" i="1"/>
  <c r="S14" i="1"/>
  <c r="S1350" i="1"/>
  <c r="S10" i="1"/>
  <c r="S1311" i="1"/>
  <c r="S1227" i="1"/>
  <c r="S1274" i="1"/>
  <c r="S1223" i="1"/>
  <c r="S1235" i="1"/>
  <c r="S1215" i="1"/>
  <c r="S1207" i="1"/>
  <c r="S1195" i="1"/>
  <c r="S1175" i="1"/>
  <c r="S1166" i="1"/>
  <c r="S1162" i="1"/>
  <c r="S1158" i="1"/>
  <c r="S1154" i="1"/>
  <c r="S1150" i="1"/>
  <c r="S1142" i="1"/>
  <c r="S705" i="1"/>
  <c r="S1114" i="1"/>
  <c r="S1102" i="1"/>
  <c r="S1098" i="1"/>
  <c r="S1090" i="1"/>
  <c r="S1082" i="1"/>
  <c r="S542" i="1"/>
  <c r="S1078" i="1"/>
  <c r="S1066" i="1"/>
  <c r="S601" i="1"/>
  <c r="S1062" i="1"/>
  <c r="S1682" i="1"/>
  <c r="S1260" i="1"/>
  <c r="S1564" i="1"/>
  <c r="S1313" i="1"/>
  <c r="S1560" i="1"/>
  <c r="S1269" i="1"/>
  <c r="S1548" i="1"/>
  <c r="S1331" i="1"/>
  <c r="S1540" i="1"/>
  <c r="S1291" i="1"/>
  <c r="S1536" i="1"/>
  <c r="S1271" i="1"/>
  <c r="S1532" i="1"/>
  <c r="S1233" i="1"/>
  <c r="S1504" i="1"/>
  <c r="S1683" i="1"/>
  <c r="S1261" i="1"/>
  <c r="S1568" i="1"/>
  <c r="S1333" i="1"/>
  <c r="S1559" i="1"/>
  <c r="S1238" i="1"/>
  <c r="S1547" i="1"/>
  <c r="S1327" i="1"/>
  <c r="S1543" i="1"/>
  <c r="S1300" i="1"/>
  <c r="S1539" i="1"/>
  <c r="S1284" i="1"/>
  <c r="S1535" i="1"/>
  <c r="S1262" i="1"/>
  <c r="S1527" i="1"/>
  <c r="S1346" i="1"/>
  <c r="S1523" i="1"/>
  <c r="S1252" i="1"/>
  <c r="S1519" i="1"/>
  <c r="S1232" i="1"/>
  <c r="S1507" i="1"/>
  <c r="S1243" i="1"/>
  <c r="S1495" i="1"/>
  <c r="S1251" i="1"/>
  <c r="S1487" i="1"/>
  <c r="S124" i="1"/>
  <c r="S1479" i="1"/>
  <c r="S401" i="1"/>
  <c r="S1454" i="1"/>
  <c r="S1434" i="1"/>
  <c r="S412" i="1"/>
  <c r="S1430" i="1"/>
  <c r="S336" i="1"/>
  <c r="S1409" i="1"/>
  <c r="S1373" i="1"/>
  <c r="S1365" i="1"/>
  <c r="S1361" i="1"/>
  <c r="S1353" i="1"/>
  <c r="S13" i="1"/>
  <c r="S1349" i="1"/>
  <c r="S8" i="1"/>
  <c r="S1226" i="1"/>
  <c r="S1270" i="1"/>
  <c r="S1222" i="1"/>
  <c r="S1229" i="1"/>
  <c r="S1214" i="1"/>
  <c r="S1194" i="1"/>
  <c r="S1190" i="1"/>
  <c r="S1169" i="1"/>
  <c r="S1165" i="1"/>
  <c r="S1023" i="1"/>
  <c r="S1653" i="1"/>
  <c r="S1318" i="1"/>
  <c r="S1597" i="1"/>
  <c r="S1297" i="1"/>
  <c r="S1567" i="1"/>
  <c r="S1330" i="1"/>
  <c r="S1562" i="1"/>
  <c r="S1303" i="1"/>
  <c r="S1546" i="1"/>
  <c r="S1324" i="1"/>
  <c r="S1542" i="1"/>
  <c r="S1299" i="1"/>
  <c r="S1538" i="1"/>
  <c r="S1281" i="1"/>
  <c r="S1534" i="1"/>
  <c r="S1244" i="1"/>
  <c r="S1526" i="1"/>
  <c r="S1312" i="1"/>
  <c r="S1522" i="1"/>
  <c r="S1241" i="1"/>
  <c r="S1506" i="1"/>
  <c r="S1242" i="1"/>
  <c r="S1494" i="1"/>
  <c r="S1174" i="1"/>
  <c r="S1462" i="1"/>
  <c r="S694" i="1"/>
  <c r="S1441" i="1"/>
  <c r="S1433" i="1"/>
  <c r="S411" i="1"/>
  <c r="S1412" i="1"/>
  <c r="S247" i="1"/>
  <c r="S1392" i="1"/>
  <c r="S121" i="1"/>
  <c r="S1372" i="1"/>
  <c r="S1368" i="1"/>
  <c r="S1364" i="1"/>
  <c r="S1360" i="1"/>
  <c r="S1352" i="1"/>
  <c r="S12" i="1"/>
  <c r="S1348" i="1"/>
  <c r="S7" i="1"/>
  <c r="S1231" i="1"/>
  <c r="S1225" i="1"/>
  <c r="S1249" i="1"/>
  <c r="S1221" i="1"/>
  <c r="S1201" i="1"/>
  <c r="S1168" i="1"/>
  <c r="S710" i="1"/>
  <c r="S1164" i="1"/>
  <c r="S1160" i="1"/>
  <c r="S1144" i="1"/>
  <c r="S718" i="1"/>
  <c r="S1140" i="1"/>
  <c r="S1128" i="1"/>
  <c r="S1108" i="1"/>
  <c r="S1104" i="1"/>
  <c r="S1163" i="1"/>
  <c r="S1159" i="1"/>
  <c r="S1147" i="1"/>
  <c r="S738" i="1"/>
  <c r="S1135" i="1"/>
  <c r="S602" i="1"/>
  <c r="S1119" i="1"/>
  <c r="S418" i="1"/>
  <c r="S1115" i="1"/>
  <c r="S1111" i="1"/>
  <c r="S1083" i="1"/>
  <c r="S543" i="1"/>
  <c r="S1079" i="1"/>
  <c r="S1075" i="1"/>
  <c r="S414" i="1"/>
  <c r="S1063" i="1"/>
  <c r="S1055" i="1"/>
  <c r="S1051" i="1"/>
  <c r="S1047" i="1"/>
  <c r="S546" i="1"/>
  <c r="S1039" i="1"/>
  <c r="S1022" i="1"/>
  <c r="S1014" i="1"/>
  <c r="S548" i="1"/>
  <c r="S1010" i="1"/>
  <c r="S537" i="1"/>
  <c r="S994" i="1"/>
  <c r="S989" i="1"/>
  <c r="S981" i="1"/>
  <c r="S973" i="1"/>
  <c r="S965" i="1"/>
  <c r="S953" i="1"/>
  <c r="S415" i="1"/>
  <c r="S949" i="1"/>
  <c r="S941" i="1"/>
  <c r="S333" i="1"/>
  <c r="S929" i="1"/>
  <c r="S907" i="1"/>
  <c r="S337" i="1"/>
  <c r="S899" i="1"/>
  <c r="S213" i="1"/>
  <c r="S883" i="1"/>
  <c r="S335" i="1"/>
  <c r="S875" i="1"/>
  <c r="S311" i="1"/>
  <c r="S857" i="1"/>
  <c r="S248" i="1"/>
  <c r="S853" i="1"/>
  <c r="S849" i="1"/>
  <c r="S216" i="1"/>
  <c r="S829" i="1"/>
  <c r="S304" i="1"/>
  <c r="S821" i="1"/>
  <c r="S817" i="1"/>
  <c r="S244" i="1"/>
  <c r="S801" i="1"/>
  <c r="S189" i="1"/>
  <c r="S793" i="1"/>
  <c r="S764" i="1"/>
  <c r="S122" i="1"/>
  <c r="S760" i="1"/>
  <c r="S109" i="1"/>
  <c r="S740" i="1"/>
  <c r="S18" i="1"/>
  <c r="S727" i="1"/>
  <c r="S701" i="1"/>
  <c r="S1340" i="1"/>
  <c r="S693" i="1"/>
  <c r="S1457" i="1"/>
  <c r="S684" i="1"/>
  <c r="S680" i="1"/>
  <c r="S672" i="1"/>
  <c r="S656" i="1"/>
  <c r="S652" i="1"/>
  <c r="S648" i="1"/>
  <c r="S644" i="1"/>
  <c r="S640" i="1"/>
  <c r="S632" i="1"/>
  <c r="S628" i="1"/>
  <c r="S624" i="1"/>
  <c r="S620" i="1"/>
  <c r="S616" i="1"/>
  <c r="S612" i="1"/>
  <c r="S608" i="1"/>
  <c r="S597" i="1"/>
  <c r="S593" i="1"/>
  <c r="S1258" i="1"/>
  <c r="S589" i="1"/>
  <c r="S1246" i="1"/>
  <c r="S581" i="1"/>
  <c r="S577" i="1"/>
  <c r="S569" i="1"/>
  <c r="S561" i="1"/>
  <c r="S557" i="1"/>
  <c r="S553" i="1"/>
  <c r="S549" i="1"/>
  <c r="S529" i="1"/>
  <c r="S525" i="1"/>
  <c r="S521" i="1"/>
  <c r="S513" i="1"/>
  <c r="S509" i="1"/>
  <c r="S1287" i="1"/>
  <c r="S505" i="1"/>
  <c r="S501" i="1"/>
  <c r="S497" i="1"/>
  <c r="S489" i="1"/>
  <c r="S477" i="1"/>
  <c r="S1054" i="1"/>
  <c r="S1046" i="1"/>
  <c r="S541" i="1"/>
  <c r="S1038" i="1"/>
  <c r="S1034" i="1"/>
  <c r="S1017" i="1"/>
  <c r="S1013" i="1"/>
  <c r="S547" i="1"/>
  <c r="S1009" i="1"/>
  <c r="S536" i="1"/>
  <c r="S1001" i="1"/>
  <c r="S984" i="1"/>
  <c r="S980" i="1"/>
  <c r="S972" i="1"/>
  <c r="S964" i="1"/>
  <c r="S944" i="1"/>
  <c r="S355" i="1"/>
  <c r="S940" i="1"/>
  <c r="S932" i="1"/>
  <c r="S882" i="1"/>
  <c r="S334" i="1"/>
  <c r="S874" i="1"/>
  <c r="S309" i="1"/>
  <c r="S860" i="1"/>
  <c r="S856" i="1"/>
  <c r="S246" i="1"/>
  <c r="S852" i="1"/>
  <c r="S235" i="1"/>
  <c r="S848" i="1"/>
  <c r="S211" i="1"/>
  <c r="S836" i="1"/>
  <c r="S828" i="1"/>
  <c r="S296" i="1"/>
  <c r="S820" i="1"/>
  <c r="S800" i="1"/>
  <c r="S186" i="1"/>
  <c r="S796" i="1"/>
  <c r="S792" i="1"/>
  <c r="S743" i="1"/>
  <c r="S739" i="1"/>
  <c r="S19" i="1"/>
  <c r="S730" i="1"/>
  <c r="S712" i="1"/>
  <c r="S704" i="1"/>
  <c r="S700" i="1"/>
  <c r="S1328" i="1"/>
  <c r="S683" i="1"/>
  <c r="S679" i="1"/>
  <c r="S675" i="1"/>
  <c r="S671" i="1"/>
  <c r="S667" i="1"/>
  <c r="S663" i="1"/>
  <c r="S655" i="1"/>
  <c r="S647" i="1"/>
  <c r="S643" i="1"/>
  <c r="S639" i="1"/>
  <c r="S635" i="1"/>
  <c r="S631" i="1"/>
  <c r="S627" i="1"/>
  <c r="S623" i="1"/>
  <c r="S619" i="1"/>
  <c r="S615" i="1"/>
  <c r="S607" i="1"/>
  <c r="S596" i="1"/>
  <c r="S592" i="1"/>
  <c r="S1257" i="1"/>
  <c r="S588" i="1"/>
  <c r="S584" i="1"/>
  <c r="S580" i="1"/>
  <c r="S576" i="1"/>
  <c r="S572" i="1"/>
  <c r="S568" i="1"/>
  <c r="S564" i="1"/>
  <c r="S560" i="1"/>
  <c r="S556" i="1"/>
  <c r="S552" i="1"/>
  <c r="S528" i="1"/>
  <c r="S524" i="1"/>
  <c r="S1307" i="1"/>
  <c r="S520" i="1"/>
  <c r="S516" i="1"/>
  <c r="S512" i="1"/>
  <c r="S508" i="1"/>
  <c r="S1255" i="1"/>
  <c r="S504" i="1"/>
  <c r="S496" i="1"/>
  <c r="S492" i="1"/>
  <c r="S480" i="1"/>
  <c r="S472" i="1"/>
  <c r="S460" i="1"/>
  <c r="S452" i="1"/>
  <c r="S448" i="1"/>
  <c r="S444" i="1"/>
  <c r="S440" i="1"/>
  <c r="S436" i="1"/>
  <c r="S432" i="1"/>
  <c r="S428" i="1"/>
  <c r="S424" i="1"/>
  <c r="S420" i="1"/>
  <c r="S407" i="1"/>
  <c r="S403" i="1"/>
  <c r="S398" i="1"/>
  <c r="S394" i="1"/>
  <c r="S389" i="1"/>
  <c r="S385" i="1"/>
  <c r="S381" i="1"/>
  <c r="S377" i="1"/>
  <c r="S373" i="1"/>
  <c r="S368" i="1"/>
  <c r="S364" i="1"/>
  <c r="S1293" i="1"/>
  <c r="S360" i="1"/>
  <c r="S356" i="1"/>
  <c r="S1250" i="1"/>
  <c r="S351" i="1"/>
  <c r="S1161" i="1"/>
  <c r="S1149" i="1"/>
  <c r="S1141" i="1"/>
  <c r="S1105" i="1"/>
  <c r="S606" i="1"/>
  <c r="S1101" i="1"/>
  <c r="S1097" i="1"/>
  <c r="S417" i="1"/>
  <c r="S1089" i="1"/>
  <c r="S604" i="1"/>
  <c r="S1081" i="1"/>
  <c r="S538" i="1"/>
  <c r="S1077" i="1"/>
  <c r="S1073" i="1"/>
  <c r="S208" i="1"/>
  <c r="S1069" i="1"/>
  <c r="S1065" i="1"/>
  <c r="S599" i="1"/>
  <c r="S1053" i="1"/>
  <c r="S1049" i="1"/>
  <c r="S1045" i="1"/>
  <c r="S540" i="1"/>
  <c r="S1041" i="1"/>
  <c r="S1037" i="1"/>
  <c r="S1033" i="1"/>
  <c r="S1025" i="1"/>
  <c r="S1012" i="1"/>
  <c r="S545" i="1"/>
  <c r="S1008" i="1"/>
  <c r="S535" i="1"/>
  <c r="S1004" i="1"/>
  <c r="S1000" i="1"/>
  <c r="S979" i="1"/>
  <c r="S975" i="1"/>
  <c r="S544" i="1"/>
  <c r="S971" i="1"/>
  <c r="S967" i="1"/>
  <c r="S963" i="1"/>
  <c r="S943" i="1"/>
  <c r="S873" i="1"/>
  <c r="S308" i="1"/>
  <c r="S855" i="1"/>
  <c r="S245" i="1"/>
  <c r="S843" i="1"/>
  <c r="S185" i="1"/>
  <c r="S835" i="1"/>
  <c r="S831" i="1"/>
  <c r="S819" i="1"/>
  <c r="S258" i="1"/>
  <c r="S811" i="1"/>
  <c r="S214" i="1"/>
  <c r="S807" i="1"/>
  <c r="S205" i="1"/>
  <c r="S803" i="1"/>
  <c r="S191" i="1"/>
  <c r="S799" i="1"/>
  <c r="S791" i="1"/>
  <c r="S782" i="1"/>
  <c r="S127" i="1"/>
  <c r="S770" i="1"/>
  <c r="S758" i="1"/>
  <c r="S750" i="1"/>
  <c r="S742" i="1"/>
  <c r="S737" i="1"/>
  <c r="S733" i="1"/>
  <c r="S413" i="1"/>
  <c r="S729" i="1"/>
  <c r="S307" i="1"/>
  <c r="S711" i="1"/>
  <c r="S699" i="1"/>
  <c r="S1305" i="1"/>
  <c r="S690" i="1"/>
  <c r="S1334" i="1"/>
  <c r="S686" i="1"/>
  <c r="S682" i="1"/>
  <c r="S678" i="1"/>
  <c r="S674" i="1"/>
  <c r="S670" i="1"/>
  <c r="S666" i="1"/>
  <c r="S658" i="1"/>
  <c r="S654" i="1"/>
  <c r="S646" i="1"/>
  <c r="S716" i="1"/>
  <c r="S642" i="1"/>
  <c r="S638" i="1"/>
  <c r="S634" i="1"/>
  <c r="S626" i="1"/>
  <c r="S622" i="1"/>
  <c r="S618" i="1"/>
  <c r="S610" i="1"/>
  <c r="S600" i="1"/>
  <c r="S595" i="1"/>
  <c r="S1280" i="1"/>
  <c r="S591" i="1"/>
  <c r="S1248" i="1"/>
  <c r="S587" i="1"/>
  <c r="S583" i="1"/>
  <c r="S579" i="1"/>
  <c r="S567" i="1"/>
  <c r="S563" i="1"/>
  <c r="S559" i="1"/>
  <c r="S555" i="1"/>
  <c r="S551" i="1"/>
  <c r="S531" i="1"/>
  <c r="S527" i="1"/>
  <c r="S523" i="1"/>
  <c r="S1306" i="1"/>
  <c r="S519" i="1"/>
  <c r="S515" i="1"/>
  <c r="S1288" i="1"/>
  <c r="S511" i="1"/>
  <c r="S507" i="1"/>
  <c r="S503" i="1"/>
  <c r="S495" i="1"/>
  <c r="S491" i="1"/>
  <c r="S487" i="1"/>
  <c r="S926" i="1"/>
  <c r="S1096" i="1"/>
  <c r="S1092" i="1"/>
  <c r="S1084" i="1"/>
  <c r="S1080" i="1"/>
  <c r="S533" i="1"/>
  <c r="S1076" i="1"/>
  <c r="S1064" i="1"/>
  <c r="S1056" i="1"/>
  <c r="S1044" i="1"/>
  <c r="S1015" i="1"/>
  <c r="S1011" i="1"/>
  <c r="S539" i="1"/>
  <c r="S1003" i="1"/>
  <c r="S999" i="1"/>
  <c r="S962" i="1"/>
  <c r="S954" i="1"/>
  <c r="S908" i="1"/>
  <c r="S338" i="1"/>
  <c r="S904" i="1"/>
  <c r="S313" i="1"/>
  <c r="S876" i="1"/>
  <c r="S314" i="1"/>
  <c r="S872" i="1"/>
  <c r="S306" i="1"/>
  <c r="S858" i="1"/>
  <c r="S854" i="1"/>
  <c r="S243" i="1"/>
  <c r="S850" i="1"/>
  <c r="S834" i="1"/>
  <c r="S830" i="1"/>
  <c r="S818" i="1"/>
  <c r="S810" i="1"/>
  <c r="S212" i="1"/>
  <c r="S802" i="1"/>
  <c r="S190" i="1"/>
  <c r="S790" i="1"/>
  <c r="S153" i="1"/>
  <c r="S781" i="1"/>
  <c r="S125" i="1"/>
  <c r="S777" i="1"/>
  <c r="S107" i="1"/>
  <c r="S773" i="1"/>
  <c r="S765" i="1"/>
  <c r="S123" i="1"/>
  <c r="S745" i="1"/>
  <c r="S728" i="1"/>
  <c r="S702" i="1"/>
  <c r="S1344" i="1"/>
  <c r="S689" i="1"/>
  <c r="S685" i="1"/>
  <c r="S681" i="1"/>
  <c r="S1329" i="1"/>
  <c r="S677" i="1"/>
  <c r="S673" i="1"/>
  <c r="S665" i="1"/>
  <c r="S661" i="1"/>
  <c r="S649" i="1"/>
  <c r="S645" i="1"/>
  <c r="S641" i="1"/>
  <c r="S633" i="1"/>
  <c r="S625" i="1"/>
  <c r="S617" i="1"/>
  <c r="S709" i="1"/>
  <c r="S613" i="1"/>
  <c r="S609" i="1"/>
  <c r="S598" i="1"/>
  <c r="S1336" i="1"/>
  <c r="S594" i="1"/>
  <c r="S1265" i="1"/>
  <c r="S590" i="1"/>
  <c r="S1275" i="1"/>
  <c r="S582" i="1"/>
  <c r="S578" i="1"/>
  <c r="S574" i="1"/>
  <c r="S566" i="1"/>
  <c r="S605" i="1"/>
  <c r="S562" i="1"/>
  <c r="S558" i="1"/>
  <c r="S554" i="1"/>
  <c r="S550" i="1"/>
  <c r="S530" i="1"/>
  <c r="S526" i="1"/>
  <c r="S522" i="1"/>
  <c r="S1283" i="1"/>
  <c r="S518" i="1"/>
  <c r="S514" i="1"/>
  <c r="S1256" i="1"/>
  <c r="S506" i="1"/>
  <c r="S502" i="1"/>
  <c r="S498" i="1"/>
  <c r="S490" i="1"/>
  <c r="S486" i="1"/>
  <c r="S482" i="1"/>
  <c r="S478" i="1"/>
  <c r="S474" i="1"/>
  <c r="S923" i="1"/>
  <c r="S458" i="1"/>
  <c r="S454" i="1"/>
  <c r="S450" i="1"/>
  <c r="S446" i="1"/>
  <c r="S861" i="1"/>
  <c r="S438" i="1"/>
  <c r="S434" i="1"/>
  <c r="S426" i="1"/>
  <c r="S422" i="1"/>
  <c r="S473" i="1"/>
  <c r="S461" i="1"/>
  <c r="S864" i="1"/>
  <c r="S457" i="1"/>
  <c r="S453" i="1"/>
  <c r="S449" i="1"/>
  <c r="S445" i="1"/>
  <c r="S437" i="1"/>
  <c r="S433" i="1"/>
  <c r="S429" i="1"/>
  <c r="S425" i="1"/>
  <c r="S421" i="1"/>
  <c r="S408" i="1"/>
  <c r="S404" i="1"/>
  <c r="S534" i="1"/>
  <c r="S399" i="1"/>
  <c r="S395" i="1"/>
  <c r="S390" i="1"/>
  <c r="S386" i="1"/>
  <c r="S382" i="1"/>
  <c r="S378" i="1"/>
  <c r="S374" i="1"/>
  <c r="S369" i="1"/>
  <c r="S365" i="1"/>
  <c r="S1345" i="1"/>
  <c r="S361" i="1"/>
  <c r="S357" i="1"/>
  <c r="S1301" i="1"/>
  <c r="S352" i="1"/>
  <c r="S348" i="1"/>
  <c r="S344" i="1"/>
  <c r="S340" i="1"/>
  <c r="S330" i="1"/>
  <c r="S326" i="1"/>
  <c r="S322" i="1"/>
  <c r="S318" i="1"/>
  <c r="S310" i="1"/>
  <c r="S301" i="1"/>
  <c r="S295" i="1"/>
  <c r="S291" i="1"/>
  <c r="S287" i="1"/>
  <c r="S282" i="1"/>
  <c r="S1264" i="1"/>
  <c r="S278" i="1"/>
  <c r="S274" i="1"/>
  <c r="S270" i="1"/>
  <c r="S262" i="1"/>
  <c r="S298" i="1"/>
  <c r="S257" i="1"/>
  <c r="S253" i="1"/>
  <c r="S249" i="1"/>
  <c r="S238" i="1"/>
  <c r="S233" i="1"/>
  <c r="S228" i="1"/>
  <c r="S1290" i="1"/>
  <c r="S224" i="1"/>
  <c r="S220" i="1"/>
  <c r="S207" i="1"/>
  <c r="S200" i="1"/>
  <c r="S1286" i="1"/>
  <c r="S196" i="1"/>
  <c r="S192" i="1"/>
  <c r="S182" i="1"/>
  <c r="S1321" i="1"/>
  <c r="S178" i="1"/>
  <c r="S1277" i="1"/>
  <c r="S174" i="1"/>
  <c r="S170" i="1"/>
  <c r="S166" i="1"/>
  <c r="S162" i="1"/>
  <c r="S158" i="1"/>
  <c r="S154" i="1"/>
  <c r="S149" i="1"/>
  <c r="S603" i="1"/>
  <c r="S145" i="1"/>
  <c r="S141" i="1"/>
  <c r="S137" i="1"/>
  <c r="S133" i="1"/>
  <c r="S129" i="1"/>
  <c r="S119" i="1"/>
  <c r="S115" i="1"/>
  <c r="S111" i="1"/>
  <c r="S103" i="1"/>
  <c r="S99" i="1"/>
  <c r="S95" i="1"/>
  <c r="S715" i="1"/>
  <c r="S91" i="1"/>
  <c r="S87" i="1"/>
  <c r="S83" i="1"/>
  <c r="S79" i="1"/>
  <c r="S75" i="1"/>
  <c r="S71" i="1"/>
  <c r="S67" i="1"/>
  <c r="S63" i="1"/>
  <c r="S59" i="1"/>
  <c r="S55" i="1"/>
  <c r="S51" i="1"/>
  <c r="S47" i="1"/>
  <c r="S43" i="1"/>
  <c r="S39" i="1"/>
  <c r="S35" i="1"/>
  <c r="S31" i="1"/>
  <c r="S27" i="1"/>
  <c r="S695" i="1"/>
  <c r="S23" i="1"/>
  <c r="S17" i="1"/>
  <c r="S347" i="1"/>
  <c r="S343" i="1"/>
  <c r="S339" i="1"/>
  <c r="S329" i="1"/>
  <c r="S325" i="1"/>
  <c r="S321" i="1"/>
  <c r="S317" i="1"/>
  <c r="S305" i="1"/>
  <c r="S300" i="1"/>
  <c r="S290" i="1"/>
  <c r="S286" i="1"/>
  <c r="S281" i="1"/>
  <c r="S277" i="1"/>
  <c r="S273" i="1"/>
  <c r="S269" i="1"/>
  <c r="S265" i="1"/>
  <c r="S261" i="1"/>
  <c r="S256" i="1"/>
  <c r="S252" i="1"/>
  <c r="S187" i="1"/>
  <c r="S241" i="1"/>
  <c r="S237" i="1"/>
  <c r="S232" i="1"/>
  <c r="S227" i="1"/>
  <c r="S1266" i="1"/>
  <c r="S223" i="1"/>
  <c r="S206" i="1"/>
  <c r="S199" i="1"/>
  <c r="S181" i="1"/>
  <c r="S1320" i="1"/>
  <c r="S177" i="1"/>
  <c r="S1272" i="1"/>
  <c r="S173" i="1"/>
  <c r="S169" i="1"/>
  <c r="S165" i="1"/>
  <c r="S152" i="1"/>
  <c r="S1332" i="1"/>
  <c r="S148" i="1"/>
  <c r="S144" i="1"/>
  <c r="S140" i="1"/>
  <c r="S136" i="1"/>
  <c r="S209" i="1"/>
  <c r="S132" i="1"/>
  <c r="S128" i="1"/>
  <c r="S118" i="1"/>
  <c r="S114" i="1"/>
  <c r="S719" i="1"/>
  <c r="S110" i="1"/>
  <c r="S102" i="1"/>
  <c r="S98" i="1"/>
  <c r="S94" i="1"/>
  <c r="S90" i="1"/>
  <c r="S86" i="1"/>
  <c r="S82" i="1"/>
  <c r="S78" i="1"/>
  <c r="S74" i="1"/>
  <c r="S70" i="1"/>
  <c r="S66" i="1"/>
  <c r="S62" i="1"/>
  <c r="S713" i="1"/>
  <c r="S58" i="1"/>
  <c r="S54" i="1"/>
  <c r="S50" i="1"/>
  <c r="S46" i="1"/>
  <c r="S42" i="1"/>
  <c r="S38" i="1"/>
  <c r="S34" i="1"/>
  <c r="S723" i="1"/>
  <c r="S30" i="1"/>
  <c r="S26" i="1"/>
  <c r="S22" i="1"/>
  <c r="S16" i="1"/>
  <c r="S479" i="1"/>
  <c r="S475" i="1"/>
  <c r="S471" i="1"/>
  <c r="S459" i="1"/>
  <c r="S455" i="1"/>
  <c r="S451" i="1"/>
  <c r="S447" i="1"/>
  <c r="S443" i="1"/>
  <c r="S439" i="1"/>
  <c r="S435" i="1"/>
  <c r="S431" i="1"/>
  <c r="S410" i="1"/>
  <c r="S406" i="1"/>
  <c r="S402" i="1"/>
  <c r="S203" i="1"/>
  <c r="S397" i="1"/>
  <c r="S393" i="1"/>
  <c r="S388" i="1"/>
  <c r="S210" i="1"/>
  <c r="S384" i="1"/>
  <c r="S106" i="1"/>
  <c r="S380" i="1"/>
  <c r="S376" i="1"/>
  <c r="S372" i="1"/>
  <c r="S367" i="1"/>
  <c r="S363" i="1"/>
  <c r="S1289" i="1"/>
  <c r="S359" i="1"/>
  <c r="S1343" i="1"/>
  <c r="S350" i="1"/>
  <c r="S346" i="1"/>
  <c r="S342" i="1"/>
  <c r="S332" i="1"/>
  <c r="S328" i="1"/>
  <c r="S324" i="1"/>
  <c r="S320" i="1"/>
  <c r="S316" i="1"/>
  <c r="S303" i="1"/>
  <c r="S299" i="1"/>
  <c r="S293" i="1"/>
  <c r="S289" i="1"/>
  <c r="S285" i="1"/>
  <c r="S1338" i="1"/>
  <c r="S280" i="1"/>
  <c r="S276" i="1"/>
  <c r="S272" i="1"/>
  <c r="S268" i="1"/>
  <c r="S264" i="1"/>
  <c r="S312" i="1"/>
  <c r="S260" i="1"/>
  <c r="S231" i="1"/>
  <c r="S255" i="1"/>
  <c r="S240" i="1"/>
  <c r="S236" i="1"/>
  <c r="S1339" i="1"/>
  <c r="S230" i="1"/>
  <c r="S1337" i="1"/>
  <c r="S226" i="1"/>
  <c r="S1253" i="1"/>
  <c r="S222" i="1"/>
  <c r="S218" i="1"/>
  <c r="S198" i="1"/>
  <c r="S194" i="1"/>
  <c r="S184" i="1"/>
  <c r="S180" i="1"/>
  <c r="S1316" i="1"/>
  <c r="S176" i="1"/>
  <c r="S1263" i="1"/>
  <c r="S172" i="1"/>
  <c r="S168" i="1"/>
  <c r="S160" i="1"/>
  <c r="S156" i="1"/>
  <c r="S151" i="1"/>
  <c r="S147" i="1"/>
  <c r="S143" i="1"/>
  <c r="S139" i="1"/>
  <c r="S135" i="1"/>
  <c r="S204" i="1"/>
  <c r="S126" i="1"/>
  <c r="S117" i="1"/>
  <c r="S113" i="1"/>
  <c r="S105" i="1"/>
  <c r="S101" i="1"/>
  <c r="S97" i="1"/>
  <c r="S93" i="1"/>
  <c r="S89" i="1"/>
  <c r="S85" i="1"/>
  <c r="S81" i="1"/>
  <c r="S77" i="1"/>
  <c r="S73" i="1"/>
  <c r="S69" i="1"/>
  <c r="S65" i="1"/>
  <c r="S61" i="1"/>
  <c r="S57" i="1"/>
  <c r="S53" i="1"/>
  <c r="S49" i="1"/>
  <c r="S45" i="1"/>
  <c r="S41" i="1"/>
  <c r="S37" i="1"/>
  <c r="S33" i="1"/>
  <c r="S722" i="1"/>
  <c r="S29" i="1"/>
  <c r="S706" i="1"/>
  <c r="S25" i="1"/>
  <c r="S21" i="1"/>
  <c r="S15" i="1"/>
  <c r="S405" i="1"/>
  <c r="S400" i="1"/>
  <c r="S1245" i="1"/>
  <c r="S387" i="1"/>
  <c r="S383" i="1"/>
  <c r="S379" i="1"/>
  <c r="S242" i="1"/>
  <c r="S375" i="1"/>
  <c r="S370" i="1"/>
  <c r="S366" i="1"/>
  <c r="S362" i="1"/>
  <c r="S1268" i="1"/>
  <c r="S358" i="1"/>
  <c r="S1314" i="1"/>
  <c r="S353" i="1"/>
  <c r="S349" i="1"/>
  <c r="S345" i="1"/>
  <c r="S341" i="1"/>
  <c r="S331" i="1"/>
  <c r="S1276" i="1"/>
  <c r="S327" i="1"/>
  <c r="S323" i="1"/>
  <c r="S319" i="1"/>
  <c r="S315" i="1"/>
  <c r="S302" i="1"/>
  <c r="S297" i="1"/>
  <c r="S1302" i="1"/>
  <c r="S292" i="1"/>
  <c r="S288" i="1"/>
  <c r="S283" i="1"/>
  <c r="S1267" i="1"/>
  <c r="S279" i="1"/>
  <c r="S271" i="1"/>
  <c r="S263" i="1"/>
  <c r="S254" i="1"/>
  <c r="S250" i="1"/>
  <c r="S239" i="1"/>
  <c r="S234" i="1"/>
  <c r="S1254" i="1"/>
  <c r="S229" i="1"/>
  <c r="S1292" i="1"/>
  <c r="S225" i="1"/>
  <c r="S201" i="1"/>
  <c r="S1317" i="1"/>
  <c r="S197" i="1"/>
  <c r="S193" i="1"/>
  <c r="S183" i="1"/>
  <c r="S1322" i="1"/>
  <c r="S179" i="1"/>
  <c r="S1298" i="1"/>
  <c r="S175" i="1"/>
  <c r="S171" i="1"/>
  <c r="S167" i="1"/>
  <c r="S163" i="1"/>
  <c r="S159" i="1"/>
  <c r="S721" i="1"/>
  <c r="S155" i="1"/>
  <c r="S150" i="1"/>
  <c r="S146" i="1"/>
  <c r="S142" i="1"/>
  <c r="S371" i="1"/>
  <c r="S138" i="1"/>
  <c r="S134" i="1"/>
  <c r="S130" i="1"/>
  <c r="S120" i="1"/>
  <c r="S112" i="1"/>
  <c r="S108" i="1"/>
  <c r="S104" i="1"/>
  <c r="S100" i="1"/>
  <c r="S990" i="1"/>
  <c r="S96" i="1"/>
  <c r="S92" i="1"/>
  <c r="S88" i="1"/>
  <c r="S84" i="1"/>
  <c r="S80" i="1"/>
  <c r="S76" i="1"/>
  <c r="S72" i="1"/>
  <c r="S68" i="1"/>
  <c r="S64" i="1"/>
  <c r="S60" i="1"/>
  <c r="S56" i="1"/>
  <c r="S52" i="1"/>
  <c r="S48" i="1"/>
  <c r="S44" i="1"/>
  <c r="S40" i="1"/>
  <c r="S36" i="1"/>
  <c r="S32" i="1"/>
  <c r="S720" i="1"/>
  <c r="S28" i="1"/>
  <c r="S24" i="1"/>
  <c r="S20" i="1"/>
</calcChain>
</file>

<file path=xl/sharedStrings.xml><?xml version="1.0" encoding="utf-8"?>
<sst xmlns="http://schemas.openxmlformats.org/spreadsheetml/2006/main" count="46111" uniqueCount="4561">
  <si>
    <t>Applied filters:
ReportYear is 2019</t>
  </si>
  <si>
    <t>Fund Name</t>
  </si>
  <si>
    <t>SMT</t>
  </si>
  <si>
    <t>Project Name</t>
  </si>
  <si>
    <t>Limited Partnership</t>
  </si>
  <si>
    <t>Sponsor (Primary)</t>
  </si>
  <si>
    <t>Asset Manager</t>
  </si>
  <si>
    <t>VP Asset</t>
  </si>
  <si>
    <t>CPA Name</t>
  </si>
  <si>
    <t>Closing Date</t>
  </si>
  <si>
    <t>End of Year 15</t>
  </si>
  <si>
    <t>Construction Type</t>
  </si>
  <si>
    <t>NYEF 1989</t>
  </si>
  <si>
    <t>Criscuolo Court II</t>
  </si>
  <si>
    <t>Criscuolo Court II, L.P.</t>
  </si>
  <si>
    <t>Aquinas Housing Company</t>
  </si>
  <si>
    <t>Corey Parson</t>
  </si>
  <si>
    <t>Tania Garrido</t>
  </si>
  <si>
    <t>A.G. Aaronson, C.P.A.</t>
  </si>
  <si>
    <t/>
  </si>
  <si>
    <t>Amended</t>
  </si>
  <si>
    <t>Yes</t>
  </si>
  <si>
    <t>Pending</t>
  </si>
  <si>
    <t>TAX BASIS</t>
  </si>
  <si>
    <t>CohnReznick (Chicago)</t>
  </si>
  <si>
    <t>2005</t>
  </si>
  <si>
    <t>Moderate Rehab</t>
  </si>
  <si>
    <t>NEF 2006</t>
  </si>
  <si>
    <t>Park Club Apartments</t>
  </si>
  <si>
    <t>Park Club Apartments, LLC</t>
  </si>
  <si>
    <t>Millennium Housing Foundation, Inc.</t>
  </si>
  <si>
    <t>Erica Arellano</t>
  </si>
  <si>
    <t>Jennifer Rivera</t>
  </si>
  <si>
    <t>Dauby O' Connor &amp; Zaleski LLC</t>
  </si>
  <si>
    <t>Accepted</t>
  </si>
  <si>
    <t>Final</t>
  </si>
  <si>
    <t>GAAP</t>
  </si>
  <si>
    <t>2021</t>
  </si>
  <si>
    <t>HEF B-OR</t>
  </si>
  <si>
    <t>Crestview Commons (OR)</t>
  </si>
  <si>
    <t>Crestview Commons LP</t>
  </si>
  <si>
    <t>Rembold Properties LLC</t>
  </si>
  <si>
    <t>Melanie Niemeyer</t>
  </si>
  <si>
    <t>Laura Pishion</t>
  </si>
  <si>
    <t>Novogradac &amp; Company LLP (Long Beach)</t>
  </si>
  <si>
    <t>Novogradac &amp; Company LLP (Dover, OH)</t>
  </si>
  <si>
    <t>2018</t>
  </si>
  <si>
    <t>New</t>
  </si>
  <si>
    <t>HEF III</t>
  </si>
  <si>
    <t>NEF 2003</t>
  </si>
  <si>
    <t>Terminal Park - Green River Homes</t>
  </si>
  <si>
    <t>Green River Homes LLC</t>
  </si>
  <si>
    <t>Housing Authority of King County (KCHA)</t>
  </si>
  <si>
    <t>Justin Sousley</t>
  </si>
  <si>
    <t>Finney, Neill &amp; Company, P.S.</t>
  </si>
  <si>
    <t>2019</t>
  </si>
  <si>
    <t>Substantial Rehab</t>
  </si>
  <si>
    <t>2018 Texas Regional</t>
  </si>
  <si>
    <t>Oasis on Ella</t>
  </si>
  <si>
    <t>Oasis on Ella, Ltd.</t>
  </si>
  <si>
    <t>PinPoint Commercial</t>
  </si>
  <si>
    <t>Zoila Natera-Sandoval</t>
  </si>
  <si>
    <t>Novogradac &amp; Company LLP (Austin)</t>
  </si>
  <si>
    <t>No</t>
  </si>
  <si>
    <t>2034</t>
  </si>
  <si>
    <t>Museum Reach Lofts</t>
  </si>
  <si>
    <t>AGC St. Mary's Place, LP</t>
  </si>
  <si>
    <t>Alamo Community Group</t>
  </si>
  <si>
    <t>Sandy Baker</t>
  </si>
  <si>
    <t>CohnReznick LLP (Texas)</t>
  </si>
  <si>
    <t>2036</t>
  </si>
  <si>
    <t>Pathways at Chalmers Court South</t>
  </si>
  <si>
    <t>Pathways at Chalmers Courts South, LP</t>
  </si>
  <si>
    <t>Austin Affordable Housing Corporation</t>
  </si>
  <si>
    <t>2222 Cleburne</t>
  </si>
  <si>
    <t>2222 Cleburne, LP</t>
  </si>
  <si>
    <t>Montrose Center</t>
  </si>
  <si>
    <t>Jonathan Lytle</t>
  </si>
  <si>
    <t>M Group LLP</t>
  </si>
  <si>
    <t>Campanile on Commerce</t>
  </si>
  <si>
    <t>Campanile on Commerce LP</t>
  </si>
  <si>
    <t>Kilday Operating, LLC</t>
  </si>
  <si>
    <t>CohnReznick (Atlanta)</t>
  </si>
  <si>
    <t>2035</t>
  </si>
  <si>
    <t>ACD Midwest Fund I LP</t>
  </si>
  <si>
    <t>PPL YouthLink Supportive Housing</t>
  </si>
  <si>
    <t>PPL YouthLink Community Limited Partnership</t>
  </si>
  <si>
    <t>PPL YouthLink LLC</t>
  </si>
  <si>
    <t>Samuel Stephens</t>
  </si>
  <si>
    <t>Mahoney Ulbrich Christiansen Russ</t>
  </si>
  <si>
    <t>2032</t>
  </si>
  <si>
    <t>Parish School Apartments</t>
  </si>
  <si>
    <t>Parish School Apartments, LLC</t>
  </si>
  <si>
    <t xml:space="preserve">Commonwealth Development Corporation </t>
  </si>
  <si>
    <t>SVA Certified Public Accountants</t>
  </si>
  <si>
    <t>BEACON AVENUE COTTAGES</t>
  </si>
  <si>
    <t>Beacon Avenue Cottages, LLC</t>
  </si>
  <si>
    <t>Bergamot Brass Works</t>
  </si>
  <si>
    <t>Gen Cap Delavan 73, LLC</t>
  </si>
  <si>
    <t>General Capital Group</t>
  </si>
  <si>
    <t>Kelly Wiegman</t>
  </si>
  <si>
    <t>Historic Rehab</t>
  </si>
  <si>
    <t>River Glen Apartments</t>
  </si>
  <si>
    <t>River Glen Apartments, LP</t>
  </si>
  <si>
    <t>Village Capital Corporation</t>
  </si>
  <si>
    <t>2033</t>
  </si>
  <si>
    <t>Anathoth Gardens</t>
  </si>
  <si>
    <t>Anathoth Gardens 2 LP</t>
  </si>
  <si>
    <t>Evergreen Real Estate Group</t>
  </si>
  <si>
    <t>Eileen Kelly</t>
  </si>
  <si>
    <t>RubinBrown LLP (Chicago)</t>
  </si>
  <si>
    <t>Aegon Fund</t>
  </si>
  <si>
    <t>Crescent Park (CA)</t>
  </si>
  <si>
    <t>Crescent Park EAH, L.P., a California Limited Partnership</t>
  </si>
  <si>
    <t>EAH, Inc.</t>
  </si>
  <si>
    <t>Teresa Mondou</t>
  </si>
  <si>
    <t>Spiteri, Narasky &amp; Daley, LLP</t>
  </si>
  <si>
    <t>2023</t>
  </si>
  <si>
    <t>BAF Fund</t>
  </si>
  <si>
    <t>Homes of Oakridge</t>
  </si>
  <si>
    <t>Oakridge Neighborhood Associates, Limited Partnership</t>
  </si>
  <si>
    <t xml:space="preserve">Newbury Development Co. </t>
  </si>
  <si>
    <t>McGowen Hurst Clark &amp; Smith, P.C.</t>
  </si>
  <si>
    <t>2025</t>
  </si>
  <si>
    <t>Santa Fe Springs</t>
  </si>
  <si>
    <t>Santa Fe Springs LP</t>
  </si>
  <si>
    <t>Walling Affordable Communities, LP</t>
  </si>
  <si>
    <t>Wade Okada</t>
  </si>
  <si>
    <t>C. Wesley Addison, P.C.</t>
  </si>
  <si>
    <t>Lakeview Seneca</t>
  </si>
  <si>
    <t>Lakeview Community Development Seneca, LP</t>
  </si>
  <si>
    <t>Lakeview Mental Health Services, Inc.</t>
  </si>
  <si>
    <t>Lisa Taylor</t>
  </si>
  <si>
    <t>Tracey Ferrara</t>
  </si>
  <si>
    <t>Bonadio &amp; Co LLP</t>
  </si>
  <si>
    <t>2026</t>
  </si>
  <si>
    <t>Heritage Place at Parkview (IN)</t>
  </si>
  <si>
    <t xml:space="preserve">Heritage Place at Parkview, LP </t>
  </si>
  <si>
    <t>Sterling Group Inc.(IN)</t>
  </si>
  <si>
    <t>Molly Gillis</t>
  </si>
  <si>
    <t>CohnReznick (Austin)</t>
  </si>
  <si>
    <t>CBES Dudley Square Supportive Housing for the Elderly</t>
  </si>
  <si>
    <t xml:space="preserve">CBES Development LLC </t>
  </si>
  <si>
    <t>Central Boston Elder Services, Inc.</t>
  </si>
  <si>
    <t>Kimberly Pereira</t>
  </si>
  <si>
    <t>Daniel Dennis &amp; Company LLP</t>
  </si>
  <si>
    <t>La Posada Apartments I</t>
  </si>
  <si>
    <t>La Posada Housing, LLC</t>
  </si>
  <si>
    <t>Bethel Development, Inc.</t>
  </si>
  <si>
    <t>Tidwell Group (Columbus, OH)</t>
  </si>
  <si>
    <t>Glendale Enterprise Lofts</t>
  </si>
  <si>
    <t>Glendale Enterprise Live-Work Lofts Inc.</t>
  </si>
  <si>
    <t xml:space="preserve">Gorman and Company, Inc. </t>
  </si>
  <si>
    <t>Baker Tilly Virchow Krause, LLP</t>
  </si>
  <si>
    <t>2024</t>
  </si>
  <si>
    <t>Village at Whitewater</t>
  </si>
  <si>
    <t>Village at Whitewater, LP</t>
  </si>
  <si>
    <t>Marion Green Apartments</t>
  </si>
  <si>
    <t>Marion Green Housing Partners LP</t>
  </si>
  <si>
    <t>Equal Development, LLC</t>
  </si>
  <si>
    <t>Barnes, Dennig &amp; Co., Ltd</t>
  </si>
  <si>
    <t>Evelyn Sanders Townhomes Phase II</t>
  </si>
  <si>
    <t>Evelyn Sanders 2 LP</t>
  </si>
  <si>
    <t>Womens Community Revitalization Project</t>
  </si>
  <si>
    <t>Lisa Griffin</t>
  </si>
  <si>
    <t>Katherine R. Conlon, CPA</t>
  </si>
  <si>
    <t>Clare Midtown</t>
  </si>
  <si>
    <t>Clare Hiawatha Limited Partnership</t>
  </si>
  <si>
    <t>Clare Housing</t>
  </si>
  <si>
    <t>Fond du Lac Townhomes</t>
  </si>
  <si>
    <t>Fond du Lac Townhomes, LLC</t>
  </si>
  <si>
    <t>Tidwell Group (Atlanta)</t>
  </si>
  <si>
    <t>Homes of Oakridge Phase II</t>
  </si>
  <si>
    <t>Oakridge Neighborhood Associates Phase II, Limited Partnership</t>
  </si>
  <si>
    <t>Notre Dame Apartments (NE)</t>
  </si>
  <si>
    <t>Notre Dame Apartments, LLC</t>
  </si>
  <si>
    <t>Central States Development, LLC</t>
  </si>
  <si>
    <t xml:space="preserve">The McMillen Company, PC </t>
  </si>
  <si>
    <t>Gut Rehab</t>
  </si>
  <si>
    <t>Evergreen at Vista Ridge</t>
  </si>
  <si>
    <t>Vista Ridge Senior Community, L.P.</t>
  </si>
  <si>
    <t>Churchill Residential, Inc.</t>
  </si>
  <si>
    <t>Alyssa Brown</t>
  </si>
  <si>
    <t>Near North Community Housing Project</t>
  </si>
  <si>
    <t>North Side Community Limited Partnership</t>
  </si>
  <si>
    <t>Project for Pride in Living, Inc.</t>
  </si>
  <si>
    <t>Lexington Farms Subdivision</t>
  </si>
  <si>
    <t>Lexington Farms, L.P.</t>
  </si>
  <si>
    <t>Capstone Development Group, LLC</t>
  </si>
  <si>
    <t>Collier Garden</t>
  </si>
  <si>
    <t>Collier Garden LLC</t>
  </si>
  <si>
    <t>Star-Holdings of Illinois, L.L.C.</t>
  </si>
  <si>
    <t>Sungate Villas II</t>
  </si>
  <si>
    <t>Sungate Villa II Prescott Valley</t>
  </si>
  <si>
    <t xml:space="preserve">WESCAP Real Estate Services </t>
  </si>
  <si>
    <t>Novogradac &amp; Company LLP (San Rafael)</t>
  </si>
  <si>
    <t>Palisades Park (UT)</t>
  </si>
  <si>
    <t>Palisades Park Limited Partnership</t>
  </si>
  <si>
    <t>Community Development Inc.(ID)</t>
  </si>
  <si>
    <t>Leavitt, Christensen &amp; Co., PLLC</t>
  </si>
  <si>
    <t>Blackstone Valley Gateway</t>
  </si>
  <si>
    <t>Blackstone Valley Gateways Limited Partnership</t>
  </si>
  <si>
    <t>Pawtucket Central Falls Development Corporation</t>
  </si>
  <si>
    <t>Jessica Polak</t>
  </si>
  <si>
    <t>Damiano, Burk &amp; Nuttall, P.C.</t>
  </si>
  <si>
    <t>LePage Village</t>
  </si>
  <si>
    <t>LePage Affordable Housing LLC</t>
  </si>
  <si>
    <t>The Caleb Foundation</t>
  </si>
  <si>
    <t>Otis Atwell CPA</t>
  </si>
  <si>
    <t>Taylor Heights</t>
  </si>
  <si>
    <t>Taylor Heights Village II, Limited Partnership</t>
  </si>
  <si>
    <t>Premier Housing Management</t>
  </si>
  <si>
    <t xml:space="preserve">Denman &amp; Company, LLP  </t>
  </si>
  <si>
    <t>Oak Hill Jackson Brickstones</t>
  </si>
  <si>
    <t>Oakhill JacksonBrickstones, LP</t>
  </si>
  <si>
    <t>Hatch Development Group, LLC</t>
  </si>
  <si>
    <t>RSM (Des Moines)</t>
  </si>
  <si>
    <t>Summerhill Apartments</t>
  </si>
  <si>
    <t>Summerhill Limited Partnership</t>
  </si>
  <si>
    <t>Boise Housing Corporation (BHC)</t>
  </si>
  <si>
    <t>Harris &amp; Co., PLLC</t>
  </si>
  <si>
    <t>Sierra Ridge Apartments</t>
  </si>
  <si>
    <t>Sierra Ridge Limited Partership</t>
  </si>
  <si>
    <t>La Terraza</t>
  </si>
  <si>
    <t>Cannery Housing, LLC</t>
  </si>
  <si>
    <t>Bridge Meadows</t>
  </si>
  <si>
    <t>Bridge Meadows Senior Housing Limited Partnership</t>
  </si>
  <si>
    <t>Portland Hope Meadows (PHM)</t>
  </si>
  <si>
    <t>Bjorklund Montplaisir, CPA's</t>
  </si>
  <si>
    <t>Pinecrest Greene</t>
  </si>
  <si>
    <t>Woda Pinecrest Greene Limited Partnership</t>
  </si>
  <si>
    <t>Woda Development of Ohio LLC</t>
  </si>
  <si>
    <t>Lisa Days</t>
  </si>
  <si>
    <t>Stemen, Mertens, Stickler CPA &amp; Associates</t>
  </si>
  <si>
    <t>Cumberland Meadows</t>
  </si>
  <si>
    <t>Cumberland Meadows Limited Partnership</t>
  </si>
  <si>
    <t>Novogradac &amp; Company LLP (Cleveland)</t>
  </si>
  <si>
    <t>Hilltop Apartments</t>
  </si>
  <si>
    <t>Hilltop Terrace, Limited Partnership</t>
  </si>
  <si>
    <t>Southwest Neighborhood Housing Services, Inc.  Albuquerque</t>
  </si>
  <si>
    <t>Fox, Garcia &amp; Company</t>
  </si>
  <si>
    <t>Belen Apartments</t>
  </si>
  <si>
    <t>Belen Crossing, Limited Partnership</t>
  </si>
  <si>
    <t>Gilman Place</t>
  </si>
  <si>
    <t>Gilman Place Associates, L.P.</t>
  </si>
  <si>
    <t>Developers Collaborative</t>
  </si>
  <si>
    <t>The Village at Homewood Point (fka Pikes Peak Sr Apts)</t>
  </si>
  <si>
    <t>CS Pike Senior 2010 L.P.</t>
  </si>
  <si>
    <t>Hendricks Communities LLC</t>
  </si>
  <si>
    <t>Haynie &amp; Company</t>
  </si>
  <si>
    <t>2027</t>
  </si>
  <si>
    <t>Kemble Square</t>
  </si>
  <si>
    <t>Kemble Square, LLC</t>
  </si>
  <si>
    <t>Housing Visions Construction Co., Inc.</t>
  </si>
  <si>
    <t>Grossman St. Amour</t>
  </si>
  <si>
    <t>Crossings at Big Bear Lake</t>
  </si>
  <si>
    <t>UHC 00415 Big Bear Lake, L.P.</t>
  </si>
  <si>
    <t>Urban Housing Communities</t>
  </si>
  <si>
    <t>Novogradac &amp; Company LLP (Walnut Creek, CA)</t>
  </si>
  <si>
    <t>Bradshaw Senior Phase II</t>
  </si>
  <si>
    <t>Bradshaw Senior II/Prescott LP</t>
  </si>
  <si>
    <t>Beaver Dam Lake Historic Lofts</t>
  </si>
  <si>
    <t>Beaver Dam Lake Historic Lofts, LLC</t>
  </si>
  <si>
    <t>Wisconsin Redevelopment, LLC</t>
  </si>
  <si>
    <t>Carter and Company CPA LLC</t>
  </si>
  <si>
    <t>BAF II Fund</t>
  </si>
  <si>
    <t>Crossings at Morgan Hill</t>
  </si>
  <si>
    <t>UHC 00381 Morgan Hill, L.P.</t>
  </si>
  <si>
    <t>Liberty Place Townhomes</t>
  </si>
  <si>
    <t>SSCNE, L.P.</t>
  </si>
  <si>
    <t>Seldin Company</t>
  </si>
  <si>
    <t>Cedarwoods Apartments</t>
  </si>
  <si>
    <t>Common Ground Cedarwoods Housing LLC</t>
  </si>
  <si>
    <t>Breaking Ground Housing Development Fund Corporation</t>
  </si>
  <si>
    <t>CohnReznick (NY)</t>
  </si>
  <si>
    <t>Rickman House</t>
  </si>
  <si>
    <t>Rickman House Preservation LDHA LP</t>
  </si>
  <si>
    <t>Housing Resources, Inc. (MI)</t>
  </si>
  <si>
    <t>Maner, Costerisan CPAs</t>
  </si>
  <si>
    <t>Truax Park Redevelopment</t>
  </si>
  <si>
    <t>Truax Park Redevelopment, Phase I, LLC</t>
  </si>
  <si>
    <t>CDA of the City of Madison</t>
  </si>
  <si>
    <t>Timber Village II</t>
  </si>
  <si>
    <t>Timber Village Apartments II, Ltd.</t>
  </si>
  <si>
    <t>Realtex Housing Management LLC</t>
  </si>
  <si>
    <t>Tidwell Group (Birmingham)</t>
  </si>
  <si>
    <t>Victory Square (DC)</t>
  </si>
  <si>
    <t>Parkside Senior, L.P.</t>
  </si>
  <si>
    <t>Victory Housing, Inc.</t>
  </si>
  <si>
    <t>Judy Jackson</t>
  </si>
  <si>
    <t>CohnReznick (Bethesda)</t>
  </si>
  <si>
    <t>Smith Hill Visions II</t>
  </si>
  <si>
    <t>SHV II Limited Partnership</t>
  </si>
  <si>
    <t>Smith Hill Community Development Corporation</t>
  </si>
  <si>
    <t>CohnReznick (Hartford)</t>
  </si>
  <si>
    <t>Victory Place III (AZ)</t>
  </si>
  <si>
    <t>Cloudbreak Phoenix III, LP</t>
  </si>
  <si>
    <t>Cloudbreak Development, LLC</t>
  </si>
  <si>
    <t>RubinBrown LLP (St. Louis)</t>
  </si>
  <si>
    <t>Belmont Senior Village</t>
  </si>
  <si>
    <t>DDC Belmont, Ltd.</t>
  </si>
  <si>
    <t>Crossroad Housing Development Corp.</t>
  </si>
  <si>
    <t>CohnReznick (Baltimore)</t>
  </si>
  <si>
    <t>Woodlawn Terrace Apartments</t>
  </si>
  <si>
    <t>Woodlawn Terrace Apartments, LP</t>
  </si>
  <si>
    <t>Gateway Companies</t>
  </si>
  <si>
    <t>Nicole Bush</t>
  </si>
  <si>
    <t>Around Public and Friendship</t>
  </si>
  <si>
    <t>APF Limited Partnership</t>
  </si>
  <si>
    <t>Stop Wasting Abandoned Property, Inc.(SWAP)</t>
  </si>
  <si>
    <t>Courtyard Cottages of Bryant Phase I</t>
  </si>
  <si>
    <t>Courtyard Cottages of Bryant Phase I, L.P.</t>
  </si>
  <si>
    <t>Autumn Group, Inc</t>
  </si>
  <si>
    <t>Courtyard Cottages of Bryant Phase II</t>
  </si>
  <si>
    <t>Courtyard Cottages of Bryant Phase II, L.P.</t>
  </si>
  <si>
    <t>East Village at Avondale</t>
  </si>
  <si>
    <t>East Village at Avondale, LP</t>
  </si>
  <si>
    <t>Gateway Lofts</t>
  </si>
  <si>
    <t>Broadway Housing Limited Partnership</t>
  </si>
  <si>
    <t>Alliance Housing Incorporated</t>
  </si>
  <si>
    <t>Cascade Creek Apartments</t>
  </si>
  <si>
    <t>Cascade Creek Limited Partnership</t>
  </si>
  <si>
    <t>MetroPlains, LLC</t>
  </si>
  <si>
    <t>Eide Bailly LLP</t>
  </si>
  <si>
    <t>Silver Creek Residences (ID)</t>
  </si>
  <si>
    <t>Silver Creek Limited Partnership</t>
  </si>
  <si>
    <t>Heritage View (AL)</t>
  </si>
  <si>
    <t>Summit Heritage View, Ltd</t>
  </si>
  <si>
    <t>BSR Trust, LLC</t>
  </si>
  <si>
    <t>Novogradac &amp; Company LLP (San Francisco)</t>
  </si>
  <si>
    <t>CRH #5</t>
  </si>
  <si>
    <t>Charleston Replacement Housing, L.P. #5</t>
  </si>
  <si>
    <t>Alan Ives Construction (LOCATION: CHICAGO, IL)</t>
  </si>
  <si>
    <t>Haran &amp; Associates, Ltd.</t>
  </si>
  <si>
    <t>2028</t>
  </si>
  <si>
    <t>Mayfair Village</t>
  </si>
  <si>
    <t>Ability Mayfair II, LLC</t>
  </si>
  <si>
    <t>Ability Housing of Northeast Florida, Inc.</t>
  </si>
  <si>
    <t>Progresso Point</t>
  </si>
  <si>
    <t>Reliance-Progresso Associates, Ltd.</t>
  </si>
  <si>
    <t>Broward County Housing Authority (FL)</t>
  </si>
  <si>
    <t>Lakewood Townhomes</t>
  </si>
  <si>
    <t>Lakewood Townhomes Limited Partnership</t>
  </si>
  <si>
    <t>View Point Senior Community</t>
  </si>
  <si>
    <t xml:space="preserve">View Point/Prescott Valley LP </t>
  </si>
  <si>
    <t>Shannon Glenn Apartments</t>
  </si>
  <si>
    <t>Shannon Glenn Apartments LP</t>
  </si>
  <si>
    <t>Hubbard Development Co., LLC</t>
  </si>
  <si>
    <t>Casa Matias</t>
  </si>
  <si>
    <t>MCR Apts I, LLC</t>
  </si>
  <si>
    <t>Biscayne Housing Group, LLC</t>
  </si>
  <si>
    <t>MBAF CPA's LLC</t>
  </si>
  <si>
    <t>CRH #6</t>
  </si>
  <si>
    <t>Charleston Replacement Housing, L.P. #6</t>
  </si>
  <si>
    <t>Housing Innovations Corporation (HIC) (WV)</t>
  </si>
  <si>
    <t>Rubino &amp; Company</t>
  </si>
  <si>
    <t>Highlands Cove</t>
  </si>
  <si>
    <t>Highlands Cove Phase I, LLC</t>
  </si>
  <si>
    <t>Diamond Housing Partners, LLC</t>
  </si>
  <si>
    <t>CohnReznick (Charlotte)</t>
  </si>
  <si>
    <t>Frank Berry Court</t>
  </si>
  <si>
    <t>Berry Court Associates, L.P.</t>
  </si>
  <si>
    <t>The Michaels Development Company I, L.P.</t>
  </si>
  <si>
    <t>South View Senior Apartments II</t>
  </si>
  <si>
    <t>South View Senior Apartments II LLLP</t>
  </si>
  <si>
    <t>CT Development</t>
  </si>
  <si>
    <t>Woodland West</t>
  </si>
  <si>
    <t>Woodland West Associates LP</t>
  </si>
  <si>
    <t>Newbury Management Company</t>
  </si>
  <si>
    <t>Elven Sted</t>
  </si>
  <si>
    <t>Movin' Out Stoughton, LLC</t>
  </si>
  <si>
    <t>Movin' Out, Inc.</t>
  </si>
  <si>
    <t>Salem Village II</t>
  </si>
  <si>
    <t>Salem Village II L.P.</t>
  </si>
  <si>
    <t>NeighborWorks Omaha (fka New Comm Dev Corp)</t>
  </si>
  <si>
    <t>Hamilton Associates, P.C.</t>
  </si>
  <si>
    <t>Greenway of Burlington (aka Stone Gardens)</t>
  </si>
  <si>
    <t>Greenway of Burlington Associates, L.P.</t>
  </si>
  <si>
    <t>BAF III Fund</t>
  </si>
  <si>
    <t>Northridge Homes II</t>
  </si>
  <si>
    <t>Northridge Homes II, LP</t>
  </si>
  <si>
    <t>Wyoming County Community Action, Inc.</t>
  </si>
  <si>
    <t>Fair Haven Mutual Housing</t>
  </si>
  <si>
    <t>Fair Haven Mutual Housing Limited Partnership</t>
  </si>
  <si>
    <t>NeighborWorks New Horizons/Mut Hsng of S Centr CT</t>
  </si>
  <si>
    <t>Carter, Hayes &amp; Associates, PC</t>
  </si>
  <si>
    <t>Veterans Apartments (CO)</t>
  </si>
  <si>
    <t>Veterans Apartments LLLP</t>
  </si>
  <si>
    <t>Del Norte Neighborhood Development Corporation</t>
  </si>
  <si>
    <t>Riverworks Lofts</t>
  </si>
  <si>
    <t>Riverworks Lofts, LLC</t>
  </si>
  <si>
    <t>Horizon Development Group, Inc. (HDG) (WI)</t>
  </si>
  <si>
    <t>Beloit Apartments Phase II</t>
  </si>
  <si>
    <t>Beloit Apartments Redevelopment-Phase 2, LLC</t>
  </si>
  <si>
    <t>CDA of the City of Beloit (WI)</t>
  </si>
  <si>
    <t>Grandview Apartments II (VI)</t>
  </si>
  <si>
    <t>Reliance-Grandview 2 Associates, LLLP</t>
  </si>
  <si>
    <t>Virgin Islands Housing Management, Inc (VIHM)</t>
  </si>
  <si>
    <t>Casa del Sol (AZ)</t>
  </si>
  <si>
    <t>CDS Partners LP</t>
  </si>
  <si>
    <t>Pauline Apartments</t>
  </si>
  <si>
    <t>Pauline Apartments LDHA LP</t>
  </si>
  <si>
    <t>Avalon Housing, Inc. (MI)</t>
  </si>
  <si>
    <t>Kirschner Hutton Perlin, PC</t>
  </si>
  <si>
    <t>2029</t>
  </si>
  <si>
    <t>Barrington Farms</t>
  </si>
  <si>
    <t>Barrington Farms, LP</t>
  </si>
  <si>
    <t>Suncrest Village</t>
  </si>
  <si>
    <t>Suncrest Village Associates, L.P.</t>
  </si>
  <si>
    <t>Southern Valley Townhomes</t>
  </si>
  <si>
    <t>Southern Valley Limited Partnership</t>
  </si>
  <si>
    <t>The Builder Foundation (NE)</t>
  </si>
  <si>
    <t>Schumacher, Smejkal Brockhaus &amp; Herley, PC</t>
  </si>
  <si>
    <t>The Heritage Woods of Gurnee SLF</t>
  </si>
  <si>
    <t>Gurnee Supportive Living Limited Partnership</t>
  </si>
  <si>
    <t>Heritage Woods of Gurnee, LLC</t>
  </si>
  <si>
    <t>Bank North</t>
  </si>
  <si>
    <t>Rosenthal Gardens</t>
  </si>
  <si>
    <t>Kirkham Mutual housing Limited Partnership</t>
  </si>
  <si>
    <t>2022</t>
  </si>
  <si>
    <t>Willow Mutual Housing (CT)</t>
  </si>
  <si>
    <t>Willow Mutual Housing Limited Partnership</t>
  </si>
  <si>
    <t>2020</t>
  </si>
  <si>
    <t>Hollander Building</t>
  </si>
  <si>
    <t>410 Asylum Street LLC</t>
  </si>
  <si>
    <t>Evelyn Sanders Townhomes Phase I</t>
  </si>
  <si>
    <t>Evelyn Sanders Limited Partnership</t>
  </si>
  <si>
    <t>Bank of America (FNMA) - NEF Fannie Mae</t>
  </si>
  <si>
    <t>El Centro Loretto</t>
  </si>
  <si>
    <t>El Centro Loretto, L.P.</t>
  </si>
  <si>
    <t>Search to Involve Philipino Americans</t>
  </si>
  <si>
    <t>Gina Nelson</t>
  </si>
  <si>
    <t>Keller &amp; Associates, LLP</t>
  </si>
  <si>
    <t>Harold Washington Unity Cooperative</t>
  </si>
  <si>
    <t>Erie Cooperative L.P.</t>
  </si>
  <si>
    <t>Bickerdike Redevelopment Corporation</t>
  </si>
  <si>
    <t>Pollard Plaza</t>
  </si>
  <si>
    <t>Story Plaza Apartments, L.P.</t>
  </si>
  <si>
    <t>Gateway-Santa Clara</t>
  </si>
  <si>
    <t>EAH-Gateway Santa Clara, L.P.</t>
  </si>
  <si>
    <t>BNY Single Investor Fund</t>
  </si>
  <si>
    <t>York Commons</t>
  </si>
  <si>
    <t>York Commons LP</t>
  </si>
  <si>
    <t>Affirmative Investments, Inc</t>
  </si>
  <si>
    <t>Affordable Housing Accountants LTD</t>
  </si>
  <si>
    <t xml:space="preserve">Shanahan </t>
  </si>
  <si>
    <t>Shanahan Housing Associates, LP</t>
  </si>
  <si>
    <t>ACTION-Housing Inc.</t>
  </si>
  <si>
    <t>Landmark on Main Street</t>
  </si>
  <si>
    <t>Landmark on Main, LLC</t>
  </si>
  <si>
    <t>Landmark on Main Street HDFC (NY)</t>
  </si>
  <si>
    <t>David Rozan</t>
  </si>
  <si>
    <t>Lisa Deller</t>
  </si>
  <si>
    <t>NCheng LLP</t>
  </si>
  <si>
    <t>2031</t>
  </si>
  <si>
    <t>Crotona Park Residences</t>
  </si>
  <si>
    <t>Crotona Park Residences LLC</t>
  </si>
  <si>
    <t>Promesa HDFC</t>
  </si>
  <si>
    <t>Withum Smith &amp; Brown</t>
  </si>
  <si>
    <t>2030</t>
  </si>
  <si>
    <t xml:space="preserve">Plover Apartments </t>
  </si>
  <si>
    <t>Plover Apartments  LLC</t>
  </si>
  <si>
    <t>Lemle &amp; Wolff Construction Corp.</t>
  </si>
  <si>
    <t>Tammara Quashie</t>
  </si>
  <si>
    <t>Friedman LLP</t>
  </si>
  <si>
    <t>Uptown Lofts on Fifth</t>
  </si>
  <si>
    <t>Uptown Lofts on Fifth LP</t>
  </si>
  <si>
    <t>Penn Mathilda Apartments</t>
  </si>
  <si>
    <t>Penn Mathilda Apartments, LP</t>
  </si>
  <si>
    <t>BNY Single Investor Fund II</t>
  </si>
  <si>
    <t>Sunset Library</t>
  </si>
  <si>
    <t>FAC Sunset Park L.P.</t>
  </si>
  <si>
    <t>Fifth Avenue Committee</t>
  </si>
  <si>
    <t>Tyrone Anthony Sellers, CPA</t>
  </si>
  <si>
    <t>Squirrel Hill Gateway Lofts</t>
  </si>
  <si>
    <t>Squirrel Hill Gateway Lofts LLC</t>
  </si>
  <si>
    <t>Surf Avenue</t>
  </si>
  <si>
    <t>Surf Vets Place LLC</t>
  </si>
  <si>
    <t>Concern for Independent Living, Inc.</t>
  </si>
  <si>
    <t>Spring Creek 4B-2</t>
  </si>
  <si>
    <t>Spring Creek IV Low Income LLC</t>
  </si>
  <si>
    <t>Monadnock Development</t>
  </si>
  <si>
    <t>Novogradac &amp; Company LLP (New York)</t>
  </si>
  <si>
    <t>2037</t>
  </si>
  <si>
    <t>Spring Creek 4B-1</t>
  </si>
  <si>
    <t>Spring Creek IV Mixed Income LLC</t>
  </si>
  <si>
    <t>Forest Hills</t>
  </si>
  <si>
    <t>Forest Hills Veteran Housing LP</t>
  </si>
  <si>
    <t>Sixth Ward Flats</t>
  </si>
  <si>
    <t>Six Ward Flats LP</t>
  </si>
  <si>
    <t>BOACHIF I - NEF 2002</t>
  </si>
  <si>
    <t>Santa Cruz Terrace</t>
  </si>
  <si>
    <t>Santa Cruz Terrace, L.P., a California Limited Partnership</t>
  </si>
  <si>
    <t>New Economics for Women</t>
  </si>
  <si>
    <t>Thomas Tomaszewski, CPA - El Dorado Hills</t>
  </si>
  <si>
    <t>BOACHIF II</t>
  </si>
  <si>
    <t>Mission Creek Senior Community</t>
  </si>
  <si>
    <t>Mercy Housing California XX, a California Limited Partnership</t>
  </si>
  <si>
    <t>Mercy Housing, Inc.</t>
  </si>
  <si>
    <t>Malcolm Wells</t>
  </si>
  <si>
    <t>Birchwood Apartments</t>
  </si>
  <si>
    <t xml:space="preserve">Tipson Road Apartments, LP </t>
  </si>
  <si>
    <t>CDA-TCG Inc</t>
  </si>
  <si>
    <t>Dixon Hughes Goodman LLP (VA)</t>
  </si>
  <si>
    <t>Pershing Court</t>
  </si>
  <si>
    <t>Pershing &amp; State L.P.</t>
  </si>
  <si>
    <t>Neighborhood Rejuvenation Partners</t>
  </si>
  <si>
    <t>Pantages</t>
  </si>
  <si>
    <t>Pantages Apartments LLC</t>
  </si>
  <si>
    <t>Capitol Hill Housing (fka CHHIP)</t>
  </si>
  <si>
    <t>Clark Nuber P.S.</t>
  </si>
  <si>
    <t>Front Street (Phases I &amp; II)</t>
  </si>
  <si>
    <t>A Prospering Community, L.P.</t>
  </si>
  <si>
    <t xml:space="preserve">NeighborWorks Blackstone River Valley </t>
  </si>
  <si>
    <t>AAFCPAs (Alexander Aronson &amp; Finning)</t>
  </si>
  <si>
    <t>Coyote Run II Apartments</t>
  </si>
  <si>
    <t>Hacienda Sunset Affordable Housing Associates, a California Limited Partnership</t>
  </si>
  <si>
    <t>Coachella Valley Housing Coalition</t>
  </si>
  <si>
    <t>Lincoln Village</t>
  </si>
  <si>
    <t xml:space="preserve">Lincoln Village L.P.  </t>
  </si>
  <si>
    <t>Valley Affordable Housing Corporation (VAHC)</t>
  </si>
  <si>
    <t>Bella Monte</t>
  </si>
  <si>
    <t>Bella Monte Apartments, L.P., a California Limited Partnership</t>
  </si>
  <si>
    <t>Resources for Community Development (RCD)</t>
  </si>
  <si>
    <t>Gail Monahan</t>
  </si>
  <si>
    <t>Lindquist, Von Husen &amp; Joyce, LLP</t>
  </si>
  <si>
    <t>Lillian Place</t>
  </si>
  <si>
    <t>Lillian Place, L.P</t>
  </si>
  <si>
    <t>San Diego Interfaith Housing Foundation</t>
  </si>
  <si>
    <t>Leaf and Cole, LLP</t>
  </si>
  <si>
    <t>San Mateo Rotary Floritas</t>
  </si>
  <si>
    <t>San Mateo Rotary Floritas, L.P., A California Limited Partnership</t>
  </si>
  <si>
    <t>Rotary Haciendas, Inc.</t>
  </si>
  <si>
    <t>BOACHIF III</t>
  </si>
  <si>
    <t>Zion Street Mutual Housing</t>
  </si>
  <si>
    <t>Zion Street Mutual Housing Limited Partnership</t>
  </si>
  <si>
    <t>Mutual Housing Association of Greater Hartford, Inc.</t>
  </si>
  <si>
    <t>Victory Ridge (NY)</t>
  </si>
  <si>
    <t>Victory Ridge Apartments, L.P.</t>
  </si>
  <si>
    <t>Catholic Health System</t>
  </si>
  <si>
    <t>EFPR Group</t>
  </si>
  <si>
    <t>Horizon Crest Apartments</t>
  </si>
  <si>
    <t>Horizon Crest Limited Partnership</t>
  </si>
  <si>
    <t>Nevada H.A.N.D., Inc.</t>
  </si>
  <si>
    <t>Flower Park Plaza</t>
  </si>
  <si>
    <t>CCHNC Flower Park Plaza Associates, L.P.</t>
  </si>
  <si>
    <t>Christian Church Homes of Northern California, Inc. (CCH)</t>
  </si>
  <si>
    <t>Hillcrest Commons</t>
  </si>
  <si>
    <t>Hillcrest Commons Limited Partnership</t>
  </si>
  <si>
    <t>San Clemente Apartments</t>
  </si>
  <si>
    <t>San Clemente Housing Partners LP, a California Limited Partnership</t>
  </si>
  <si>
    <t>Southside Gateways (RI)</t>
  </si>
  <si>
    <t>SouthSide Gateways Limited Partnership</t>
  </si>
  <si>
    <t xml:space="preserve">Arroyo de Paz II Apartments </t>
  </si>
  <si>
    <t>Arroyo Housing Associates, L.P., a California Limited Partnership</t>
  </si>
  <si>
    <t>College Park Apartments</t>
  </si>
  <si>
    <t>College Park Housing Associates, a California Limited Partnership</t>
  </si>
  <si>
    <t>Peoples' Self-Help Housing Corporation</t>
  </si>
  <si>
    <t>BOACHIF IV</t>
  </si>
  <si>
    <t>Guild House East</t>
  </si>
  <si>
    <t>Guild House East L.P.</t>
  </si>
  <si>
    <t>Friends Rehabilitation Program, Inc.</t>
  </si>
  <si>
    <t>WeiserMazars LLP</t>
  </si>
  <si>
    <t>Mills at High Falls</t>
  </si>
  <si>
    <t>The Mills At High Falls, L.P.</t>
  </si>
  <si>
    <t>Urban League of Rochester Economic Dev. Corp.</t>
  </si>
  <si>
    <t>Heveron &amp; Company CPAs, PLLC</t>
  </si>
  <si>
    <t>Cloverleaf Apartments</t>
  </si>
  <si>
    <t>Cloverleaf Apartments, LLC</t>
  </si>
  <si>
    <t>Virginia Supportive Housing</t>
  </si>
  <si>
    <t>Dooley &amp; Vicars CPA's LLP</t>
  </si>
  <si>
    <t>BOACHIF IX</t>
  </si>
  <si>
    <t>Depot at Santiago</t>
  </si>
  <si>
    <t>Depot at Santiago, LP</t>
  </si>
  <si>
    <t>C and C Development Co., LLC</t>
  </si>
  <si>
    <t>Water's Edge</t>
  </si>
  <si>
    <t>Water's Edge, L.P.</t>
  </si>
  <si>
    <t>Will County Housing Development Corporation, NFP</t>
  </si>
  <si>
    <t>Bartlett Place</t>
  </si>
  <si>
    <t>Bartlett B LIHTC LLC</t>
  </si>
  <si>
    <t>Nuestra Comunidad Development Corporation</t>
  </si>
  <si>
    <t>17275 Derian Apartments</t>
  </si>
  <si>
    <t>17275 Derian, L.P.</t>
  </si>
  <si>
    <t>The Landings of St. Andrew</t>
  </si>
  <si>
    <t>Landings Port Richey Senior Housing Limited Partnership</t>
  </si>
  <si>
    <t>National Church Residences</t>
  </si>
  <si>
    <t>Plante and Moran, LLC (Ohio)</t>
  </si>
  <si>
    <t>Casa Ramon</t>
  </si>
  <si>
    <t>840 W WALNUT, LP</t>
  </si>
  <si>
    <t>Villa Pacifica II</t>
  </si>
  <si>
    <t>Villa Pacifica II LP</t>
  </si>
  <si>
    <t>BOACHIF VI</t>
  </si>
  <si>
    <t>157 Washington Street</t>
  </si>
  <si>
    <t>157 Washington Street AB&amp;W LLC</t>
  </si>
  <si>
    <t>Codman Square Neigborhood Development Corp</t>
  </si>
  <si>
    <t>Zapata Apartments</t>
  </si>
  <si>
    <t>Zapata Apartments Limited Partnership</t>
  </si>
  <si>
    <t>Sepulveda Apartments I</t>
  </si>
  <si>
    <t>ND Sepulveda I, L.P.</t>
  </si>
  <si>
    <t>A Community of Friends</t>
  </si>
  <si>
    <t>Sepulveda Apartments II</t>
  </si>
  <si>
    <t>ND Sepulveda II, L.P.</t>
  </si>
  <si>
    <t>Buena Vista (CA)</t>
  </si>
  <si>
    <t>Buena Vista Orange, LP</t>
  </si>
  <si>
    <t>Orange Housing Development Corporation (OHDC)</t>
  </si>
  <si>
    <t>Star Apartments</t>
  </si>
  <si>
    <t>Star Apartments, L.P.</t>
  </si>
  <si>
    <t>Skid Row Housing Trust (SRHT)</t>
  </si>
  <si>
    <t>Levitt &amp; Rosenblum</t>
  </si>
  <si>
    <t>Country Club Hills Wellness Center</t>
  </si>
  <si>
    <t>Country Club Hills Wellness Center, LP</t>
  </si>
  <si>
    <t>Turnstone Development Corporation</t>
  </si>
  <si>
    <t>Serrano Woods</t>
  </si>
  <si>
    <t xml:space="preserve">Serrano Woods, L.P. </t>
  </si>
  <si>
    <t>Terraces at Santiago (aka Santa Ana Infill)</t>
  </si>
  <si>
    <t>Santa Ana WBBB, LP</t>
  </si>
  <si>
    <t>Heritage Place at LaSalle Sq (IN)</t>
  </si>
  <si>
    <t>Heritage Place at LaSalle Square, LP</t>
  </si>
  <si>
    <t>BOACHIF VII</t>
  </si>
  <si>
    <t>1704 N. Humboldt Building</t>
  </si>
  <si>
    <t>1704 Humboldt Limited Partnership</t>
  </si>
  <si>
    <t>Wales Avenue Residence</t>
  </si>
  <si>
    <t>Wales Avenue Housing, L.P.</t>
  </si>
  <si>
    <t>Volunteers of America-Greater New York (VOA)</t>
  </si>
  <si>
    <t>Berdon Accountants and Advisors</t>
  </si>
  <si>
    <t>Concern Amityville - Secondary 2016</t>
  </si>
  <si>
    <t>Concern Amityville LLC</t>
  </si>
  <si>
    <t>Aurora Apartments (WA)</t>
  </si>
  <si>
    <t>Aurora Housing Development LLC</t>
  </si>
  <si>
    <t>Catholic Housing Services of Western WA (Archdiocesan HA)</t>
  </si>
  <si>
    <t>Lisa Robinson</t>
  </si>
  <si>
    <t>CliftonLarsonAllen (Seattle)</t>
  </si>
  <si>
    <t>BOACHIF VIII</t>
  </si>
  <si>
    <t>Milwaukee Avenue Apartments (IL)</t>
  </si>
  <si>
    <t>Milwaukee Avenue Apartments LP</t>
  </si>
  <si>
    <t>Full Circle Communities, Inc.</t>
  </si>
  <si>
    <t>Freedom Village at Toms River</t>
  </si>
  <si>
    <t>Project Freedom at Toms River Urban Renewal, L.P.</t>
  </si>
  <si>
    <t>Project Freedom, Inc.</t>
  </si>
  <si>
    <t>Novogradac &amp; Company LLP (New Jersey)</t>
  </si>
  <si>
    <t>North Mountain Village (aka Parsons Village)</t>
  </si>
  <si>
    <t>UMOM Housing III, LLC</t>
  </si>
  <si>
    <t>Helping Hands Housing Services, Inc./ UMOM New Day Center, inc.</t>
  </si>
  <si>
    <t>Concern Ronkonkoma</t>
  </si>
  <si>
    <t>Concern Ronkonkoma LLC</t>
  </si>
  <si>
    <t>Hawthorne Lakes</t>
  </si>
  <si>
    <t>Hawthorne Lakes Senior Residences, L.P</t>
  </si>
  <si>
    <t>Carlson Brothers Inc.</t>
  </si>
  <si>
    <t>Churchill at Champions Circle</t>
  </si>
  <si>
    <t>Churchill at Champions Circle Community, L.P.</t>
  </si>
  <si>
    <t>Deerwood Apartments</t>
  </si>
  <si>
    <t>Buckeye Community Fifty Two LLC</t>
  </si>
  <si>
    <t>Buckeye Community Hope Foundation</t>
  </si>
  <si>
    <t>Wisdom Village of Northlake</t>
  </si>
  <si>
    <t>Turnstone Northlake Senior Living Apartments L.P.</t>
  </si>
  <si>
    <t>Compass at Ronald Commons</t>
  </si>
  <si>
    <t>Compass at Ronald CommonsLLC</t>
  </si>
  <si>
    <t>Compass Housing Alliance</t>
  </si>
  <si>
    <t>Lemon Grove Apts</t>
  </si>
  <si>
    <t>Lemon Grove, LP</t>
  </si>
  <si>
    <t>Andalucia Apartments (aka 815 N Harbor)</t>
  </si>
  <si>
    <t>815 N Harbor LP</t>
  </si>
  <si>
    <t>Springville at Camarillo</t>
  </si>
  <si>
    <t>Springville at Camarillo, LP</t>
  </si>
  <si>
    <t>March AFB Vets Village</t>
  </si>
  <si>
    <t>March Veterans Village, L.P., a California limited partnership</t>
  </si>
  <si>
    <t>BOACHIF X</t>
  </si>
  <si>
    <t>6th Street Family</t>
  </si>
  <si>
    <t>East 6th Street LP</t>
  </si>
  <si>
    <t>Freedom Village of Gibbsboro</t>
  </si>
  <si>
    <t>Project Freedom at Gibbsboro Urban Renewal, LP</t>
  </si>
  <si>
    <t>Plateau Ridge</t>
  </si>
  <si>
    <t>Plateau Ridge Senior Housing Limited Partnership</t>
  </si>
  <si>
    <t>PATH Metro Villas Phase 2</t>
  </si>
  <si>
    <t>METRO VILLAS PHASE 2 LOS ANGELES, LP</t>
  </si>
  <si>
    <t>PATH (fka People Assisting the Homeless)</t>
  </si>
  <si>
    <t>Holthouse, Carlin &amp; Van Trigt LLP</t>
  </si>
  <si>
    <t>Ebenezer Plaza 1A</t>
  </si>
  <si>
    <t>Ebenezer Plaza Owner LLC</t>
  </si>
  <si>
    <t>Brisa Builders</t>
  </si>
  <si>
    <t>Flax Meadow Townhomes</t>
  </si>
  <si>
    <t>Flax Meadow LP</t>
  </si>
  <si>
    <t>Cottage Hill Development</t>
  </si>
  <si>
    <t>Ebenezer Plaza 1B</t>
  </si>
  <si>
    <t>Ebenenezer Plaza Owner Phase 1B LLC</t>
  </si>
  <si>
    <t>Procida Development</t>
  </si>
  <si>
    <t>Capital One 2012</t>
  </si>
  <si>
    <t>NY &amp; Mellon &amp; Fendall</t>
  </si>
  <si>
    <t>Scattered Site II LLC</t>
  </si>
  <si>
    <t>So Others Might Eat (SOME)</t>
  </si>
  <si>
    <t>LaSalle Apartments (LA)</t>
  </si>
  <si>
    <t>Reliance-LaSalle Associates, LP</t>
  </si>
  <si>
    <t>Herman &amp; Kittle Properties, Inc.</t>
  </si>
  <si>
    <t>New Hope Housing at Rittenhouse</t>
  </si>
  <si>
    <t>Rittenhouse SRO, Ltd.</t>
  </si>
  <si>
    <t>New Hope Housing, Inc.</t>
  </si>
  <si>
    <t>North Brooklyn Opportunities</t>
  </si>
  <si>
    <t>North Brooklyn Opportunities, L.P.</t>
  </si>
  <si>
    <t>St. Nicks Alliance</t>
  </si>
  <si>
    <t>Manor at Hancock Park (TX)</t>
  </si>
  <si>
    <t>Prestwick-Lampasas I, L.P.</t>
  </si>
  <si>
    <t>Volunteers of America National Services</t>
  </si>
  <si>
    <t>810 Arch Street</t>
  </si>
  <si>
    <t>810 Arch Limited Partnership</t>
  </si>
  <si>
    <t>Project HOME</t>
  </si>
  <si>
    <t>Novogradac &amp; Company LLP (Malvern, PA)</t>
  </si>
  <si>
    <t>Kings Villas LLC</t>
  </si>
  <si>
    <t>Melrose Commons Supportive Housing</t>
  </si>
  <si>
    <t>Melrose Commons Supportive Housing, L.P.</t>
  </si>
  <si>
    <t>The Bridge</t>
  </si>
  <si>
    <t>PKF O’Connor Davies, LLP</t>
  </si>
  <si>
    <t>Avenue Terraces</t>
  </si>
  <si>
    <t>Avenue Terraces LP</t>
  </si>
  <si>
    <t>Avenue Community Development Corporation</t>
  </si>
  <si>
    <t>2415 North Broad Street</t>
  </si>
  <si>
    <t>2415 North Broad Limited Partnership</t>
  </si>
  <si>
    <t>Evergreen at Rowlett</t>
  </si>
  <si>
    <t>Evergreen Rowlett Senior Community, L.P.</t>
  </si>
  <si>
    <t>LifeNet Community Behavioral Healthcare</t>
  </si>
  <si>
    <t>The Boston Home - Harmon Apartments</t>
  </si>
  <si>
    <t>Harmon Apartments, LLC</t>
  </si>
  <si>
    <t>The Boston Home</t>
  </si>
  <si>
    <t>CliftonLarsonAllen (Minnesota)</t>
  </si>
  <si>
    <t>Mill Brook Terrace</t>
  </si>
  <si>
    <t>Mill Brook Terrace, L.P.</t>
  </si>
  <si>
    <t>West Side Federation for Senior Housing, Inc.</t>
  </si>
  <si>
    <t>The Maguire Residence</t>
  </si>
  <si>
    <t>1920 East Orleans Limited Partnership</t>
  </si>
  <si>
    <t>Brainerd Park Apartments</t>
  </si>
  <si>
    <t>Brainerd Park Apartments Limited Partnership</t>
  </si>
  <si>
    <t>Palo Verde</t>
  </si>
  <si>
    <t>Palo Verde Apartments, L.P.</t>
  </si>
  <si>
    <t>Hollywood Community Housing Corporation</t>
  </si>
  <si>
    <t>Attention Homes</t>
  </si>
  <si>
    <t>Attention Homes Residences, L.P.</t>
  </si>
  <si>
    <t>Attention Homes, Inc.</t>
  </si>
  <si>
    <t>Duckett Ladd, LLP</t>
  </si>
  <si>
    <t>Housing First Oak Springs</t>
  </si>
  <si>
    <t>Housing First Oak Springs, LP</t>
  </si>
  <si>
    <t>Austin Travis County Integral Care</t>
  </si>
  <si>
    <t>Compass Broadview</t>
  </si>
  <si>
    <t>Compass Broadview LLC</t>
  </si>
  <si>
    <t>Vets Village of Carson</t>
  </si>
  <si>
    <t>Carson Figueroa Affordable Housing LP</t>
  </si>
  <si>
    <t>Thomas Safran Associates</t>
  </si>
  <si>
    <t>Sun Ridge Apartments</t>
  </si>
  <si>
    <t>Monument Boulevard Housing Associates, LP</t>
  </si>
  <si>
    <t xml:space="preserve">Community Housing Works </t>
  </si>
  <si>
    <t>Mueller Apartments</t>
  </si>
  <si>
    <t>FC Mueller Housing, LP</t>
  </si>
  <si>
    <t>Foundation Communities, Inc.</t>
  </si>
  <si>
    <t>Concern Port Jefferson</t>
  </si>
  <si>
    <t>Concern Port Jefferson LLC</t>
  </si>
  <si>
    <t>Somerset Lofts</t>
  </si>
  <si>
    <t>DWR Somerset 18 LP</t>
  </si>
  <si>
    <t>DWR Development Group, LLC</t>
  </si>
  <si>
    <t>Greenway Meadows</t>
  </si>
  <si>
    <t>1820 14th Street, L.P.</t>
  </si>
  <si>
    <t>Community Corporation of Santa Monica (CA)</t>
  </si>
  <si>
    <t>Cathay SIF I</t>
  </si>
  <si>
    <t>Westcliff Heights Senior Apartments</t>
  </si>
  <si>
    <t>Westcliff Heights Limited Partnership</t>
  </si>
  <si>
    <t>Woodridge Horizon Senior Living Community</t>
  </si>
  <si>
    <t>Woodridge Horizon Limited Partnership</t>
  </si>
  <si>
    <t>Alden Foundation</t>
  </si>
  <si>
    <t>Bellevue Apartments</t>
  </si>
  <si>
    <t>LIHI Bellevue LLC</t>
  </si>
  <si>
    <t>The Low Income Housing Institute (LIHI)</t>
  </si>
  <si>
    <t>The Six</t>
  </si>
  <si>
    <t>The Six Veterans Housing LP</t>
  </si>
  <si>
    <t>Casa Queretaro</t>
  </si>
  <si>
    <t>Casa Queretaro LP</t>
  </si>
  <si>
    <t>The Resurrection Project (TRP)</t>
  </si>
  <si>
    <t>BKD CPAs &amp; Advisors (Oakbrook Terrace)</t>
  </si>
  <si>
    <t>Estates at Ellington</t>
  </si>
  <si>
    <t>TX Strawberry Apartments, Ltd.</t>
  </si>
  <si>
    <t>Herman &amp; Kittle Properties, Inc</t>
  </si>
  <si>
    <t>The Park at Cliff Creek</t>
  </si>
  <si>
    <t>Riverside CCF/CB Partners, L.P.</t>
  </si>
  <si>
    <t>Cesar Chavez Foundation</t>
  </si>
  <si>
    <t>Avenue Station</t>
  </si>
  <si>
    <t>Avenue Station LP</t>
  </si>
  <si>
    <t>Parkview</t>
  </si>
  <si>
    <t>UPD Parkview, LP, an Illinois limited partnership</t>
  </si>
  <si>
    <t>UP Development, LLC</t>
  </si>
  <si>
    <t>MK Group CPAs &amp; Consultants LLC</t>
  </si>
  <si>
    <t>University Commons (WA)</t>
  </si>
  <si>
    <t>Roosevelt Development LLLP</t>
  </si>
  <si>
    <t>Edgewater Isle</t>
  </si>
  <si>
    <t>Edgewater Isle Associates, L.P.</t>
  </si>
  <si>
    <t>Human Investment Project, Inc.  (HIP)</t>
  </si>
  <si>
    <t>Grand Rogers Cluster</t>
  </si>
  <si>
    <t>Grand &amp; Rogers Group L.P.</t>
  </si>
  <si>
    <t>JGV, Inc.</t>
  </si>
  <si>
    <t xml:space="preserve">Newsome Homes </t>
  </si>
  <si>
    <t>Newsome Homes, LP</t>
  </si>
  <si>
    <t>Housing Authority of the City of Mckinney</t>
  </si>
  <si>
    <t>T Bailey Manor</t>
  </si>
  <si>
    <t>T. BAILEY MANOR, L.P.</t>
  </si>
  <si>
    <t>W.O.R.K.S.</t>
  </si>
  <si>
    <t>Cathay SIF II</t>
  </si>
  <si>
    <t>Palisades of Inwood (TX) - Secondary 2016</t>
  </si>
  <si>
    <t>Palisades of Inwood Apartments, LP</t>
  </si>
  <si>
    <t>HuntJon LLC</t>
  </si>
  <si>
    <t xml:space="preserve">Evergreen at Arbor Hills - Secondary 2016 </t>
  </si>
  <si>
    <t>Hebron 2013 Senior Community, L.P.</t>
  </si>
  <si>
    <t>Churchill Senior Communities, L.P</t>
  </si>
  <si>
    <t>El Zocalo (f/k/a Back Of The Yards New City)</t>
  </si>
  <si>
    <t>UPD 47th Street, LP</t>
  </si>
  <si>
    <t>KMA Bodilly</t>
  </si>
  <si>
    <t>The Hilltop</t>
  </si>
  <si>
    <t>Hilltop Partners Urban Renewal I LLC</t>
  </si>
  <si>
    <t>Urban Builders Collaborative LLC (UBC)</t>
  </si>
  <si>
    <t>Canon Kip Community House</t>
  </si>
  <si>
    <t>Canon Kip Associates II</t>
  </si>
  <si>
    <t>Episcopal Community Services</t>
  </si>
  <si>
    <t>Guest House</t>
  </si>
  <si>
    <t>Guest House LP</t>
  </si>
  <si>
    <t>Affordable Housing Alliance II dba Integrity Housing</t>
  </si>
  <si>
    <t>Bowman &amp; Company LLP</t>
  </si>
  <si>
    <t>Rose Garden Townhouses</t>
  </si>
  <si>
    <t>Hampstead Rose Garden Partners, L.P.</t>
  </si>
  <si>
    <t>Fairstead Affordable LLC</t>
  </si>
  <si>
    <t>Simone Hotel</t>
  </si>
  <si>
    <t>SIMONE 2015 LP</t>
  </si>
  <si>
    <t>Cathay SIF III</t>
  </si>
  <si>
    <t>HELP Walter Reed Apartments</t>
  </si>
  <si>
    <t>HELP Washington DC LP</t>
  </si>
  <si>
    <t>HELP Development Corp</t>
  </si>
  <si>
    <t>North 5th Street  (aka Rome)</t>
  </si>
  <si>
    <t>NORTH 5TH STREET LP</t>
  </si>
  <si>
    <t>Forest Oaks</t>
  </si>
  <si>
    <t>Forest Oaks Senior Apartments LP</t>
  </si>
  <si>
    <t>Carefree Development, LLC</t>
  </si>
  <si>
    <t>The Frye Apartments</t>
  </si>
  <si>
    <t>223 Yesler LLLP</t>
  </si>
  <si>
    <t>Cathay SIF IV</t>
  </si>
  <si>
    <t>Heart's Place</t>
  </si>
  <si>
    <t>Heart's Place LP</t>
  </si>
  <si>
    <t>Housing Opportunity Development Corporation</t>
  </si>
  <si>
    <t>North 5th Phase 2</t>
  </si>
  <si>
    <t>North 5th Street 2 LP</t>
  </si>
  <si>
    <t>CEF 2002</t>
  </si>
  <si>
    <t>Far East Building</t>
  </si>
  <si>
    <t>Far East Building, L.P.</t>
  </si>
  <si>
    <t>Little Tokyo Service Center CDC (LTSC)</t>
  </si>
  <si>
    <t>CEF 2003</t>
  </si>
  <si>
    <t>Plaza del Sol</t>
  </si>
  <si>
    <t>Alamo &amp; Fairbanks Associates, a California Limited Partnership</t>
  </si>
  <si>
    <t>Cabrillo Economic Development Corporation (CEDC)</t>
  </si>
  <si>
    <t>Alegria Apartments</t>
  </si>
  <si>
    <t>Alegria Apartments, L.P., a California Limited Partnership</t>
  </si>
  <si>
    <t>Esperanza Community Housing Corporation</t>
  </si>
  <si>
    <t>Jasmine Square Apartments</t>
  </si>
  <si>
    <t>Church &amp; Monterey Road Associates, a California Limited Partnership</t>
  </si>
  <si>
    <t>Eden Housing, Inc.</t>
  </si>
  <si>
    <t>Curran House</t>
  </si>
  <si>
    <t>Curran House Limited Partnership, A California Limited Partnership</t>
  </si>
  <si>
    <t>Tenderloin Neighborhood Development Corporation</t>
  </si>
  <si>
    <t>Casa Colina Del Sol</t>
  </si>
  <si>
    <t>Casa Colina, L.P., a California Limited Partnership</t>
  </si>
  <si>
    <t>Housing Development Partners (CA)</t>
  </si>
  <si>
    <t>CohnReznick (Sacramento)</t>
  </si>
  <si>
    <t>Villa Cesar Chavez</t>
  </si>
  <si>
    <t>Villa Cesar Chavez Associates, L.P.</t>
  </si>
  <si>
    <t>CEF 2004</t>
  </si>
  <si>
    <t>Saticoy Gardens</t>
  </si>
  <si>
    <t>14649 Saticoy Partners, L.P.</t>
  </si>
  <si>
    <t>Los Angeles Family Housing Corporation (LAHC)</t>
  </si>
  <si>
    <t>Casa Shalom (fka Pico New Hampshire)</t>
  </si>
  <si>
    <t>Pico New Hampshire United Methodist Housing, L.P., a California Limited Partnership</t>
  </si>
  <si>
    <t>1010 Development Corporation</t>
  </si>
  <si>
    <t>Sobrato Apartments</t>
  </si>
  <si>
    <t>Gilroy Transitional Housing Center Associates, L.P., A California Limited Partnership</t>
  </si>
  <si>
    <t>Arroyo de Paz I Apartments (fka Desert Hot Springs)</t>
  </si>
  <si>
    <t>Verbena Housing Associates, L.P., a California Limited Partnership</t>
  </si>
  <si>
    <t>Villa Victoria</t>
  </si>
  <si>
    <t>Villa Victoria Associates, L.P., a California Limited Partnership</t>
  </si>
  <si>
    <t>Casitas del Valle Apartments</t>
  </si>
  <si>
    <t>Casitas Del Valle Housing Associates, a California Limited Partnership</t>
  </si>
  <si>
    <t>Dublin Transit Center</t>
  </si>
  <si>
    <t>Dublin Transit Site A2, L.P., A California Limited Partnership</t>
  </si>
  <si>
    <t>CEF 2013</t>
  </si>
  <si>
    <t xml:space="preserve">Vera Haile Sr Housing (fka 121 Golden Gate)  </t>
  </si>
  <si>
    <t>Mercy Housing California 50, a California Limited Partnership</t>
  </si>
  <si>
    <t>Parkway Vista Apartments (NV)</t>
  </si>
  <si>
    <t>Parkway Vista Limited Partnership</t>
  </si>
  <si>
    <t>New Beginnings Housing, LLC</t>
  </si>
  <si>
    <t>Round Walk Village</t>
  </si>
  <si>
    <t>Round Walk Village Partners 2, L.P.</t>
  </si>
  <si>
    <t>Burbank Housing Development Corporation</t>
  </si>
  <si>
    <t>HFL Sequoia Apartments (CA)</t>
  </si>
  <si>
    <t>Sequoia Apartments, L.P.</t>
  </si>
  <si>
    <t>Hoffman, Short, Rubin, DeWinter, Sanderson Accountanty Firm</t>
  </si>
  <si>
    <t>Orange Tree Senior Apartments</t>
  </si>
  <si>
    <t>Orange Tree Senior Apartments, L.P.</t>
  </si>
  <si>
    <t>Petaluma Ecumenical Properties (PEP)</t>
  </si>
  <si>
    <t>Mija Town Homes</t>
  </si>
  <si>
    <t>Mija Town Homes, A California Limited Partnership</t>
  </si>
  <si>
    <t>Leela Enterprises, Inc.</t>
  </si>
  <si>
    <t>CEF 2014</t>
  </si>
  <si>
    <t>Path Villas at Del Rey</t>
  </si>
  <si>
    <t>Courtleigh Development L.P.</t>
  </si>
  <si>
    <t>PATH Ventures</t>
  </si>
  <si>
    <t>Grigg, Ritter &amp; Brash, P.C.</t>
  </si>
  <si>
    <t>Moonlight Villas</t>
  </si>
  <si>
    <t>Moonlight Villas, LP</t>
  </si>
  <si>
    <t>Abbey Road, Inc.</t>
  </si>
  <si>
    <t>Naomi Gardens</t>
  </si>
  <si>
    <t>Naomi Gardens, LP</t>
  </si>
  <si>
    <t xml:space="preserve">Psalms 127, L.L.C. </t>
  </si>
  <si>
    <t>Aprio LLP (formerly Habif, Arogeti &amp; Wynne, LLP)</t>
  </si>
  <si>
    <t>Parkside Studios (CA)</t>
  </si>
  <si>
    <t>Parkside Studios, L.P.</t>
  </si>
  <si>
    <t>Charities Housing Development Corporation (CHDC)</t>
  </si>
  <si>
    <t>Armanino LLP</t>
  </si>
  <si>
    <t>Garfield Park Village (CA)</t>
  </si>
  <si>
    <t>Garfield Park Village, L.P.</t>
  </si>
  <si>
    <t>Autumn Village Apartments</t>
  </si>
  <si>
    <t>Autumn Village Associates, LP</t>
  </si>
  <si>
    <t>Rural Communities Housing Development Corporation</t>
  </si>
  <si>
    <t>William Penn Manor</t>
  </si>
  <si>
    <t>William Penn Manor Housing, LP</t>
  </si>
  <si>
    <t>CEF 2015</t>
  </si>
  <si>
    <t>Gateway Apartments (CA)</t>
  </si>
  <si>
    <t xml:space="preserve">VCHC GATEWAY, L.P. </t>
  </si>
  <si>
    <t>Venice Community Housing Corporation (VCH)</t>
  </si>
  <si>
    <t>Castillo del Sol</t>
  </si>
  <si>
    <t>Castillo del Sol Apartments LP</t>
  </si>
  <si>
    <t>Housing Authority of the City of San Buenaventura (CA)</t>
  </si>
  <si>
    <t>Posada de Colores</t>
  </si>
  <si>
    <t>Posada De Colores LP</t>
  </si>
  <si>
    <t>Spanish Speaking Unity Council of Alameda County</t>
  </si>
  <si>
    <t>CEF 2016</t>
  </si>
  <si>
    <t>Mirage Town Homes</t>
  </si>
  <si>
    <t>Mirage Town Homes II LP</t>
  </si>
  <si>
    <t>AMP 108-AMP 120</t>
  </si>
  <si>
    <t>East Salinas Family RAD, LP</t>
  </si>
  <si>
    <t>Monterey County Housing Authority Development Corporation-HDC</t>
  </si>
  <si>
    <t>AMP 105 AMP 112</t>
  </si>
  <si>
    <t>South County RAD, LP</t>
  </si>
  <si>
    <t>Housing Authority of the County of Monterey</t>
  </si>
  <si>
    <t>AMP 103</t>
  </si>
  <si>
    <t>Gonzales Family RAD, LP</t>
  </si>
  <si>
    <t>AMP 107 &amp; 114 &amp; 119</t>
  </si>
  <si>
    <t>Salinas Family RAD, LP</t>
  </si>
  <si>
    <t>PSH Campus</t>
  </si>
  <si>
    <t>PSH Campus, L.P.</t>
  </si>
  <si>
    <t>Ocean View Manor</t>
  </si>
  <si>
    <t>Ocean View Manor, L.P.</t>
  </si>
  <si>
    <t>Los Robles Terrace</t>
  </si>
  <si>
    <t>Los Robles Terrace, L.P.</t>
  </si>
  <si>
    <t>Valentine Court</t>
  </si>
  <si>
    <t>Valentine Court, L.P.</t>
  </si>
  <si>
    <t>860 on the Wye</t>
  </si>
  <si>
    <t>860 on the Wye LP</t>
  </si>
  <si>
    <t>San Luis Obispo Nonprofit Housing Corporation</t>
  </si>
  <si>
    <t>Bernard E Rea</t>
  </si>
  <si>
    <t>Grayson Street Apartments</t>
  </si>
  <si>
    <t>GRAYSON APARTMENTS, L.P.</t>
  </si>
  <si>
    <t>Satellite Affordable Housing Associates</t>
  </si>
  <si>
    <t>CEF 2017</t>
  </si>
  <si>
    <t>King 1101 Apartments (aka 1101 MLK)</t>
  </si>
  <si>
    <t>King 1101 Apartments, L.P.</t>
  </si>
  <si>
    <t>Clifford Beers Housing, Inc.</t>
  </si>
  <si>
    <t>Rocky Hill Veterans</t>
  </si>
  <si>
    <t>Trower Housing Partners, LP</t>
  </si>
  <si>
    <t>Community Development Partners (NB-CA)</t>
  </si>
  <si>
    <t>Owendale</t>
  </si>
  <si>
    <t>OWENDALE MUTUAL HOUSING ASSOCIATES, L.P.</t>
  </si>
  <si>
    <t>Mutual Housing California</t>
  </si>
  <si>
    <t>Mission Trails</t>
  </si>
  <si>
    <t>Mission Trail LE LP</t>
  </si>
  <si>
    <t>CEF 2018</t>
  </si>
  <si>
    <t>88th &amp; Vermont</t>
  </si>
  <si>
    <t>88th &amp; Vermont LP</t>
  </si>
  <si>
    <t>88th &amp; Vermont MGP, LLC</t>
  </si>
  <si>
    <t>Britton Court</t>
  </si>
  <si>
    <t>Mercy Housing California 74, L.P.</t>
  </si>
  <si>
    <t>Sun Valley Senior Veterans Apartments</t>
  </si>
  <si>
    <t>Sun Valley Senior Veterans, L.P.</t>
  </si>
  <si>
    <t>East Los Angeles Community Corporation (ELACC)</t>
  </si>
  <si>
    <t>Metamorphosis on Foothill</t>
  </si>
  <si>
    <t>METAMORPHOSIS ON FOOTHILL, L.P.</t>
  </si>
  <si>
    <t>SP7</t>
  </si>
  <si>
    <t>SP7 Apartments LP</t>
  </si>
  <si>
    <t>CEF 2019</t>
  </si>
  <si>
    <t>Senator Apartments</t>
  </si>
  <si>
    <t>Senator 2015 LP</t>
  </si>
  <si>
    <t>HASLO - RAD Scattered Site</t>
  </si>
  <si>
    <t>RAD 175, LP</t>
  </si>
  <si>
    <t>Chicago 2000 Fund</t>
  </si>
  <si>
    <t>Larkin Village Apartments</t>
  </si>
  <si>
    <t>Larkin Village L.P.</t>
  </si>
  <si>
    <t>Richman Asset Management, Inc.</t>
  </si>
  <si>
    <t>2015</t>
  </si>
  <si>
    <t>Victory Centre of Melrose Park (aka Victory Centre of River Woods)</t>
  </si>
  <si>
    <t>Victory Centre of Melrose Park SLF, L.P.</t>
  </si>
  <si>
    <t>Pathways-Victory Center at Melrose Park, Inc.</t>
  </si>
  <si>
    <t>Chicago 2001 Fund</t>
  </si>
  <si>
    <t>Riverwalk (IL)</t>
  </si>
  <si>
    <t>Riverwalk Senior Apartments L.P.</t>
  </si>
  <si>
    <t>Community Development Partners, Inc.</t>
  </si>
  <si>
    <t>2017</t>
  </si>
  <si>
    <t>Chicago 2002 Fund</t>
  </si>
  <si>
    <t>Churchview Supportive Living</t>
  </si>
  <si>
    <t>Churchview Supportive Living L.P.</t>
  </si>
  <si>
    <t>Greater Southwest Development Corp.</t>
  </si>
  <si>
    <t>Evolve Financial</t>
  </si>
  <si>
    <t>Heritage Woods of Batavia</t>
  </si>
  <si>
    <t>Heritage Woods of Batavia L.P.</t>
  </si>
  <si>
    <t>Blair Minton &amp; Associates</t>
  </si>
  <si>
    <t>Decatur Wabash Crossing</t>
  </si>
  <si>
    <t>East Lake/Decatur Rental L.P.</t>
  </si>
  <si>
    <t>East Lake Management &amp; Development Corp.</t>
  </si>
  <si>
    <t>Victory Centre of River Oaks ILF aka Victory Centre of Calumet City</t>
  </si>
  <si>
    <t>River Oaks ILF Associates, L.P.</t>
  </si>
  <si>
    <t>Pathways--River Oaks ILF, Inc./Affordable Housing Continuum</t>
  </si>
  <si>
    <t>Chicago 2003 Fund</t>
  </si>
  <si>
    <t>Rockwell Gardens I</t>
  </si>
  <si>
    <t>East Lake/West End I-A, L.P.</t>
  </si>
  <si>
    <t>Woodstock Senior Apartments</t>
  </si>
  <si>
    <t>Woodstock Apartments L.P.</t>
  </si>
  <si>
    <t>Nolan Development Corp.</t>
  </si>
  <si>
    <t>Sala Flats</t>
  </si>
  <si>
    <t>Sala Flats L.P.</t>
  </si>
  <si>
    <t>Brinshore Development, LLC</t>
  </si>
  <si>
    <t>Pioneer Gardens</t>
  </si>
  <si>
    <t>Pioneer Gardens Sr. Housing L.P.</t>
  </si>
  <si>
    <t>South Park Affordable Housing</t>
  </si>
  <si>
    <t>Chicago 2004 Fund</t>
  </si>
  <si>
    <t>Victory Centre of Bartlett SLF aka Bartlett Apartments</t>
  </si>
  <si>
    <t>Bartlett SLFAssociates, L.P.</t>
  </si>
  <si>
    <t>Pathway Senior Living</t>
  </si>
  <si>
    <t>Central City Apartments</t>
  </si>
  <si>
    <t>East Lake/Central City LP</t>
  </si>
  <si>
    <t>West Haven Park Tower</t>
  </si>
  <si>
    <t>WHP Tower Rental LLC</t>
  </si>
  <si>
    <t>Chicago West Town Fund</t>
  </si>
  <si>
    <t>Mayfair Commons</t>
  </si>
  <si>
    <t>MC Blue, L.P.</t>
  </si>
  <si>
    <t>North River Commission</t>
  </si>
  <si>
    <t>West Town Phase I &amp; II</t>
  </si>
  <si>
    <t>West Town Housing Preservation, LP</t>
  </si>
  <si>
    <t>CIBC Bank USA Housing Fund</t>
  </si>
  <si>
    <t>Golden Towers I &amp; II and Juniper</t>
  </si>
  <si>
    <t>Southern County Community Housing LLC</t>
  </si>
  <si>
    <t>Housing Authority of Cook County</t>
  </si>
  <si>
    <t>Richard Flowers</t>
  </si>
  <si>
    <t>Richard Flowers Community Housing, LLC</t>
  </si>
  <si>
    <t>Brown and Turlington</t>
  </si>
  <si>
    <t>South Suburban Senior Living, LLC</t>
  </si>
  <si>
    <t>Diversey Manor Apts</t>
  </si>
  <si>
    <t>5525 W Diversey Manor Apartments LLC</t>
  </si>
  <si>
    <t>Metropolitan Housing Development Corporation</t>
  </si>
  <si>
    <t>Larkin Center Apartments</t>
  </si>
  <si>
    <t>Larkin, LP</t>
  </si>
  <si>
    <t>Miriam Apartments</t>
  </si>
  <si>
    <t>Miriam Apartments LP</t>
  </si>
  <si>
    <t>Mercy Housing Lakefront (IL WI)</t>
  </si>
  <si>
    <t>Citi 2000</t>
  </si>
  <si>
    <t>Woodland Place Apartments</t>
  </si>
  <si>
    <t>Woodland Place Apartments, L.P.</t>
  </si>
  <si>
    <t>Belmont Housing Resources for WNY, Inc</t>
  </si>
  <si>
    <t>Freed Maxick CPAs, PC</t>
  </si>
  <si>
    <t>2016</t>
  </si>
  <si>
    <t>Citi 2002</t>
  </si>
  <si>
    <t>Rollins Square</t>
  </si>
  <si>
    <t>Rollins Square Associates LP</t>
  </si>
  <si>
    <t>Planning Office of Urban Affairs, Inc.</t>
  </si>
  <si>
    <t>Nesseralla &amp; Company, LLC</t>
  </si>
  <si>
    <t>CITI Guaranteed Fund</t>
  </si>
  <si>
    <t>Sage Canyon Apartments</t>
  </si>
  <si>
    <t>Area F1 Housing Associates L.P.</t>
  </si>
  <si>
    <t>Bridge Housing Corporation</t>
  </si>
  <si>
    <t>Vicksburg Commons</t>
  </si>
  <si>
    <t>Vicksburg Commons Limited Partnership</t>
  </si>
  <si>
    <t>CommonBond Communities</t>
  </si>
  <si>
    <t>Charleston Place</t>
  </si>
  <si>
    <t>335 Greenacre Road LP</t>
  </si>
  <si>
    <t>Greenville Housing Authority</t>
  </si>
  <si>
    <t>Maletta &amp; Company</t>
  </si>
  <si>
    <t>West Crowley Subdivision Single Family Housing</t>
  </si>
  <si>
    <t>West Crowley Subdivision Limited Partnership</t>
  </si>
  <si>
    <t>William K. McConnell</t>
  </si>
  <si>
    <t>Little &amp; Associates LLC</t>
  </si>
  <si>
    <t>Pecan Grove II</t>
  </si>
  <si>
    <t>Pecan Apartments II, L.P.</t>
  </si>
  <si>
    <t>RHA/Housing, Inc</t>
  </si>
  <si>
    <t>Maplewood Square</t>
  </si>
  <si>
    <t>Maplewood Partners, LLC</t>
  </si>
  <si>
    <t>DHIC, Inc.</t>
  </si>
  <si>
    <t>Dixon Hughes Goodman LLP (NC)</t>
  </si>
  <si>
    <t>Village Green Apartments</t>
  </si>
  <si>
    <t>Star-Village Green Limited Partnership</t>
  </si>
  <si>
    <t>Citigroup 2011</t>
  </si>
  <si>
    <t>Naylor Road</t>
  </si>
  <si>
    <t>Naylor Road LLC</t>
  </si>
  <si>
    <t>Santa Barbara Palms</t>
  </si>
  <si>
    <t>Santa Barbara Palms Limited Partnership</t>
  </si>
  <si>
    <t>George Gekakis, Inc. (dba GKS Development, Inc.)</t>
  </si>
  <si>
    <t>Decatur Pines 2</t>
  </si>
  <si>
    <t>Decatur Pines 2 Limited Partnership</t>
  </si>
  <si>
    <t>3600 N. Halsted</t>
  </si>
  <si>
    <t>Halsted Limited Partnership</t>
  </si>
  <si>
    <t>Heartland Housing, Inc.</t>
  </si>
  <si>
    <t>BDO USA LLP (Cleveland, OH)</t>
  </si>
  <si>
    <t>Citigroup 2014</t>
  </si>
  <si>
    <t>Crotona Park North</t>
  </si>
  <si>
    <t>Crotona Park North LLC</t>
  </si>
  <si>
    <t>Belmont Arthur Avenue Local Development Corporation</t>
  </si>
  <si>
    <t>Luigi Laverghetta, CPA</t>
  </si>
  <si>
    <t>Sugar Grove Senior</t>
  </si>
  <si>
    <t>Sugar Grove Seniors LP</t>
  </si>
  <si>
    <t>PIRHL</t>
  </si>
  <si>
    <t>Wall Street Place - Phase I</t>
  </si>
  <si>
    <t>WSP Master Tenant Limited Partnership</t>
  </si>
  <si>
    <t>POKO Management Corporation</t>
  </si>
  <si>
    <t>Genesis Y15 Re-Syndication</t>
  </si>
  <si>
    <t>Genesis Y15 Owners LLC</t>
  </si>
  <si>
    <t>Genesis Companies LLC</t>
  </si>
  <si>
    <t>Flaherty Salmin CPAs</t>
  </si>
  <si>
    <t>Albert Goedke and Armond King</t>
  </si>
  <si>
    <t>North Suburban Housing, LLC</t>
  </si>
  <si>
    <t>Brightwood</t>
  </si>
  <si>
    <t>Athena LLC</t>
  </si>
  <si>
    <t>MANNA, Inc.</t>
  </si>
  <si>
    <t>IMPACCT</t>
  </si>
  <si>
    <t>IMPACCT Preservation LLC</t>
  </si>
  <si>
    <t>Impacct Brooklyn (formerly Pratt Area Community Council (PACC))</t>
  </si>
  <si>
    <t>Lipsky, Goodkin &amp; Co., P.C.</t>
  </si>
  <si>
    <t xml:space="preserve">Damen Court </t>
  </si>
  <si>
    <t>Damen Court Preservation, L.P.</t>
  </si>
  <si>
    <t>Hispanic Housing Development Corporation</t>
  </si>
  <si>
    <t>Plante &amp; Moran (Chicago)</t>
  </si>
  <si>
    <t>Compass SIF I</t>
  </si>
  <si>
    <t>Prairie Gardens</t>
  </si>
  <si>
    <t>2121 N. 6th Street, L.P.</t>
  </si>
  <si>
    <t>DMA &amp; Associates (5% of GP)</t>
  </si>
  <si>
    <t>Glenwood Trails II</t>
  </si>
  <si>
    <t>Glenwood Trails II, LP</t>
  </si>
  <si>
    <t>New Hope Housing at Harrisburg</t>
  </si>
  <si>
    <t>Harrisburg SRO, LTD</t>
  </si>
  <si>
    <t>40 West Residences</t>
  </si>
  <si>
    <t>40 West Residences LLLP</t>
  </si>
  <si>
    <t>Archway Investment Corporation, Inc.</t>
  </si>
  <si>
    <t>Plutt Hanson, P.C.</t>
  </si>
  <si>
    <t>New Hope Housing at Reed</t>
  </si>
  <si>
    <t>NHH at Reed, Ltd</t>
  </si>
  <si>
    <t>Madera Vista Apartments III</t>
  </si>
  <si>
    <t>Summerhouse Housing 3, L.P.</t>
  </si>
  <si>
    <t>Del Monte Senior Apartments</t>
  </si>
  <si>
    <t>Sherman and Buena Vista L.P.</t>
  </si>
  <si>
    <t>Housing Authority of the City of Alameda</t>
  </si>
  <si>
    <t>Urban Living on Fillmore</t>
  </si>
  <si>
    <t>609 N. Second Avenue, LP</t>
  </si>
  <si>
    <t>Native American Connections, Inc.</t>
  </si>
  <si>
    <t>Covington Fund</t>
  </si>
  <si>
    <t>Oaks at Rosehill AKA Covington Townhomes</t>
  </si>
  <si>
    <t>Texarkana Two Neighborhood Ventures Limited</t>
  </si>
  <si>
    <t>Housing Authority of Texarkana Texas (HATT)</t>
  </si>
  <si>
    <t>Katopody, LLC</t>
  </si>
  <si>
    <t>Fannie Mae Homeless Initiative</t>
  </si>
  <si>
    <t>Park Terrace II Mutual Housing (CT)</t>
  </si>
  <si>
    <t>Park Terrace II Mutual Housing L.P.</t>
  </si>
  <si>
    <t>ENR II</t>
  </si>
  <si>
    <t>Elmwood Neighborhood Revitalization L.P. II</t>
  </si>
  <si>
    <t>One Neighborhood Builders / OHC</t>
  </si>
  <si>
    <t>D'Ambra CPA</t>
  </si>
  <si>
    <t>Center House</t>
  </si>
  <si>
    <t>Center House Partnership, L.P.</t>
  </si>
  <si>
    <t>The Center In Asbury Park, Inc.</t>
  </si>
  <si>
    <t>Sobel &amp; Company, LLC</t>
  </si>
  <si>
    <t>Upper Pine Revitalization</t>
  </si>
  <si>
    <t>Upper Pine Street Revitalization L.P.</t>
  </si>
  <si>
    <t>Lindquist</t>
  </si>
  <si>
    <t>Lindquist Apartments L.P.</t>
  </si>
  <si>
    <t>RS Eden</t>
  </si>
  <si>
    <t>Margot and Harold Schiff Residences</t>
  </si>
  <si>
    <t>Near North L.P.</t>
  </si>
  <si>
    <t>Harvard Place Apartments</t>
  </si>
  <si>
    <t>Harvard Place Apartments, L.P.</t>
  </si>
  <si>
    <t>Partners in Housing</t>
  </si>
  <si>
    <t>Parkview Terraces</t>
  </si>
  <si>
    <t>Parkview Terrace Partners, L.P.</t>
  </si>
  <si>
    <t>Chinatown Community Development Center (San Francisco)</t>
  </si>
  <si>
    <t>Jeremiah Place</t>
  </si>
  <si>
    <t>Jeremiah St. Paul Limited Partnership</t>
  </si>
  <si>
    <t>The Jeremiah Program</t>
  </si>
  <si>
    <t>De Vries Place</t>
  </si>
  <si>
    <t>MP Milpitas Affordable Housing Associates, a California Limited Partnership</t>
  </si>
  <si>
    <t>MidPen Housing Corp. (fka Mid Pennisula Housing Coalition)</t>
  </si>
  <si>
    <t>Novogradac &amp; Company LLP (Portland)</t>
  </si>
  <si>
    <t>Fifth Third 2003</t>
  </si>
  <si>
    <t>Jackson Park Terrace (IL)</t>
  </si>
  <si>
    <t>Jackson Parkside Partners, L. P.</t>
  </si>
  <si>
    <t>Woodlawn Community Development Corporation</t>
  </si>
  <si>
    <t>Prairie Living at Chautauqua</t>
  </si>
  <si>
    <t>Carbondale SLF, L.P.</t>
  </si>
  <si>
    <t>Pine Race II</t>
  </si>
  <si>
    <t>Pine Race II Limited Partnership</t>
  </si>
  <si>
    <t>Neighborhood Housing Services Redevelopment Corp</t>
  </si>
  <si>
    <t>St. Leo Residence for Veterans</t>
  </si>
  <si>
    <t>St. Leo Residence Limited Partnership</t>
  </si>
  <si>
    <t>Catholic Charities Housing Development Corporation</t>
  </si>
  <si>
    <t>Glenbrooke III</t>
  </si>
  <si>
    <t xml:space="preserve">Glenville Homes III L.P. </t>
  </si>
  <si>
    <t>Famicos Foundation</t>
  </si>
  <si>
    <t>Kopit &amp; Associates, LLC</t>
  </si>
  <si>
    <t>Alliance Homes</t>
  </si>
  <si>
    <t>Alliance Homes II, LLC</t>
  </si>
  <si>
    <t>PathStone Corporation Inc. (fka Rural Opportunities)</t>
  </si>
  <si>
    <t>New Riverbend Homes</t>
  </si>
  <si>
    <t>New Riverbend Homes LLC</t>
  </si>
  <si>
    <t>New Sunrise Properties, Inc.</t>
  </si>
  <si>
    <t>Elek &amp; Noss LLC</t>
  </si>
  <si>
    <t>Champion Park Phase II</t>
  </si>
  <si>
    <t>Champion Park TC-I Limited Partnership</t>
  </si>
  <si>
    <t>Winnebago County (IL) Housing Authority</t>
  </si>
  <si>
    <t>Wieland &amp; Company, Inc.</t>
  </si>
  <si>
    <t>Philip C. Dean Apartments (Mary Avenue)</t>
  </si>
  <si>
    <t>Mary Avenue Limited Dividend Housing Association Limited Partnership</t>
  </si>
  <si>
    <t>Whitney Capital Company LLC</t>
  </si>
  <si>
    <t>Fairmont Apartments</t>
  </si>
  <si>
    <t>Fairmont Apartments Limited Partnership</t>
  </si>
  <si>
    <t>Presbyterian Senior Care</t>
  </si>
  <si>
    <t>Saratoga Homes</t>
  </si>
  <si>
    <t>Saratoga Homes LDHA, L.P.</t>
  </si>
  <si>
    <t>Northeast Village CDC</t>
  </si>
  <si>
    <t>Novogradac &amp; Company LLP (Southfield, MI)</t>
  </si>
  <si>
    <t>Fifth Third 2008</t>
  </si>
  <si>
    <t>Keeler-Roosevelt Apartments</t>
  </si>
  <si>
    <t>Keeler-Roosevelt Road Limited Partnership</t>
  </si>
  <si>
    <t>Safeway Construction Company, Inc.</t>
  </si>
  <si>
    <t>Brook Street Apartments</t>
  </si>
  <si>
    <t>Brook Street Apartments Limited Partnership</t>
  </si>
  <si>
    <t>Oracle Design Group, Inc.</t>
  </si>
  <si>
    <t>Victory Centre of Vernon Hills SLF</t>
  </si>
  <si>
    <t>Vernon Hills SLF Associates, L.P.</t>
  </si>
  <si>
    <t>First Niagara SIF (FN acquired by Key Bank)</t>
  </si>
  <si>
    <t>NOTA Apartments</t>
  </si>
  <si>
    <t>NOTA Special Needs Apartments, L.P.</t>
  </si>
  <si>
    <t>DePaul Properties, Inc.</t>
  </si>
  <si>
    <t>HELP Buffalo II</t>
  </si>
  <si>
    <t>HELP Buffalo II LLC</t>
  </si>
  <si>
    <t>Evergreen Lofts Supportive Apartments</t>
  </si>
  <si>
    <t>Evergreen Lofts Supportive Residence L.P.</t>
  </si>
  <si>
    <t>Southern Tier Environments for Living (STEL)</t>
  </si>
  <si>
    <t>4050 Apartments</t>
  </si>
  <si>
    <t>4050 Apartments, L.P.</t>
  </si>
  <si>
    <t>Peoples Emergency Center Community Development Corporation</t>
  </si>
  <si>
    <t>EisnerAmper LLP</t>
  </si>
  <si>
    <t>Florida AHF</t>
  </si>
  <si>
    <t>Coral Bay Cove Apartments</t>
  </si>
  <si>
    <t>Coral Bay Cove, LLC</t>
  </si>
  <si>
    <t>Landmark Development Corporation</t>
  </si>
  <si>
    <t>FNBC Leasing</t>
  </si>
  <si>
    <t>Creston Commons Phase II</t>
  </si>
  <si>
    <t>Creston Commons II LLC</t>
  </si>
  <si>
    <t>South Rayne Subdivision Single Family Housing</t>
  </si>
  <si>
    <t>South Rayne Subdivision Limited Partnership</t>
  </si>
  <si>
    <t>England Drive Single Family Housing</t>
  </si>
  <si>
    <t>England Drive Subdivision Limited Partnership</t>
  </si>
  <si>
    <t>Willows at Wells (fka Wells Ave)</t>
  </si>
  <si>
    <t>Wells Avenue Partners, A Nevada Limited Partnership</t>
  </si>
  <si>
    <t>Community Services Agency Development Corporation (CSADC)</t>
  </si>
  <si>
    <t>Steele &amp; Associates, LLC</t>
  </si>
  <si>
    <t>Passman Plaza III</t>
  </si>
  <si>
    <t>Passman Plaza III Limited Partnership</t>
  </si>
  <si>
    <t>Monroe (LA) Housing Authority</t>
  </si>
  <si>
    <t>Carl Miller Homes</t>
  </si>
  <si>
    <t>Roosevelt Central Urban Renewal Associates L.P.,an Urban Renewal Entity</t>
  </si>
  <si>
    <t>The Aromor</t>
  </si>
  <si>
    <t>Aromor Mercy, LLC</t>
  </si>
  <si>
    <t>Oviedo Town Centre</t>
  </si>
  <si>
    <t>Oviedo Town Group LLC</t>
  </si>
  <si>
    <t>Atlantic Housing Partners (FL)</t>
  </si>
  <si>
    <t>Wright Street</t>
  </si>
  <si>
    <t>Wright Street Partners, LP</t>
  </si>
  <si>
    <t>Freddie Mac AHF</t>
  </si>
  <si>
    <t>Nicole Hines Townhomes</t>
  </si>
  <si>
    <t>Nicole Hines Limited Partnership</t>
  </si>
  <si>
    <t>Lee Walker Heights</t>
  </si>
  <si>
    <t>Maple Crest, LLC</t>
  </si>
  <si>
    <t>Housing Authority of the City of Asheville</t>
  </si>
  <si>
    <t>Bernard Robinson &amp; Company, LLP</t>
  </si>
  <si>
    <t>The Hills</t>
  </si>
  <si>
    <t>The Hills, LP</t>
  </si>
  <si>
    <t>Windsor Development Group, Inc</t>
  </si>
  <si>
    <t>Dale Carnegie</t>
  </si>
  <si>
    <t>Dale Carnegie SRO, LTD</t>
  </si>
  <si>
    <t xml:space="preserve">Florence Mills Apartments </t>
  </si>
  <si>
    <t xml:space="preserve">Florence Mills Apartments, L.P. </t>
  </si>
  <si>
    <t>The Residences on Main</t>
  </si>
  <si>
    <t>Residence on Main, L.P.</t>
  </si>
  <si>
    <t>Coalition for Responsible Community Development</t>
  </si>
  <si>
    <t>Skid Row Flor 401</t>
  </si>
  <si>
    <t>Flor 401 Lofts LP</t>
  </si>
  <si>
    <t>RBJ Center</t>
  </si>
  <si>
    <t>AGC RBJ, LLC</t>
  </si>
  <si>
    <t>DMA Development Company, LLC</t>
  </si>
  <si>
    <t>Guadalupe Villas</t>
  </si>
  <si>
    <t>KRS Guadalupe 18, LP</t>
  </si>
  <si>
    <t>Kent Hance</t>
  </si>
  <si>
    <t>GS-NYEF Fund 2009 LLC</t>
  </si>
  <si>
    <t>Promesa Apartments NRP</t>
  </si>
  <si>
    <t>Promesa Apartments Limited Partnership</t>
  </si>
  <si>
    <t>Stebbins Prospect</t>
  </si>
  <si>
    <t>Stebbins-Prospect LP</t>
  </si>
  <si>
    <t>Wilson Knickerbocker Cluster</t>
  </si>
  <si>
    <t xml:space="preserve">JC Real Estate Development </t>
  </si>
  <si>
    <t>PRB Realty Corp</t>
  </si>
  <si>
    <t>Unity Apartments</t>
  </si>
  <si>
    <t>WHGA Unity Apartments Limited Partnership</t>
  </si>
  <si>
    <t>West Harlem Group Assistance, Inc.(WHGA)</t>
  </si>
  <si>
    <t>Jack Lawrence &amp; Company CPAs</t>
  </si>
  <si>
    <t>Richard Wright Houses</t>
  </si>
  <si>
    <t>Richard Wright Houses Limited Partnership</t>
  </si>
  <si>
    <t>Ecumenical Community Development Organization</t>
  </si>
  <si>
    <t>Jamilah Diallobe</t>
  </si>
  <si>
    <t>Vargas &amp; Rivera</t>
  </si>
  <si>
    <t>West 149th Street NRP</t>
  </si>
  <si>
    <t>West 149th Street Apartments L.P.</t>
  </si>
  <si>
    <t>Harlem Congregations for Community Improvement</t>
  </si>
  <si>
    <t>Fort Washington NEP</t>
  </si>
  <si>
    <t>ETH NEP L.P.</t>
  </si>
  <si>
    <t>DDM Development &amp; Services</t>
  </si>
  <si>
    <t>Held Kranzler McCosker &amp; Pulice LLP</t>
  </si>
  <si>
    <t>West 132nd Street</t>
  </si>
  <si>
    <t>West 132nd Street Cluster L.P.</t>
  </si>
  <si>
    <t>N.Y. Residential Property Works Inc.</t>
  </si>
  <si>
    <t>147 West 145th Street</t>
  </si>
  <si>
    <t>West 145 L.P.</t>
  </si>
  <si>
    <t>Lemor Realty Corporation</t>
  </si>
  <si>
    <t>Anna Ortiz</t>
  </si>
  <si>
    <t>John W. Davis, CPA</t>
  </si>
  <si>
    <t>Hawaii Affordable Housing Fund</t>
  </si>
  <si>
    <t>Mohouli Phase 2</t>
  </si>
  <si>
    <t>Mohouli Senior Phase 2, LLLP</t>
  </si>
  <si>
    <t>Hawaii Island Community Development Corporation</t>
  </si>
  <si>
    <t>HEF A-WA</t>
  </si>
  <si>
    <t>Sumner Commons</t>
  </si>
  <si>
    <t>Sumner Commons Housing, LP</t>
  </si>
  <si>
    <t>Katharine's Place</t>
  </si>
  <si>
    <t>ML King  Family Housing, LP</t>
  </si>
  <si>
    <t>Villas de Mariposas</t>
  </si>
  <si>
    <t>Villas de Mariposas LP</t>
  </si>
  <si>
    <t>Hacienda Community Development Corporation</t>
  </si>
  <si>
    <t>Loveridge Hunt &amp; Company</t>
  </si>
  <si>
    <t>Sitka Apartments</t>
  </si>
  <si>
    <t>Block 14, LP</t>
  </si>
  <si>
    <t>Praxis Partners LLC</t>
  </si>
  <si>
    <t>Sisters Villa</t>
  </si>
  <si>
    <t>Mercy Housing Idaho V, LP</t>
  </si>
  <si>
    <t>N K West</t>
  </si>
  <si>
    <t>NKW, LP</t>
  </si>
  <si>
    <t>Telos Development Company</t>
  </si>
  <si>
    <t>HEF III P</t>
  </si>
  <si>
    <t>HEF IV</t>
  </si>
  <si>
    <t>The Aspens</t>
  </si>
  <si>
    <t>4th Street Aspens, LP</t>
  </si>
  <si>
    <t>Housing Authority of the County of Umatilla</t>
  </si>
  <si>
    <t>A Place of Our Own</t>
  </si>
  <si>
    <t>A Place of Our Own, LLC</t>
  </si>
  <si>
    <t>Abused Deaf Womens Advocacy Services</t>
  </si>
  <si>
    <t>La Amistad Apartments (Warden)</t>
  </si>
  <si>
    <t>Warden Family Housing, LLC</t>
  </si>
  <si>
    <t>Catholic Charities Housing Services - Diocese of Yakima</t>
  </si>
  <si>
    <t>La Casa de la Familia Santa (Centralia)</t>
  </si>
  <si>
    <t>Centralia Family Housing, LLC</t>
  </si>
  <si>
    <t>Wilson Hotel</t>
  </si>
  <si>
    <t>The Wilson Hotel Housing LLC</t>
  </si>
  <si>
    <t>Housing Authority of Anacortes (WA)</t>
  </si>
  <si>
    <t>Tepeyac Haven (Pasco)</t>
  </si>
  <si>
    <t>Pasco Family Housing LLC</t>
  </si>
  <si>
    <t>Catholic Housing Services of Eastern Washington</t>
  </si>
  <si>
    <t>Schoedel &amp; Schoedel</t>
  </si>
  <si>
    <t>HEF V</t>
  </si>
  <si>
    <t>Stoneridge Apartments I &amp; II</t>
  </si>
  <si>
    <t>Stoneridge I &amp; II LLC</t>
  </si>
  <si>
    <t>Stoneridge Associates LLC</t>
  </si>
  <si>
    <t>WSRP, LLC</t>
  </si>
  <si>
    <t>Courtyard Commons</t>
  </si>
  <si>
    <t>Courtyard Commons LLC</t>
  </si>
  <si>
    <t>Archdiocesan Housing Inc-Denver</t>
  </si>
  <si>
    <t>Villas in Southgate</t>
  </si>
  <si>
    <t>The Villas in Southgate, LLLP</t>
  </si>
  <si>
    <t>Penkay Eagle Manor</t>
  </si>
  <si>
    <t>Eagle Rock Residence Limited Partnership</t>
  </si>
  <si>
    <t>Rocky Mountain Development Council, Inc.</t>
  </si>
  <si>
    <t>Anderson ZurMuehlen &amp; Co., P.C. (Helena)</t>
  </si>
  <si>
    <t>Parkside Village (NM)</t>
  </si>
  <si>
    <t>Parkside Village Limited Partnership</t>
  </si>
  <si>
    <t>Jonathan Reed &amp; Associates, Inc.</t>
  </si>
  <si>
    <t>Mountain Laurel Lodge</t>
  </si>
  <si>
    <t>Mountain Laurel Lodge, LP</t>
  </si>
  <si>
    <t>Pacific Crest Affordable Housing, LLC</t>
  </si>
  <si>
    <t xml:space="preserve">Broadway Place </t>
  </si>
  <si>
    <t>Broadway Partners Limited Partnership</t>
  </si>
  <si>
    <t>Unity Place Apartments</t>
  </si>
  <si>
    <t>Unity Place LLC</t>
  </si>
  <si>
    <t>Uintah Basin Assistance Council</t>
  </si>
  <si>
    <t>Kateri Court</t>
  </si>
  <si>
    <t>Chestnut Street Housing LLC</t>
  </si>
  <si>
    <t>Villa San Martin (Kelso)</t>
  </si>
  <si>
    <t>Kelso Family Housing, LLC</t>
  </si>
  <si>
    <t>Villa Santa Maria (College Way)</t>
  </si>
  <si>
    <t>College Way Family Housing LLC</t>
  </si>
  <si>
    <t>HEF VI</t>
  </si>
  <si>
    <t>Casa De Flores (AZ)</t>
  </si>
  <si>
    <t>Casa de Flores Senior Apartments LIHTC, LP</t>
  </si>
  <si>
    <t>CPLC Development Corp.</t>
  </si>
  <si>
    <t>Guadalupe Huerta</t>
  </si>
  <si>
    <t>Guadalupe Huerta Senior Aprtments LIHTC, LP</t>
  </si>
  <si>
    <t xml:space="preserve">Rosa Linda </t>
  </si>
  <si>
    <t>Rosa Linda Senior Apartments LIHTC, LP</t>
  </si>
  <si>
    <t>Casa De Encanto</t>
  </si>
  <si>
    <t>Casa De Encanto Senior Apartments LIHTC, LP</t>
  </si>
  <si>
    <t>Mountain Pointe Apartments Phase II</t>
  </si>
  <si>
    <t xml:space="preserve">Mountain Pointe Apartments Phase II, LP                  </t>
  </si>
  <si>
    <t>Martin Luther King, Jr. Village</t>
  </si>
  <si>
    <t xml:space="preserve">Mercy Housing California XXVI, a California LP </t>
  </si>
  <si>
    <t>Cottonwood Townhomes</t>
  </si>
  <si>
    <t>Care Housing/Cottonwood Holdings LLLP</t>
  </si>
  <si>
    <t>Care Housing, Inc.</t>
  </si>
  <si>
    <t>Fairways Apartments</t>
  </si>
  <si>
    <t>Fairways In My Backyard, LLLP</t>
  </si>
  <si>
    <t>Thistle Community Housing, Inc.</t>
  </si>
  <si>
    <t>Peter Dinu</t>
  </si>
  <si>
    <t>Eagle Manor III</t>
  </si>
  <si>
    <t>Eagle Manor III Residences LP</t>
  </si>
  <si>
    <t>The Jeffrey Apartments</t>
  </si>
  <si>
    <t>The Jeffrey Apartments, Limited Partnership</t>
  </si>
  <si>
    <t>Home Forward (fka Housing Authority of Portland OR)</t>
  </si>
  <si>
    <t>Jones &amp; Roth</t>
  </si>
  <si>
    <t>Macdonald Center</t>
  </si>
  <si>
    <t xml:space="preserve">Macdonald Residence LP </t>
  </si>
  <si>
    <t>Mountain Shadow Apartments</t>
  </si>
  <si>
    <t>Mountain Shadows Apartments LLC</t>
  </si>
  <si>
    <t>Mountain Shadows Associates LLC</t>
  </si>
  <si>
    <t>Cristo Rey (Sunnyside)</t>
  </si>
  <si>
    <t>Sunnyside Family Housing LLC</t>
  </si>
  <si>
    <t>Urban League Village at Colman School</t>
  </si>
  <si>
    <t>The Urban League Apartments at Colman School LP</t>
  </si>
  <si>
    <t>Urban League of Metropolitan Seattle</t>
  </si>
  <si>
    <t>Laube Hotel</t>
  </si>
  <si>
    <t>Laube Housing Associates LLC</t>
  </si>
  <si>
    <t>Bellingham/Whatcom County Housing Authorities</t>
  </si>
  <si>
    <t>Milwaukee Park Apartments</t>
  </si>
  <si>
    <t>Milwaukee Park Apartments LP</t>
  </si>
  <si>
    <t>Compass Health</t>
  </si>
  <si>
    <t>Santa Teresita del Nino Jesus (Holden)</t>
  </si>
  <si>
    <t>Holden Street Family Housing LLC</t>
  </si>
  <si>
    <t>HEF VII</t>
  </si>
  <si>
    <t>Creekview Manor (Folsom)</t>
  </si>
  <si>
    <t>Mercy Housing California XXXII, a California LP</t>
  </si>
  <si>
    <t>Villas at the Bluff</t>
  </si>
  <si>
    <t>Villas at the Bluff LLLP</t>
  </si>
  <si>
    <t>Delta Housing Authority (CO)</t>
  </si>
  <si>
    <t>Little Deschutes Lodge</t>
  </si>
  <si>
    <t>Little Deschutes Lodge Limited Partnership</t>
  </si>
  <si>
    <t>Bramblewood Apartments</t>
  </si>
  <si>
    <t>Bramblewood Apartments Ogden, LLC</t>
  </si>
  <si>
    <t>Kier Development LLC</t>
  </si>
  <si>
    <t>Countryside Apartments (UT)</t>
  </si>
  <si>
    <t>Countryside Apartments Ogden, LLC</t>
  </si>
  <si>
    <t>Frederic Ozanam House (Westlake)</t>
  </si>
  <si>
    <t>Westlake ll Housing LLC</t>
  </si>
  <si>
    <t>Mill Creek Apartments (ID)</t>
  </si>
  <si>
    <t>Northwest Mill Creek LLC</t>
  </si>
  <si>
    <t>Northwest Real Estate Capital Corp.</t>
  </si>
  <si>
    <t>Windwood Apartments (ID)</t>
  </si>
  <si>
    <t>Northwest Windwood LLC</t>
  </si>
  <si>
    <t>HEF VIII</t>
  </si>
  <si>
    <t>Iris Glen Townhomes</t>
  </si>
  <si>
    <t>Iris Glen Townhomes, LLC</t>
  </si>
  <si>
    <t>Luckenbill-Drayton &amp; Associates, LLC</t>
  </si>
  <si>
    <t>Liberty CityWalk Apartments</t>
  </si>
  <si>
    <t>Liberty CityWalk Properties LLC</t>
  </si>
  <si>
    <t>Liberty CityWalk Partners, LLC</t>
  </si>
  <si>
    <t>Ives &amp; Harrison Family Housing</t>
  </si>
  <si>
    <t>Ives &amp; Harrison Family Housing LLC</t>
  </si>
  <si>
    <t>River Street Apartments (ID)</t>
  </si>
  <si>
    <t>River Street Apartments Limited Partnership</t>
  </si>
  <si>
    <t>Brookside Court</t>
  </si>
  <si>
    <t xml:space="preserve">Brookside Senior Housing Limited Partnership </t>
  </si>
  <si>
    <t>NeighborWorks Umpqua (fka Umpqua CDC)</t>
  </si>
  <si>
    <t>HEF X</t>
  </si>
  <si>
    <t>Strength of Place Initiative</t>
  </si>
  <si>
    <t>SOPI Village LLC</t>
  </si>
  <si>
    <t>Vineyard at Broadmore</t>
  </si>
  <si>
    <t>Vineyard at Broadmore Limited Partnership</t>
  </si>
  <si>
    <t>Grandview Family Housing II (WA)</t>
  </si>
  <si>
    <t>Carriage Court Family Housing LLC</t>
  </si>
  <si>
    <t>Quincy Family Housing (WA)</t>
  </si>
  <si>
    <t>Quincy Family Housing LLC</t>
  </si>
  <si>
    <t>HEF XI</t>
  </si>
  <si>
    <t>Three Rivers Village</t>
  </si>
  <si>
    <t>Three Rivers Senior Housing LLLP</t>
  </si>
  <si>
    <t>Beacon Communities, Inc.</t>
  </si>
  <si>
    <t>Walla Walla Family Homes Phase II</t>
  </si>
  <si>
    <t>Walla Walla Family Homes Two LLC</t>
  </si>
  <si>
    <t>Walla Walla (WA) Housing Authority</t>
  </si>
  <si>
    <t>Monroe Family Village</t>
  </si>
  <si>
    <t>Monroe Family Village LLC</t>
  </si>
  <si>
    <t>Housing Hope</t>
  </si>
  <si>
    <t>Lee Hill Apartments</t>
  </si>
  <si>
    <t>Lee Hill Community, LLLP</t>
  </si>
  <si>
    <t>Housing Authority of the City of Boulder, Colorado d/b/a Boulder Housing Partners</t>
  </si>
  <si>
    <t>Plante &amp; Moran, LLC (Michigan)</t>
  </si>
  <si>
    <t>Greystone Court</t>
  </si>
  <si>
    <t>Greystone Court, LLC</t>
  </si>
  <si>
    <t>Thomas Development Company</t>
  </si>
  <si>
    <t>4th &amp; Pearl Apts</t>
  </si>
  <si>
    <t>Fourth and Pearl Family Housing LLLP</t>
  </si>
  <si>
    <t>Housing Authority of the City of Pasco and Franklin County</t>
  </si>
  <si>
    <t>Valencia Senior Apartments</t>
  </si>
  <si>
    <t>Valencia, LLC</t>
  </si>
  <si>
    <t>Miracles Central Apartments</t>
  </si>
  <si>
    <t>Miracles Central Apartments Limited Partnership</t>
  </si>
  <si>
    <t>Central City Concern (OR)</t>
  </si>
  <si>
    <t>The Barcelona at Beaverton</t>
  </si>
  <si>
    <t>The Barcelona at Beaverton Limited Partnership</t>
  </si>
  <si>
    <t>Community Partners for Affordable Housing (OR)</t>
  </si>
  <si>
    <t>Markusen &amp; Schwing CPA's</t>
  </si>
  <si>
    <t>Rally Point Apartments</t>
  </si>
  <si>
    <t>Rally Point Apartments,LP</t>
  </si>
  <si>
    <t>La Frontera Partners, Inc.</t>
  </si>
  <si>
    <t>The Parker Apartments</t>
  </si>
  <si>
    <t>Parker Apartments Limited Partnership</t>
  </si>
  <si>
    <t>Bellwether Housing (fka Housing Resources Group) (WA)</t>
  </si>
  <si>
    <t>Novogradac &amp; Company LLP (Bellevue, WA)</t>
  </si>
  <si>
    <t>Granger Family Housing</t>
  </si>
  <si>
    <t>GP Opportunity Housing LLC</t>
  </si>
  <si>
    <t>Prosser Family Housing</t>
  </si>
  <si>
    <t>Prosser Opportunity Housing LLLP</t>
  </si>
  <si>
    <t>Genesis Housing Services (GHS) (WA)</t>
  </si>
  <si>
    <t>HEF XII</t>
  </si>
  <si>
    <t>Landmark Senior Living</t>
  </si>
  <si>
    <t>Landmark Senior Living, LP</t>
  </si>
  <si>
    <t>William J. Wood Veterans House (fka Federal Way Veterans Center)</t>
  </si>
  <si>
    <t>MSC Federal Way Veterans LLC</t>
  </si>
  <si>
    <t>Multi-Service Center (MSC) (WA)</t>
  </si>
  <si>
    <t>Vineyard at Eagle Promenade</t>
  </si>
  <si>
    <t>Vineyard at Eagle Promenade LP</t>
  </si>
  <si>
    <t>Ironhorse Lodge</t>
  </si>
  <si>
    <t>IronHorse Lodge 1 LLC</t>
  </si>
  <si>
    <t>Sunshine Valley Apartments</t>
  </si>
  <si>
    <t>Sunshine Valley Apartments, LLC</t>
  </si>
  <si>
    <t>Graham County Rural Housing Development Association</t>
  </si>
  <si>
    <t>Simmons Clubb &amp; Hodges, CPAs, PLLC</t>
  </si>
  <si>
    <t>Eastbridge- Secondary (2015)</t>
  </si>
  <si>
    <t>Eastbridge Apartments LLC</t>
  </si>
  <si>
    <t>HEF XIII</t>
  </si>
  <si>
    <t>Bud Bailey Apartments Combined</t>
  </si>
  <si>
    <t>Bud Bailey Apartments I, LLC</t>
  </si>
  <si>
    <t>Housing Authority of the County of Salt Lake (HACSL)</t>
  </si>
  <si>
    <t>B2a CPAs</t>
  </si>
  <si>
    <t>Vineyard at Broadmore II</t>
  </si>
  <si>
    <t>Vineyard at Broadmore II, L.P.</t>
  </si>
  <si>
    <t>La Mesita Phase 3</t>
  </si>
  <si>
    <t>La Mesita Apartments Phase 3, LP</t>
  </si>
  <si>
    <t>A New Leaf, Inc. (ANL-fka Prehab of Arizona, Inc.)</t>
  </si>
  <si>
    <t>Bridge Meadows Beaverton</t>
  </si>
  <si>
    <t>Bridge Meadows - Beaverton LP</t>
  </si>
  <si>
    <t>Twin Lakes Landing</t>
  </si>
  <si>
    <t>Twin Lakes Landing LLC</t>
  </si>
  <si>
    <t>Seavey Meadows Phase 3</t>
  </si>
  <si>
    <t>Seavey 3 Community LLC</t>
  </si>
  <si>
    <t>Willamette Neighborhood Housing Services</t>
  </si>
  <si>
    <t>Silver Cliffs</t>
  </si>
  <si>
    <t>Cliffview Partners, LLC</t>
  </si>
  <si>
    <t>RC Housing</t>
  </si>
  <si>
    <t>RC Housing LLC</t>
  </si>
  <si>
    <t>Housing Works</t>
  </si>
  <si>
    <t>1511 Dexter Apartments</t>
  </si>
  <si>
    <t>1511 Dexter Limited Partnership</t>
  </si>
  <si>
    <t>Prosser Senior Housing</t>
  </si>
  <si>
    <t>Prosser Housing LLLP</t>
  </si>
  <si>
    <t>Daggett Townhomes</t>
  </si>
  <si>
    <t>Daggett Townhomes LLC</t>
  </si>
  <si>
    <t>Moonlight Townhomes</t>
  </si>
  <si>
    <t>Moonlight Townhomes LLC</t>
  </si>
  <si>
    <t>Walla Walla Senior Portfolio</t>
  </si>
  <si>
    <t>WWHA Senior Housing Properties LLLP</t>
  </si>
  <si>
    <t>Littleton Crossing Apartments</t>
  </si>
  <si>
    <t>Littleton Crossing Apartments, LP</t>
  </si>
  <si>
    <t>Summit Housing Group</t>
  </si>
  <si>
    <t>HEF XIV</t>
  </si>
  <si>
    <t>RiverPlace Parcel 3 - West  UPDATE</t>
  </si>
  <si>
    <t>RiverPlace 3 Housing LP</t>
  </si>
  <si>
    <t>Azimuth 315</t>
  </si>
  <si>
    <t>Azimuth 315, LLC</t>
  </si>
  <si>
    <t>Mountain View Senior</t>
  </si>
  <si>
    <t>Pope Street Housing, LLC</t>
  </si>
  <si>
    <t>HEF XV</t>
  </si>
  <si>
    <t>Ciclo Apartments</t>
  </si>
  <si>
    <t>Ciclo LLLP</t>
  </si>
  <si>
    <t>Aprils Grove</t>
  </si>
  <si>
    <t>Aprils Grove LLP</t>
  </si>
  <si>
    <t>OPAL Community Land Trust</t>
  </si>
  <si>
    <t>Comer Nowling and Associates, P.C</t>
  </si>
  <si>
    <t>PATH</t>
  </si>
  <si>
    <t>Providence Heights LLLP</t>
  </si>
  <si>
    <t>Second Chance Center</t>
  </si>
  <si>
    <t>JDS Professional Group</t>
  </si>
  <si>
    <t>South 7th Village</t>
  </si>
  <si>
    <t>UMOM Housing V LLC</t>
  </si>
  <si>
    <t>Day Center V LLC</t>
  </si>
  <si>
    <t>Wenatchee Supportive Housing Community</t>
  </si>
  <si>
    <t>Wenatchee Housing LLLP</t>
  </si>
  <si>
    <t>Possession Sound Properties</t>
  </si>
  <si>
    <t>Possession Sound Properties LLC</t>
  </si>
  <si>
    <t>Catholic Housing Services of Western Washington f/k/a Archdiocesan Housing Authority</t>
  </si>
  <si>
    <t>CliftonLarsonAllen (Washington)</t>
  </si>
  <si>
    <t>Canal Commons</t>
  </si>
  <si>
    <t>Canal Commons One LLC</t>
  </si>
  <si>
    <t>HNCF</t>
  </si>
  <si>
    <t>Grizzly Hollow</t>
  </si>
  <si>
    <t>Mercy Housing California XXIX Limited Partnership</t>
  </si>
  <si>
    <t>HWCF</t>
  </si>
  <si>
    <t>Fremont Mews (CA)</t>
  </si>
  <si>
    <t>15th and Q Limited Partnership</t>
  </si>
  <si>
    <t>Juan Pablo II (Grandview)(WA)</t>
  </si>
  <si>
    <t>Grandview Family Housing LP</t>
  </si>
  <si>
    <t>JP Morgan 2009 (Middle Tier II)</t>
  </si>
  <si>
    <t>Devine Legacy on Central</t>
  </si>
  <si>
    <t>4530 N. Central L.P.</t>
  </si>
  <si>
    <t>JP Morgan 2009 (Middle Tier)</t>
  </si>
  <si>
    <t>First and Cedar</t>
  </si>
  <si>
    <t>First &amp; Cedar LLC</t>
  </si>
  <si>
    <t>Plymouth Housing Group (PHG)</t>
  </si>
  <si>
    <t>JP Morgan Chase</t>
  </si>
  <si>
    <t>Cooper Square Supportive Housing</t>
  </si>
  <si>
    <t>29 East 2nd Street Limited Partnership</t>
  </si>
  <si>
    <t>Community Access, Inc.</t>
  </si>
  <si>
    <t>BDO USA LLP (New York, NY)</t>
  </si>
  <si>
    <t>PSS GrandParent Family Apartments</t>
  </si>
  <si>
    <t>PSS/WSF Housing Company, L.P.</t>
  </si>
  <si>
    <t>JPM Encanto Middle Tier</t>
  </si>
  <si>
    <t>Encanto Pointe</t>
  </si>
  <si>
    <t>Encanto Pointe Housing First, L.P.</t>
  </si>
  <si>
    <t>JPM Middle Tier III</t>
  </si>
  <si>
    <t>The Orchard at Westchase</t>
  </si>
  <si>
    <t>Orchard Westchase LP</t>
  </si>
  <si>
    <t>Orchard Communities</t>
  </si>
  <si>
    <t>JPMorgan 2009</t>
  </si>
  <si>
    <t>Mosaica Family Apartments aka 18th and Alabama Family Housing</t>
  </si>
  <si>
    <t>Alabama Street Housing Associates, L.P.</t>
  </si>
  <si>
    <t>Mosaica Senior Apartments aka 18th Alabama Senior Housing</t>
  </si>
  <si>
    <t>Alabama Street Senior Housing Associates, L.P.</t>
  </si>
  <si>
    <t>Casa Maravilla</t>
  </si>
  <si>
    <t>Casa Marvilla LP</t>
  </si>
  <si>
    <t>Sky View Pines</t>
  </si>
  <si>
    <t>Sky View Pines Limited Partnership</t>
  </si>
  <si>
    <t>Victory Centre of Vernon Hills Senior Apartments</t>
  </si>
  <si>
    <t>Vernon Hills SA Associates, L.P.</t>
  </si>
  <si>
    <t>National Avenue Lofts</t>
  </si>
  <si>
    <t>National Avenue Lofts LLC</t>
  </si>
  <si>
    <t>Impact Seven, Inc.(Almena)</t>
  </si>
  <si>
    <t>Pacific Pines 4 Senior Apartments</t>
  </si>
  <si>
    <t>Pacific Pines 4 Limited Partnership</t>
  </si>
  <si>
    <t>JPMorgan 2010</t>
  </si>
  <si>
    <t>Vista Meadows Senior Apartments</t>
  </si>
  <si>
    <t xml:space="preserve">Vista Meadows Associates, LP </t>
  </si>
  <si>
    <t>JPMorgan 2011</t>
  </si>
  <si>
    <t xml:space="preserve">Borinquen Court (NY) </t>
  </si>
  <si>
    <t>Borinquen Court Associates, L.P.</t>
  </si>
  <si>
    <t>Findlay Teller Apartments</t>
  </si>
  <si>
    <t>Findlay Teller, L.P.</t>
  </si>
  <si>
    <t xml:space="preserve">The Crossing </t>
  </si>
  <si>
    <t>BHA Crossing, LP</t>
  </si>
  <si>
    <t>Housing Authority of the City of Beaumont (TX)</t>
  </si>
  <si>
    <t>Mitchell Street Market Lofts</t>
  </si>
  <si>
    <t>Mitchell Street Market Lofts, LLC</t>
  </si>
  <si>
    <t xml:space="preserve">Williams Apartments (fka Pontius) </t>
  </si>
  <si>
    <t>Pontius LLC</t>
  </si>
  <si>
    <t>Virginia Lake Apts (NV)</t>
  </si>
  <si>
    <t>Virginia Lake Senior Partners, a Nevada Limited Partnership</t>
  </si>
  <si>
    <t>Tres Puentes</t>
  </si>
  <si>
    <t>Tres Puentes, L.P.</t>
  </si>
  <si>
    <t>JPMorgan 2012</t>
  </si>
  <si>
    <t>Frank Luke Senior Housing (aka Aeroterra Senior Village)</t>
  </si>
  <si>
    <t>PERC Frank Luke Addition LLC</t>
  </si>
  <si>
    <t>City of Phoenix Dep't of Housing (AZ)</t>
  </si>
  <si>
    <t>UL2 - Urban Living on Second Ave</t>
  </si>
  <si>
    <t>650 N. Second Avenue, LP</t>
  </si>
  <si>
    <t>Corbin Heights</t>
  </si>
  <si>
    <t>Corbin Pinnacle, LLC</t>
  </si>
  <si>
    <t>The Simon Konover Company</t>
  </si>
  <si>
    <t>Schomburg Place</t>
  </si>
  <si>
    <t>WHGA Schomburg Place Limited Partnership</t>
  </si>
  <si>
    <t>Avalon Apartments</t>
  </si>
  <si>
    <t>Avalon Apartments, L.P.</t>
  </si>
  <si>
    <t>JPMorgan 2014</t>
  </si>
  <si>
    <t>Concern Bergen</t>
  </si>
  <si>
    <t>Concern Bergen LLC</t>
  </si>
  <si>
    <t>Paso Fino Apartments</t>
  </si>
  <si>
    <t>VDC Bexar County Reserve I, LP</t>
  </si>
  <si>
    <t>Versa Development, LLC</t>
  </si>
  <si>
    <t>Casas de las Flores (CA)</t>
  </si>
  <si>
    <t>Casa de las Flores, L.P.</t>
  </si>
  <si>
    <t>1380 University Avenue</t>
  </si>
  <si>
    <t>WFHA King Boulevard L.P.</t>
  </si>
  <si>
    <t>Workforce Housing Advisors</t>
  </si>
  <si>
    <t>Cedar Crossing (aka Virginia at Third)</t>
  </si>
  <si>
    <t>Virginia Housing, LP</t>
  </si>
  <si>
    <t>Bedford Green</t>
  </si>
  <si>
    <t>Bedford Place LLC</t>
  </si>
  <si>
    <t>Peabody Properties, Inc.</t>
  </si>
  <si>
    <t>Kevin P. Martin &amp; Associates, P.C.</t>
  </si>
  <si>
    <t>Crest Apartments</t>
  </si>
  <si>
    <t>Crest Apartments LP</t>
  </si>
  <si>
    <t>JPMorgan 2015</t>
  </si>
  <si>
    <t>Hope Manor Joliet</t>
  </si>
  <si>
    <t>Hope Manor Joliet Veterans Housing L.P.</t>
  </si>
  <si>
    <t>Volunteers of America of Illinois</t>
  </si>
  <si>
    <t>Frank Luke Phase II (aka Aeroterra II Apartments)</t>
  </si>
  <si>
    <t>PERC II Frank Luke Addition, LLC</t>
  </si>
  <si>
    <t>City of Phoenix Housing Department</t>
  </si>
  <si>
    <t>Frank Luke Phase III (aka Aeroterra III Apartments)</t>
  </si>
  <si>
    <t>PERC III Frank Luke Addition, LLC</t>
  </si>
  <si>
    <t>Vera Johnson</t>
  </si>
  <si>
    <t>Vera Johnson B LP</t>
  </si>
  <si>
    <t>Hatler-May Village</t>
  </si>
  <si>
    <t>Hatler May Village LLLP</t>
  </si>
  <si>
    <t>Maddox &amp; Associates APC</t>
  </si>
  <si>
    <t>Aurora St. Charles Senior Living</t>
  </si>
  <si>
    <t>Aurora St. Charles Senior Living L.P.</t>
  </si>
  <si>
    <t>VeriGreen Development LLC</t>
  </si>
  <si>
    <t>Biegger Estates</t>
  </si>
  <si>
    <t>Biegger Estates, LLC</t>
  </si>
  <si>
    <t>Southern Nevada Regional Housing Authority (SNRHA)</t>
  </si>
  <si>
    <t>JPMorgan 2016</t>
  </si>
  <si>
    <t>Seventh and Cherry</t>
  </si>
  <si>
    <t>Cherry Street LLC</t>
  </si>
  <si>
    <t>Selinon Park</t>
  </si>
  <si>
    <t>Selinon Park Limited Dividend Housing Association, LP</t>
  </si>
  <si>
    <t>Los Adobes de Maria III</t>
  </si>
  <si>
    <t>Los Adobes de Maria III, Limited Partnership</t>
  </si>
  <si>
    <t>Milton Meadows</t>
  </si>
  <si>
    <t>Milton Meadows Lansing LLC</t>
  </si>
  <si>
    <t>Rochesters Cornerstone Group, Ltd.</t>
  </si>
  <si>
    <t>Guadalupe Court Apartments Project</t>
  </si>
  <si>
    <t>GUADALUPE COURT, LP</t>
  </si>
  <si>
    <t>JPMorgan 2019</t>
  </si>
  <si>
    <t>Rockview II</t>
  </si>
  <si>
    <t>Glendower Rockview Phase 2 Rental Owner Entity Limited Partnership</t>
  </si>
  <si>
    <t>Housing Authority of New Haven</t>
  </si>
  <si>
    <t>Novogradac &amp; Company LLP (Boston)</t>
  </si>
  <si>
    <t>Freedom Springs</t>
  </si>
  <si>
    <t>Freedom Springs LLC</t>
  </si>
  <si>
    <t>Vecino Bond Group</t>
  </si>
  <si>
    <t>The Vista at Creekside</t>
  </si>
  <si>
    <t>Creekside  MF, LLC</t>
  </si>
  <si>
    <t>Bear Development, LLC</t>
  </si>
  <si>
    <t>JPMorgan 2019 II</t>
  </si>
  <si>
    <t>Hillcrest I (GA)</t>
  </si>
  <si>
    <t>TBG Hillcrest Senior I, LP</t>
  </si>
  <si>
    <t>The Benoit Group</t>
  </si>
  <si>
    <t>La Quinta Fund</t>
  </si>
  <si>
    <t>Wolff Waters Place (fka La Quinta Dune Palms)</t>
  </si>
  <si>
    <t>La Quinta Housing Associates, L.P.</t>
  </si>
  <si>
    <t>Mercy Park Middle Tier LLC</t>
  </si>
  <si>
    <t>Senior Residences at Mercy Park</t>
  </si>
  <si>
    <t>MHSE Mercy Park, LP</t>
  </si>
  <si>
    <t>Mercy Housing Southeast</t>
  </si>
  <si>
    <t>MetLife II</t>
  </si>
  <si>
    <t>Christopher House of Marlborough</t>
  </si>
  <si>
    <t>Christopher House of Marlborough Limited Partnership</t>
  </si>
  <si>
    <t>Christopher House Assisted Living, Inc.</t>
  </si>
  <si>
    <t>CohnReznick (Boston)</t>
  </si>
  <si>
    <t>The Four Sisters</t>
  </si>
  <si>
    <t>Omni Washington, L.P.</t>
  </si>
  <si>
    <t>Omni Development Corporation</t>
  </si>
  <si>
    <t>Citrin Cooperman</t>
  </si>
  <si>
    <t>Valley Brook Village</t>
  </si>
  <si>
    <t>VBV I, LLC</t>
  </si>
  <si>
    <t>RSM (Boston)</t>
  </si>
  <si>
    <t>Pleasant Street Apartments</t>
  </si>
  <si>
    <t>Pleasant Street Apartments LLC</t>
  </si>
  <si>
    <t>Odyssey Apartments</t>
  </si>
  <si>
    <t>Odyssey I LLC</t>
  </si>
  <si>
    <t>The Empowerment Program, Inc.</t>
  </si>
  <si>
    <t>Victory Place IV (AZ)</t>
  </si>
  <si>
    <t>Cloudbreak Phoenix IV, LP</t>
  </si>
  <si>
    <t>Morgan Stanley SIF Shared</t>
  </si>
  <si>
    <t>Morgan Stanley SIF Single</t>
  </si>
  <si>
    <t>Dewitt Supportive Housing</t>
  </si>
  <si>
    <t>DeWitt Supportive Housing, L.P.</t>
  </si>
  <si>
    <t>Muldoon Apartments</t>
  </si>
  <si>
    <t>Muldoon Gardens Associates LLC</t>
  </si>
  <si>
    <t>Home Leasing, LLC</t>
  </si>
  <si>
    <t>Mosholu Gardens</t>
  </si>
  <si>
    <t>245 E. Mosholu Apts LLC</t>
  </si>
  <si>
    <t>Rising Cedar (aka Touchstone Supportive)</t>
  </si>
  <si>
    <t>Touchstone Community Limited Partnership</t>
  </si>
  <si>
    <t>Silent Harvest Homes</t>
  </si>
  <si>
    <t>Silent Harvest Homes, LP</t>
  </si>
  <si>
    <t>Desert Ridge Investments, Inc.</t>
  </si>
  <si>
    <t>Kelly Street Restoration</t>
  </si>
  <si>
    <t>Kelly Street Restoration, L.P.</t>
  </si>
  <si>
    <t>Victory Gardens (CT)</t>
  </si>
  <si>
    <t>Victory Gardens Housing LLC</t>
  </si>
  <si>
    <t>Women's Institute for Housing &amp; Economic Development (WIHED)</t>
  </si>
  <si>
    <t>Whittlesey</t>
  </si>
  <si>
    <t>Berkeley Manor (MO)</t>
  </si>
  <si>
    <t>Berkeley Manor, LLC</t>
  </si>
  <si>
    <t>Rubicon Inc.</t>
  </si>
  <si>
    <t>Mueller Prost PC</t>
  </si>
  <si>
    <t>Menemsha Townhomes</t>
  </si>
  <si>
    <t>Menemsha Limited Partnership</t>
  </si>
  <si>
    <t>National Housing Associates, Inc.</t>
  </si>
  <si>
    <t>Morgan Stanley SIF Single II</t>
  </si>
  <si>
    <t>Rolling Hills Apartments</t>
  </si>
  <si>
    <t>RH-St. Paul Apartments LP</t>
  </si>
  <si>
    <t>Lutheran Social Services of Minnesota</t>
  </si>
  <si>
    <t>Beacon Place</t>
  </si>
  <si>
    <t>Beacon Place Limited Partnership</t>
  </si>
  <si>
    <t>Minot Artspace Lofts (aka Magic City Artspace Lofts)</t>
  </si>
  <si>
    <t>Minot Artspace Lofts Limited Partnership</t>
  </si>
  <si>
    <t>Artspace Projects, Inc.</t>
  </si>
  <si>
    <t>St. Philip's Gardens</t>
  </si>
  <si>
    <t>St. Philip's Gardens II, LLLP</t>
  </si>
  <si>
    <t>Twin Cities Housing Development Corporation (TCHDC)</t>
  </si>
  <si>
    <t>Pikeville Scholar House</t>
  </si>
  <si>
    <t>Pikeville Scholar House, LLLP</t>
  </si>
  <si>
    <t>Family Scholar House (FSHUS)</t>
  </si>
  <si>
    <t>MIller, Mayer, Sullivan &amp; Stevens LLP</t>
  </si>
  <si>
    <t>Lloyd House</t>
  </si>
  <si>
    <t>Lloyd House Limited Dividend Housing Association Limited Partnership</t>
  </si>
  <si>
    <t>Creston Avenue Preservation</t>
  </si>
  <si>
    <t>WHFA Creston Avenue, L.P.</t>
  </si>
  <si>
    <t>Blackstone Valley Gateways 2</t>
  </si>
  <si>
    <t>BVG II Limited Partnership</t>
  </si>
  <si>
    <t>St. Alban's Park</t>
  </si>
  <si>
    <t>St. Alban's Park II, LLLP</t>
  </si>
  <si>
    <t>Downtown Terrace</t>
  </si>
  <si>
    <t>Downtown Terrace, LP</t>
  </si>
  <si>
    <t>Pike County Progress Partners, Inc. (IN)</t>
  </si>
  <si>
    <t>The Lace Factory Apartments</t>
  </si>
  <si>
    <t>Lace Mill Limited Partnership</t>
  </si>
  <si>
    <t>Rural Ulster Preservation Company(RUPCO)</t>
  </si>
  <si>
    <t>Morgan Stanley SIF Single III</t>
  </si>
  <si>
    <t>Sasco Creek Redevelopment</t>
  </si>
  <si>
    <t>Sasco Creek Housing Associates, Limited Partnership</t>
  </si>
  <si>
    <t>Westport (CT) Housing Authority (WHA)</t>
  </si>
  <si>
    <t>Dorie Miller</t>
  </si>
  <si>
    <t>WHGA Dorie Miller Apartments LLC</t>
  </si>
  <si>
    <t>Benning Road</t>
  </si>
  <si>
    <t>Benning Residential LLC</t>
  </si>
  <si>
    <t>Walnut Commons (IN)</t>
  </si>
  <si>
    <t>DDG Walnut, LP</t>
  </si>
  <si>
    <t>The Daveri Development Group, LLC</t>
  </si>
  <si>
    <t>Ebenezer Tower Apartments</t>
  </si>
  <si>
    <t>ES Towers Limited Partnership</t>
  </si>
  <si>
    <t>Ebenezer Society</t>
  </si>
  <si>
    <t>1770 TPT</t>
  </si>
  <si>
    <t>1770 TPT LLC</t>
  </si>
  <si>
    <t>Sandra Erickson Real Estate, Inc. (SERE)</t>
  </si>
  <si>
    <t>MBD Wallace Mobley HDFC</t>
  </si>
  <si>
    <t>M.B.D. W.E. Mobley, LLC</t>
  </si>
  <si>
    <t>MBD Community Housing Corporation</t>
  </si>
  <si>
    <t>Arthur Clinton</t>
  </si>
  <si>
    <t>Arthur Clinton, L.P.</t>
  </si>
  <si>
    <t>1490 Crotona Park East Apartments</t>
  </si>
  <si>
    <t>1490 Crotona Park East L.P.</t>
  </si>
  <si>
    <t>Newport Scholar House</t>
  </si>
  <si>
    <t>Northern Kentucky Scholar House, LP</t>
  </si>
  <si>
    <t>Brighton Center</t>
  </si>
  <si>
    <t>Gilmore, Jasion &amp; Mahler LTD</t>
  </si>
  <si>
    <t>Silent Harvest Homes II</t>
  </si>
  <si>
    <t>Silent Harvest Homes II, LLC</t>
  </si>
  <si>
    <t>Pringle House</t>
  </si>
  <si>
    <t>Pringle House Limited Partnership</t>
  </si>
  <si>
    <t>Clare Terrace</t>
  </si>
  <si>
    <t>Clare Terrace Limited Partnership</t>
  </si>
  <si>
    <t>Biltmore Crossing Apartments NY</t>
  </si>
  <si>
    <t>Biltmore Crossing, LLC</t>
  </si>
  <si>
    <t>Conifer Realty, LLC</t>
  </si>
  <si>
    <t>Lincoln Gardens</t>
  </si>
  <si>
    <t>Lincoln Gardens Associates LLC</t>
  </si>
  <si>
    <t>MS CTR Fund I LLC</t>
  </si>
  <si>
    <t>Roosevelt Apartments</t>
  </si>
  <si>
    <t>Roosevelt Limited Dividend Housing Association Limited Partnership</t>
  </si>
  <si>
    <t>Dwelling Place of Grand Rapids, Inc.</t>
  </si>
  <si>
    <t>Beene, Garter &amp; Company</t>
  </si>
  <si>
    <t>Villa Del Sol</t>
  </si>
  <si>
    <t>72 Cesar Chavez LLLP</t>
  </si>
  <si>
    <t>Neighborhood Development Alliance, Inc.</t>
  </si>
  <si>
    <t>Southern Pines II</t>
  </si>
  <si>
    <t>SP II Apartments LLC</t>
  </si>
  <si>
    <t>Housing Authority of Calvert County</t>
  </si>
  <si>
    <t>Marshall Flats</t>
  </si>
  <si>
    <t>Clare Marshall Flats Limited Partnership</t>
  </si>
  <si>
    <t xml:space="preserve">Grand Terrace Apartments  </t>
  </si>
  <si>
    <t>Grand Terrace Apartments Limited Partnership</t>
  </si>
  <si>
    <t>Southwest Minnesota Housing Partnership</t>
  </si>
  <si>
    <t>HELP Perry Point Veterans Village</t>
  </si>
  <si>
    <t>HELP Perry Point LP</t>
  </si>
  <si>
    <t>Spring Road</t>
  </si>
  <si>
    <t>Spring Road LLC</t>
  </si>
  <si>
    <t>Mt. Baker Village Apartments</t>
  </si>
  <si>
    <t>Mt. Baker Village LLLP</t>
  </si>
  <si>
    <t>Mt. Baker Housing Association</t>
  </si>
  <si>
    <t>Camelback Pointe</t>
  </si>
  <si>
    <t>CAMELBACK POINTE, LP</t>
  </si>
  <si>
    <t>MS CTR Fund II LLC</t>
  </si>
  <si>
    <t>Valley Bridge</t>
  </si>
  <si>
    <t>Valley Bridge Senior Housing Limited Partnership</t>
  </si>
  <si>
    <t>Fulton Commons</t>
  </si>
  <si>
    <t>Fulton Commons, LLC</t>
  </si>
  <si>
    <t>Prairie Meadows II</t>
  </si>
  <si>
    <t>Prairie Meadows Homes Phase II, L.P.</t>
  </si>
  <si>
    <t xml:space="preserve">Illinois Community Action Development Corporation </t>
  </si>
  <si>
    <t>Posterity Scholar House</t>
  </si>
  <si>
    <t>Posterity Scholar House, LP</t>
  </si>
  <si>
    <t>BWI, LLC</t>
  </si>
  <si>
    <t>Riverside Homes</t>
  </si>
  <si>
    <t>Riverside Homes II of Minneapolis Limited Partnership</t>
  </si>
  <si>
    <t>Community Housing Development Corporation (MN)</t>
  </si>
  <si>
    <t xml:space="preserve">Mt. Angeles View </t>
  </si>
  <si>
    <t>Mt. Angeles View I LLLP</t>
  </si>
  <si>
    <t>Peninsula Housing Authority</t>
  </si>
  <si>
    <t xml:space="preserve">Citrus Square </t>
  </si>
  <si>
    <t>Ovation Housing, LLLP</t>
  </si>
  <si>
    <t>Orlando Housing Authority</t>
  </si>
  <si>
    <t>MS SIF IV</t>
  </si>
  <si>
    <t>Woodland Christian Terrace</t>
  </si>
  <si>
    <t>Woodland Towers LP</t>
  </si>
  <si>
    <t>Ridge Road</t>
  </si>
  <si>
    <t>Community Services Fifth Housing, LLC</t>
  </si>
  <si>
    <t>Community Services for the Developmentally Disabled, Inc.</t>
  </si>
  <si>
    <t>Wellington Square Senior Apartments</t>
  </si>
  <si>
    <t>Wellington Square TC Senior Apartments, L.P.</t>
  </si>
  <si>
    <t>California Commercial Investment Group</t>
  </si>
  <si>
    <t>Don Q Re-Syndication</t>
  </si>
  <si>
    <t>Don L.W.  LLC</t>
  </si>
  <si>
    <t>School 77</t>
  </si>
  <si>
    <t>S77 LLC</t>
  </si>
  <si>
    <t>Buffalo Neighborhood Stabilization Corp. (BNSC)</t>
  </si>
  <si>
    <t>Granary Place</t>
  </si>
  <si>
    <t>JF Granary Partners, LLC</t>
  </si>
  <si>
    <t>J.F. Capital, LLC</t>
  </si>
  <si>
    <t>MS SIF V</t>
  </si>
  <si>
    <t>Chemung Crossing</t>
  </si>
  <si>
    <t>Chemung Crossing, LLC</t>
  </si>
  <si>
    <t>Housing Visions Unlimited, Inc.</t>
  </si>
  <si>
    <t>Energy Square</t>
  </si>
  <si>
    <t>Cedar and Greenkill Limited Partnership</t>
  </si>
  <si>
    <t>Iron Works</t>
  </si>
  <si>
    <t>Iron Works Apartments LP</t>
  </si>
  <si>
    <t>Solinas Village - Almond Court</t>
  </si>
  <si>
    <t>Solinas/Almond LP</t>
  </si>
  <si>
    <t>Self Help Enterprises (CA)</t>
  </si>
  <si>
    <t>Vista Village</t>
  </si>
  <si>
    <t>Genesis Concord Vista LLC</t>
  </si>
  <si>
    <t>Great River Landing</t>
  </si>
  <si>
    <t>Great River Landing Housing LP</t>
  </si>
  <si>
    <t>Beacon Interfaith Housing Collaborative</t>
  </si>
  <si>
    <t>Palm Terrace (aka Lindsay Village)</t>
  </si>
  <si>
    <t>Palm Terrace LP, L.P.</t>
  </si>
  <si>
    <t>Park Place Morgan Hill</t>
  </si>
  <si>
    <t>EAH Park Place, L.P.</t>
  </si>
  <si>
    <t>Geneseo Apartments</t>
  </si>
  <si>
    <t>DePaul Geneseo LP</t>
  </si>
  <si>
    <t>Las Palmas Combined - MS Secondary 2017</t>
  </si>
  <si>
    <t>Las Palmas VOA Affordable Housing, L.P.</t>
  </si>
  <si>
    <t>PPL Ain Dah Yung Supportive Housing</t>
  </si>
  <si>
    <t>ADYC Supportive Housing Limited Partnership</t>
  </si>
  <si>
    <t>The Eastman Reserve</t>
  </si>
  <si>
    <t>Eastman Reserve, LLC</t>
  </si>
  <si>
    <t>MillCreek Station Apartments LLC</t>
  </si>
  <si>
    <t>Gardner Batt. LLC</t>
  </si>
  <si>
    <t>5th East Apartments</t>
  </si>
  <si>
    <t>5th East Apartments LLC</t>
  </si>
  <si>
    <t>First Step House</t>
  </si>
  <si>
    <t>MS SIF VI</t>
  </si>
  <si>
    <t>Stanton Square Apartments</t>
  </si>
  <si>
    <t>Stanton Housing LLC</t>
  </si>
  <si>
    <t>Horning Brothers/ Sunrise Development Corporation</t>
  </si>
  <si>
    <t>Maya Commons</t>
  </si>
  <si>
    <t>PPL Bunge Limited Partnership</t>
  </si>
  <si>
    <t>Jeremiah-Rochester</t>
  </si>
  <si>
    <t>Jeremiah Program Rochester Limited Partnership</t>
  </si>
  <si>
    <t>Starting Line Apartments</t>
  </si>
  <si>
    <t>DePaul Utica, LP</t>
  </si>
  <si>
    <t>Moda Union</t>
  </si>
  <si>
    <t>JF Union Partners, LLC</t>
  </si>
  <si>
    <t>JF Capital, LLC</t>
  </si>
  <si>
    <t>Laura Phishon</t>
  </si>
  <si>
    <t>Nationwide Fund</t>
  </si>
  <si>
    <t>Villa Madera</t>
  </si>
  <si>
    <t>Mercy Housing California XVI, a California Limited Partnership</t>
  </si>
  <si>
    <t>Scott Meadows</t>
  </si>
  <si>
    <t>Scott Meadows Senior Housing LP</t>
  </si>
  <si>
    <t>Marion Churches Senior Living Community Foundation</t>
  </si>
  <si>
    <t>Beachwood Apartments (RI)</t>
  </si>
  <si>
    <t>Beachwood Preservation Associates Limited Partnership</t>
  </si>
  <si>
    <t>Preservation of Affordable Housing (POAH)</t>
  </si>
  <si>
    <t>MarksNelson, LLC</t>
  </si>
  <si>
    <t>Wicker Park Renaissance</t>
  </si>
  <si>
    <t xml:space="preserve">Wicker Park Renaissance, L.P. </t>
  </si>
  <si>
    <t>Renaissance Realty Group, Inc. (RRG)</t>
  </si>
  <si>
    <t>Crestview Village Apts (IL)</t>
  </si>
  <si>
    <t>Crestview Preservation Associates L.P.</t>
  </si>
  <si>
    <t>Pisgah Village</t>
  </si>
  <si>
    <t xml:space="preserve">Pisgah Village, L.P., A California Limited Partnership </t>
  </si>
  <si>
    <t>Giant Road Family Apartments</t>
  </si>
  <si>
    <t>Giant Development, L.P., A California Limited Partnership</t>
  </si>
  <si>
    <t>East Bay Asian Local Development Corporation</t>
  </si>
  <si>
    <t>Justin Place / Linwood Re-syndication</t>
  </si>
  <si>
    <t>Justin Partners, L.P.</t>
  </si>
  <si>
    <t>Cohen-Esrey Communities, LLC</t>
  </si>
  <si>
    <t>Triangle Court III</t>
  </si>
  <si>
    <t>2216 Affordable LP</t>
  </si>
  <si>
    <t>Artimus Construction Inc.</t>
  </si>
  <si>
    <t>Samuel S. Adelsberg &amp; Co.</t>
  </si>
  <si>
    <t>Manhattan Court</t>
  </si>
  <si>
    <t>444 Affordable LP</t>
  </si>
  <si>
    <t>The Club at Eustis</t>
  </si>
  <si>
    <t>Club at Eustis Partners, Ltd.</t>
  </si>
  <si>
    <t>CED Capital Holdings IX, Ltd.</t>
  </si>
  <si>
    <t>Nationwide G.F. II</t>
  </si>
  <si>
    <t>Southwinds Apartments (RI)</t>
  </si>
  <si>
    <t>Southwinds Preservation Associates Limited Partnership</t>
  </si>
  <si>
    <t>Meridian Stratford Place Senior Apartments</t>
  </si>
  <si>
    <t>Meridian Stratford Place LDHA L.P.</t>
  </si>
  <si>
    <t>Daytona Gardens Apts.</t>
  </si>
  <si>
    <t>Gardens of Daytona Ltd.</t>
  </si>
  <si>
    <t>Heritage Affordable Development, Inc.</t>
  </si>
  <si>
    <t>Weil, Akman, Baylin &amp; Coleman, P.A.</t>
  </si>
  <si>
    <t>NDCSP I Middle-Tier</t>
  </si>
  <si>
    <t>Florence Fay School - Middle Tier Secondary 2017</t>
  </si>
  <si>
    <t>Florence Fay School Senior Apartments LP</t>
  </si>
  <si>
    <t>TWG Development, LLC</t>
  </si>
  <si>
    <t>NEF 1996 Series I</t>
  </si>
  <si>
    <t>Warren Street Supportive Housing</t>
  </si>
  <si>
    <t>551 Warren Street I, L.P.</t>
  </si>
  <si>
    <t>2014</t>
  </si>
  <si>
    <t>NEF 1996 Series II</t>
  </si>
  <si>
    <t>North Core Studios</t>
  </si>
  <si>
    <t>North Core Associates, L. P.</t>
  </si>
  <si>
    <t>East New York Urban Youth Corps Housing Development Fund Corp</t>
  </si>
  <si>
    <t>NEF 1997 Series I</t>
  </si>
  <si>
    <t>Elmwood Neighborhood Revitalization</t>
  </si>
  <si>
    <t>Elmwood Neighborhood Revitalization L.P.</t>
  </si>
  <si>
    <t>NEF 1999 SI Tranche 2</t>
  </si>
  <si>
    <t>Friendship Pine Revitalization (RI)</t>
  </si>
  <si>
    <t>Friendship Pine Associates., L.P.</t>
  </si>
  <si>
    <t>Main Street, Phase III (RI)</t>
  </si>
  <si>
    <t>Main Street Phase lll, L.P.</t>
  </si>
  <si>
    <t>NEF 1999 SII Tranche 1</t>
  </si>
  <si>
    <t>NEF 1999 SII Tranche 2</t>
  </si>
  <si>
    <t>VOA 560 West 165 St.</t>
  </si>
  <si>
    <t>560 West 165th St Associates, L.P.</t>
  </si>
  <si>
    <t>NEF 2000</t>
  </si>
  <si>
    <t>Esperanza Apartments (WA)</t>
  </si>
  <si>
    <t>Esperanza Apartments, LP</t>
  </si>
  <si>
    <t>Retirement Housing Foundation</t>
  </si>
  <si>
    <t>NEF 2001</t>
  </si>
  <si>
    <t>Haven House Cooperative</t>
  </si>
  <si>
    <t>Haven House, L.P.</t>
  </si>
  <si>
    <t>Safe Haven Outreach Ministry, Inc.(DC)</t>
  </si>
  <si>
    <t>Hertzbach &amp; Company, P.A.</t>
  </si>
  <si>
    <t>NEF 2002</t>
  </si>
  <si>
    <t>Chapin Street Apartments</t>
  </si>
  <si>
    <t>Chapin Housing Limited Partnership</t>
  </si>
  <si>
    <t>Development Corporation of Columbia Heights</t>
  </si>
  <si>
    <t>Factory Street</t>
  </si>
  <si>
    <t>Factory Street Limited Partnership</t>
  </si>
  <si>
    <t>Yardley Hills I</t>
  </si>
  <si>
    <t>Yardley Hills Town Homes Limited Partnership I</t>
  </si>
  <si>
    <t>Southern Maryland Tri-County Community Action Committee Inc.</t>
  </si>
  <si>
    <t>Euclid Street Apts (DC)</t>
  </si>
  <si>
    <t>Euclid Housing Limited Partnership</t>
  </si>
  <si>
    <t>Meadow Park Apartments</t>
  </si>
  <si>
    <t>Colonial Park Associates, LTD</t>
  </si>
  <si>
    <t>Southeast Alabama Self-Help Association</t>
  </si>
  <si>
    <t>Glenn Blankinship CPA</t>
  </si>
  <si>
    <t>Macombs Manor</t>
  </si>
  <si>
    <t>Macombs Manor Associates, L.P.</t>
  </si>
  <si>
    <t>Dayton HOPE VI</t>
  </si>
  <si>
    <t>Dayton View Associates, L.P.</t>
  </si>
  <si>
    <t>Oberer Development Corporation</t>
  </si>
  <si>
    <t>Olney Towers</t>
  </si>
  <si>
    <t>Omni Olney Limited Partnership</t>
  </si>
  <si>
    <t>Ruby Housing</t>
  </si>
  <si>
    <t>Ruby Housing, L.P.</t>
  </si>
  <si>
    <t>Achieve Ability, Inc.</t>
  </si>
  <si>
    <t>Hobie Creek Senior Apartments</t>
  </si>
  <si>
    <t>Brower Road, LLC</t>
  </si>
  <si>
    <t>Constitution Hill IV</t>
  </si>
  <si>
    <t>Building the Dream, L.P.</t>
  </si>
  <si>
    <t>Waterview Apartments</t>
  </si>
  <si>
    <t>Omni Privilege Limited Partnership</t>
  </si>
  <si>
    <t>Spring Villa Apts (RI)</t>
  </si>
  <si>
    <t>Omni Spring Villa Limited Partnership</t>
  </si>
  <si>
    <t>South Park HOPE VI</t>
  </si>
  <si>
    <t>South Park Development Partners LLLP</t>
  </si>
  <si>
    <t>Metropolitan Housing Corporation (AZ)</t>
  </si>
  <si>
    <t>Regier, Carr, and Monroe, LLP</t>
  </si>
  <si>
    <t>Housing Hope Village Expansion</t>
  </si>
  <si>
    <t>Hope Village II LLC</t>
  </si>
  <si>
    <t>Angle Lake Court</t>
  </si>
  <si>
    <t>LATCH-SEATAC Limited Partnership</t>
  </si>
  <si>
    <t>Lutheran Alliance to Create Housing</t>
  </si>
  <si>
    <t>The Tower at Station Place</t>
  </si>
  <si>
    <t>SP Tower Limited Partnership</t>
  </si>
  <si>
    <t>REACH Community Development, Inc.</t>
  </si>
  <si>
    <t>Berkeley Village (RI)</t>
  </si>
  <si>
    <t>Woodward Street Limited Partnership</t>
  </si>
  <si>
    <t>Savannah Place</t>
  </si>
  <si>
    <t>Savannah Place Apartments LLC</t>
  </si>
  <si>
    <t>Fred G. Mills</t>
  </si>
  <si>
    <t>Westwood Park (NC)</t>
  </si>
  <si>
    <t>West Cary Apartments, LLC</t>
  </si>
  <si>
    <t>Jenkins Properties, LP</t>
  </si>
  <si>
    <t>2013</t>
  </si>
  <si>
    <t>South Park Plaza (IL)</t>
  </si>
  <si>
    <t>South Park Plaza, L.P.</t>
  </si>
  <si>
    <t>Leland Apartments</t>
  </si>
  <si>
    <t>Leland Limited Partnership</t>
  </si>
  <si>
    <t>South Wabash Studios</t>
  </si>
  <si>
    <t>600 S. Wabash L.P.</t>
  </si>
  <si>
    <t>Chicago Christian Industrial League</t>
  </si>
  <si>
    <t>Southwind Landing (NY)</t>
  </si>
  <si>
    <t>Southwind Landing Apartments, L.P.</t>
  </si>
  <si>
    <t>Rosewood Kalamazoo</t>
  </si>
  <si>
    <t>Kalamazoo Rosewood Limited Dividend Housing Association Limited Partnership</t>
  </si>
  <si>
    <t>North Aiken Apartments</t>
  </si>
  <si>
    <t>North Aiken Senior Housing Limited Partnership</t>
  </si>
  <si>
    <t>Ladera Village</t>
  </si>
  <si>
    <t>Ladera Village Limited Partnership</t>
  </si>
  <si>
    <t>Siete Del Norte Community Development Corporation</t>
  </si>
  <si>
    <t>Grandview (WV)</t>
  </si>
  <si>
    <t>TCB Grandview Limited Partnership</t>
  </si>
  <si>
    <t>The Community Builders, Inc.(TCB)</t>
  </si>
  <si>
    <t>Phoenix Apartments (SC)</t>
  </si>
  <si>
    <t>St. Johns Avenue One, L.P.</t>
  </si>
  <si>
    <t>VOA Ayer aka Nashoba Park</t>
  </si>
  <si>
    <t>VOA Ayer Limited Partnership</t>
  </si>
  <si>
    <t>Volunteers of America-Massachusetts (VOA)</t>
  </si>
  <si>
    <t>Davis Kelly CPA's</t>
  </si>
  <si>
    <t>Youngstown Elderly</t>
  </si>
  <si>
    <t>Choice Elderly L.P.</t>
  </si>
  <si>
    <t>Community Housing Options Involving Coop Efforts (CHOICE)</t>
  </si>
  <si>
    <t>Baumgarten &amp; Company LLP</t>
  </si>
  <si>
    <t>Core City Estates II</t>
  </si>
  <si>
    <t>Core City Estates Ph II LDHA LP</t>
  </si>
  <si>
    <t>Core City Neighborhoods</t>
  </si>
  <si>
    <t>Gordon Advisors, P.C.</t>
  </si>
  <si>
    <t>Alexian Village SLF (AKA Alexian Village of Elk Grove)</t>
  </si>
  <si>
    <t>Elk Grove Village SLF Associates, L.P.</t>
  </si>
  <si>
    <t>St. Croix Falls Townhomes</t>
  </si>
  <si>
    <t>St. Croix Falls Townhomes, LLC</t>
  </si>
  <si>
    <t>West Central Wisconsin Community Action Agency (West CAP)</t>
  </si>
  <si>
    <t>WIPFLI, LLP</t>
  </si>
  <si>
    <t>Judkins Park Apartments</t>
  </si>
  <si>
    <t xml:space="preserve">Judkins Park Apartments LLC </t>
  </si>
  <si>
    <t>Genesee</t>
  </si>
  <si>
    <t>Genesee Limited Partnership</t>
  </si>
  <si>
    <t>4th and Diamond Streets</t>
  </si>
  <si>
    <t>4th and Diamond L.P.</t>
  </si>
  <si>
    <t>Selby Grotto Apartments</t>
  </si>
  <si>
    <t>Selby Grotto Limited Partnership</t>
  </si>
  <si>
    <t>Legacy Management &amp; Development Corporation</t>
  </si>
  <si>
    <t>Madison Heights III</t>
  </si>
  <si>
    <t>Madison Heights Phase III, L.P.</t>
  </si>
  <si>
    <t>Little Rock Housing Authority</t>
  </si>
  <si>
    <t>Carter Woods Apartments</t>
  </si>
  <si>
    <t>Nine Mile Road LLC</t>
  </si>
  <si>
    <t>Better Housing Coalition (BHC)</t>
  </si>
  <si>
    <t>BDO USA LLP (Richmond, VA)</t>
  </si>
  <si>
    <t>Harding Village</t>
  </si>
  <si>
    <t xml:space="preserve">Harding Village LTD. </t>
  </si>
  <si>
    <t>Carrfour Supportive Housing, Inc.</t>
  </si>
  <si>
    <t>Novogradac &amp; Company LLP (Alpharetta, GA)</t>
  </si>
  <si>
    <t>Georgias Place</t>
  </si>
  <si>
    <t>Georgias Place, L.P.</t>
  </si>
  <si>
    <t>Community Counseling &amp; Mediation</t>
  </si>
  <si>
    <t>Geltrude &amp; Company CPA</t>
  </si>
  <si>
    <t>Gray Street Apartments, Phase I</t>
  </si>
  <si>
    <t>Gray Street Affordable Housing Limited Dividend Housing Association Limited Partnership</t>
  </si>
  <si>
    <t>Nova Development Group of Detroit, L.L.C.</t>
  </si>
  <si>
    <t>Prater dba Sierra Crest Senior Apartments</t>
  </si>
  <si>
    <t>Prater Partners, a Nevada Limited Partnership</t>
  </si>
  <si>
    <t>River Valley Village</t>
  </si>
  <si>
    <t>River Valley Village Associates, L.P.</t>
  </si>
  <si>
    <t>Mishawum aka Zelma Lacey</t>
  </si>
  <si>
    <t>Mishawum Assisted Living Associates LLC</t>
  </si>
  <si>
    <t>Edward A. Fish Associates, LLC</t>
  </si>
  <si>
    <t>Gateway Apartments (WI)</t>
  </si>
  <si>
    <t>New Covenant Gateway, LLC</t>
  </si>
  <si>
    <t>New Covenant Housing Corp.</t>
  </si>
  <si>
    <t>Visitation Place Apartments</t>
  </si>
  <si>
    <t>Visitation Place Limited Partnership</t>
  </si>
  <si>
    <t>Catholic Charities of St. Paul and Minneapolis</t>
  </si>
  <si>
    <t>Leon H. Sullivan Townhomes, Phase I</t>
  </si>
  <si>
    <t>ICRC Housing Project No. 3 Limited Partnership</t>
  </si>
  <si>
    <t>Inner City Redevelopment Corporation, Inc.</t>
  </si>
  <si>
    <t>RitzHolman CPAs</t>
  </si>
  <si>
    <t>Pine Woods</t>
  </si>
  <si>
    <t>Pine Woods, LLC</t>
  </si>
  <si>
    <t>Construct, Inc.</t>
  </si>
  <si>
    <t>Adelson &amp; Company PC</t>
  </si>
  <si>
    <t>Mountain Senior Apartments</t>
  </si>
  <si>
    <t>Mountain Seniors, L.P.</t>
  </si>
  <si>
    <t>Whitewater Creek, Inc</t>
  </si>
  <si>
    <t>Pine Ridge Manor</t>
  </si>
  <si>
    <t>Pineridge Manor, LLC</t>
  </si>
  <si>
    <t>Atlantic Housing Development LLC (NC)</t>
  </si>
  <si>
    <t>Sojourner Truth</t>
  </si>
  <si>
    <t>Sojourner Truth, Ltd.</t>
  </si>
  <si>
    <t>Eric Love, P.C.</t>
  </si>
  <si>
    <t>Joanns Place</t>
  </si>
  <si>
    <t>JoAnn Place, LLC</t>
  </si>
  <si>
    <t>Humanitas, Inc.</t>
  </si>
  <si>
    <t>West Villa Apartments</t>
  </si>
  <si>
    <t>West Villa Limited Partnership</t>
  </si>
  <si>
    <t>Elmwood Apartments</t>
  </si>
  <si>
    <t>Elmwood Development, LLC</t>
  </si>
  <si>
    <t>Associated Development</t>
  </si>
  <si>
    <t>Hamilton Park</t>
  </si>
  <si>
    <t>Hamilton Park Limited Partnership</t>
  </si>
  <si>
    <t>Columbia Cascade Housing Corporation</t>
  </si>
  <si>
    <t>Brightwaters Apts</t>
  </si>
  <si>
    <t>Brightwaters Housing Partners, L.P.</t>
  </si>
  <si>
    <t>Community Action Project of Tulsa County (CAPTC)</t>
  </si>
  <si>
    <t>Northridge Homes</t>
  </si>
  <si>
    <t>Northridge Homes, L.P.</t>
  </si>
  <si>
    <t>Liberty Square Apartments</t>
  </si>
  <si>
    <t>Liberty Square Limited Partnership</t>
  </si>
  <si>
    <t>Bonheur Development Corporation</t>
  </si>
  <si>
    <t>Potters Avenue Area Revitalization Project</t>
  </si>
  <si>
    <t>Potters Avenue Area Revitalization Limited Partnership</t>
  </si>
  <si>
    <t>Croft Place Townhomes</t>
  </si>
  <si>
    <t>Croft Place Townhomes LLC</t>
  </si>
  <si>
    <t>Delridge Neighborhoods Development Association (DNDA)</t>
  </si>
  <si>
    <t>Clare Apartments</t>
  </si>
  <si>
    <t>Clare Apartments Limited Partnership</t>
  </si>
  <si>
    <t>Cambridge Townhomes</t>
  </si>
  <si>
    <t>Cambridge Associates, L.P.</t>
  </si>
  <si>
    <t>Vatterott Properties, Inc.</t>
  </si>
  <si>
    <t>Lemler Group, LLC</t>
  </si>
  <si>
    <t>Nathan Castle</t>
  </si>
  <si>
    <t>Nathan Castle Apartments, L.P.</t>
  </si>
  <si>
    <t>Edgemere Development</t>
  </si>
  <si>
    <t>Boone Ave Apartments</t>
  </si>
  <si>
    <t>Boone Avenue Apartments Limited Partnership</t>
  </si>
  <si>
    <t>Fifty Washington Square</t>
  </si>
  <si>
    <t>Fifty Square, L.P.</t>
  </si>
  <si>
    <t>Church Community Housing Corporation (RI)</t>
  </si>
  <si>
    <t>Fox River Senior Village</t>
  </si>
  <si>
    <t>Fox River Senior Village, LLC, A Wisconsin Limited Liability Company</t>
  </si>
  <si>
    <t>CAP Services, Inc. (WI)</t>
  </si>
  <si>
    <t>Orchard Gardens (MT)</t>
  </si>
  <si>
    <t>Orchard Gardens Limited Partnership</t>
  </si>
  <si>
    <t>homeWORD</t>
  </si>
  <si>
    <t>Peterson CPA Group, P.C.</t>
  </si>
  <si>
    <t>Iris Nydia Brown Townhouses</t>
  </si>
  <si>
    <t>INB, L.P.</t>
  </si>
  <si>
    <t>Cool Breeze Crossing</t>
  </si>
  <si>
    <t>Cool Breeze Crossing, LLC</t>
  </si>
  <si>
    <t>Santee-Lynches Affordable Housing and Community Development Corp.</t>
  </si>
  <si>
    <t>Rives &amp; Associates, LLP</t>
  </si>
  <si>
    <t>Union Mill Crossing (SC)</t>
  </si>
  <si>
    <t>Union Mill Crossing, LLC, a South Carolina Limited Liability Company</t>
  </si>
  <si>
    <t>Hunters Crossing</t>
  </si>
  <si>
    <t>Hunters Crossings, LLC</t>
  </si>
  <si>
    <t>Waupaca Senior Village</t>
  </si>
  <si>
    <t>Waupaca Senior Village, LLC</t>
  </si>
  <si>
    <t>Canterbury Apartments</t>
  </si>
  <si>
    <t>Winfield Apartment Partners, LLC</t>
  </si>
  <si>
    <t>Dunbar, Murphy &amp; Co.</t>
  </si>
  <si>
    <t>Teakettle Vista Apartments II</t>
  </si>
  <si>
    <t>Teakettle Vista Associates II, LP</t>
  </si>
  <si>
    <t>Northwest Montana Human Resources, Inc.</t>
  </si>
  <si>
    <t>Randall &amp; Company</t>
  </si>
  <si>
    <t>Cascade Village North</t>
  </si>
  <si>
    <t>Cascade Village North Limited Partnership</t>
  </si>
  <si>
    <t>NEF 2004</t>
  </si>
  <si>
    <t>Madres Unidas</t>
  </si>
  <si>
    <t>Madres Unidas Limited Partnership</t>
  </si>
  <si>
    <t>LUCHA</t>
  </si>
  <si>
    <t>East Side Housing Opportunities (NY)</t>
  </si>
  <si>
    <t>East Side Housing, L.P.</t>
  </si>
  <si>
    <t>LaSalle Hotel (WA)</t>
  </si>
  <si>
    <t>LaSalle Senior Housing LLC</t>
  </si>
  <si>
    <t>Pike Place Market Preservation &amp; Development Authority (PDA)</t>
  </si>
  <si>
    <t>Peterson Sullivan LLP</t>
  </si>
  <si>
    <t>Nihonmachi Terrace</t>
  </si>
  <si>
    <t>Main Street InterIm LLC</t>
  </si>
  <si>
    <t>InterIm Community Development Association (WA)</t>
  </si>
  <si>
    <t>Yardley Hills II</t>
  </si>
  <si>
    <t>Yardley Hills Town Homes Limited Partnership II</t>
  </si>
  <si>
    <t>Jubilee Homes V</t>
  </si>
  <si>
    <t>Youngstown Jubilee Homes V L.P.</t>
  </si>
  <si>
    <t>Bangor Waterworks</t>
  </si>
  <si>
    <t>Waterworks Development, LP</t>
  </si>
  <si>
    <t>Shaw House, Inc.</t>
  </si>
  <si>
    <t>Courtes de Emerald</t>
  </si>
  <si>
    <t>Courtes de Emerald, L.P.</t>
  </si>
  <si>
    <t>PHASE Inc.</t>
  </si>
  <si>
    <t>Cone &amp; Smith, P.C.</t>
  </si>
  <si>
    <t>Forest Heights</t>
  </si>
  <si>
    <t>Forest Heights Properties, LP</t>
  </si>
  <si>
    <t>Milton Stewart Properties, LLC</t>
  </si>
  <si>
    <t>Dobbs &amp; Co</t>
  </si>
  <si>
    <t>Casa Familia (New Haven)</t>
  </si>
  <si>
    <t>Casa Familia I Limited Partnership</t>
  </si>
  <si>
    <t>Casa Otonal</t>
  </si>
  <si>
    <t>Cecil Newman Plaza</t>
  </si>
  <si>
    <t>Cecil Newman Apartments Limited Partnership</t>
  </si>
  <si>
    <t>Villages at Old Hickory</t>
  </si>
  <si>
    <t>The Villages at Old Hickory, LLC</t>
  </si>
  <si>
    <t>Tennessee Housing Development Corporation</t>
  </si>
  <si>
    <t>Smith Marion &amp; Co</t>
  </si>
  <si>
    <t>Praise Apartments</t>
  </si>
  <si>
    <t>Praise Apartments I Limited Partnership</t>
  </si>
  <si>
    <t>Lawndale Christian Development Corporation</t>
  </si>
  <si>
    <t>Riverside Gateway (RI)</t>
  </si>
  <si>
    <t>Riverside Gateway, LP</t>
  </si>
  <si>
    <t>Second and Stewart</t>
  </si>
  <si>
    <t>Second &amp; Stewart LLC</t>
  </si>
  <si>
    <t>Virginia Street (NV)</t>
  </si>
  <si>
    <t>Virginia Street Partners, a Nevada Limited Partmership</t>
  </si>
  <si>
    <t>Hearthstone Landing Apartments</t>
  </si>
  <si>
    <t>HL Canton Partners, L.P.</t>
  </si>
  <si>
    <t>NuRock Development Group, Inc.</t>
  </si>
  <si>
    <t>Historic Cooper School</t>
  </si>
  <si>
    <t>Historic Cooper School LLC</t>
  </si>
  <si>
    <t>Park Run</t>
  </si>
  <si>
    <t>Park Run Associates of Le Claire, L.P.</t>
  </si>
  <si>
    <t>RoseHaven Cottages</t>
  </si>
  <si>
    <t>WWHA-Rosehaven Cottages Limited Partnership</t>
  </si>
  <si>
    <t>Ashley Place</t>
  </si>
  <si>
    <t>Ashley Place Limited Partnership</t>
  </si>
  <si>
    <t>Denham Springs Housing Authority</t>
  </si>
  <si>
    <t>160 South 2nd Street</t>
  </si>
  <si>
    <t>160 South 2nd Street L.P.</t>
  </si>
  <si>
    <t>Los Sures Development Corporation</t>
  </si>
  <si>
    <t>Cornerstone Manor (NY)</t>
  </si>
  <si>
    <t>Cornerstone Manor, L.P.</t>
  </si>
  <si>
    <t>City Mission Society, Inc.</t>
  </si>
  <si>
    <t>Hudson Homestead</t>
  </si>
  <si>
    <t>Hudson Homesteads, L.P. A New York Limited Partnership and Redevelopment Company</t>
  </si>
  <si>
    <t>Galvan Housing Resources Inc.</t>
  </si>
  <si>
    <t>Ardmore Crossing</t>
  </si>
  <si>
    <t>Greenfield Commons Apartments Associates, LP</t>
  </si>
  <si>
    <t>Canus Corporation</t>
  </si>
  <si>
    <t>Bush Tecosky Goodman Feldman LLC</t>
  </si>
  <si>
    <t>Universal Point III</t>
  </si>
  <si>
    <t>The Commons at Point Breeze, L.P.</t>
  </si>
  <si>
    <t>Universal Community Homes, Inc.</t>
  </si>
  <si>
    <t>Horizon Village</t>
  </si>
  <si>
    <t>Horizon Village One, LP</t>
  </si>
  <si>
    <t>Sagewood Apartments</t>
  </si>
  <si>
    <t>SAAHC Sagewood Apartments LP</t>
  </si>
  <si>
    <t>San Antonio Alternative Affordable Housing Corp</t>
  </si>
  <si>
    <t>Marathon County Housing Redevelopment - RD</t>
  </si>
  <si>
    <t>Marathon County Housing Redevelopment-RD, LLC</t>
  </si>
  <si>
    <t>Marathon Housing Association, Inc. (MHA)</t>
  </si>
  <si>
    <t>Alpaca Ranch</t>
  </si>
  <si>
    <t>Alpaca Ranch LLC</t>
  </si>
  <si>
    <t>Broken Bow (OK) Housing Authority</t>
  </si>
  <si>
    <t>Robert Kershaw, CPA</t>
  </si>
  <si>
    <t>Barton Center aka Barton Complex</t>
  </si>
  <si>
    <t>The Barton Center LP</t>
  </si>
  <si>
    <t>The Salvation Army Services, Inc.</t>
  </si>
  <si>
    <t>La Estancia</t>
  </si>
  <si>
    <t>La Estancia Limited Partnership</t>
  </si>
  <si>
    <t>Many Rivers West</t>
  </si>
  <si>
    <t>Many Rivers West Limited Partnership</t>
  </si>
  <si>
    <t>American Indian Housing and Community Development Corporation</t>
  </si>
  <si>
    <t>Short Mountain Village</t>
  </si>
  <si>
    <t>Short Mountain Village, L.P.</t>
  </si>
  <si>
    <t>Morningside Development, LLC</t>
  </si>
  <si>
    <t>Jeffrey Faile &amp; Associates, PC</t>
  </si>
  <si>
    <t>Pathways Apartments (NE)</t>
  </si>
  <si>
    <t>South Central Apartment Partners, LLC</t>
  </si>
  <si>
    <t>South Central Behavioral Services</t>
  </si>
  <si>
    <t>Ferry Street Mutual Housing</t>
  </si>
  <si>
    <t>Ferry Mutual Housing Limited Partnership</t>
  </si>
  <si>
    <t>Tyler Run I</t>
  </si>
  <si>
    <t>Tyler Run I, LLC</t>
  </si>
  <si>
    <t>Integra Investment Holdings, LLC</t>
  </si>
  <si>
    <t>Pine Chase Apts</t>
  </si>
  <si>
    <t>Pine Chase, LLC</t>
  </si>
  <si>
    <t>Town View Apartments</t>
  </si>
  <si>
    <t>Town View Partners Limited Partnership</t>
  </si>
  <si>
    <t>Crane &amp; Fowler Investments, LLC</t>
  </si>
  <si>
    <t>Lefor, Rapp &amp; Holland LLC</t>
  </si>
  <si>
    <t>Hiawatha Commons</t>
  </si>
  <si>
    <t>Hiawatha Housing Limited Partnership</t>
  </si>
  <si>
    <t>Jourdain</t>
  </si>
  <si>
    <t>Franklin Portland Gateway Phase II Limited Partnership</t>
  </si>
  <si>
    <t>Aeon aka Central Community Housing Trust</t>
  </si>
  <si>
    <t>Lake Plaza Apartments</t>
  </si>
  <si>
    <t>Lake Plaza Associates L.P.</t>
  </si>
  <si>
    <t>Hazedel Seniors</t>
  </si>
  <si>
    <t>Hazedel Seniors Limited Partnership</t>
  </si>
  <si>
    <t>Marion County (OR) Housing Authority</t>
  </si>
  <si>
    <t>Grove, Mueller &amp; Swank, P.C.</t>
  </si>
  <si>
    <t>Cimmaron Apartments</t>
  </si>
  <si>
    <t>Cimmaron Limited Partnership</t>
  </si>
  <si>
    <t>Community Action Agency of Southern New Mexico</t>
  </si>
  <si>
    <t>Hinkle + Landers PC</t>
  </si>
  <si>
    <t>University Dale Apartments</t>
  </si>
  <si>
    <t>University Dale Apartments Limited Partnership</t>
  </si>
  <si>
    <t>Community Development Advocates Dale, Inc.</t>
  </si>
  <si>
    <t>Village at Horse Creek</t>
  </si>
  <si>
    <t>Horse Creek, LLC</t>
  </si>
  <si>
    <t>Community Development &amp; Improvement Corporation (C-DIC)</t>
  </si>
  <si>
    <t>Serotta, Maddocks, Evans &amp; Co., CPAS</t>
  </si>
  <si>
    <t>Webster Village Single Family</t>
  </si>
  <si>
    <t>Webster Village Subdivision L.P.</t>
  </si>
  <si>
    <t>North Oak Single Family</t>
  </si>
  <si>
    <t>North Oak Subdivision Limited Partnership</t>
  </si>
  <si>
    <t>New San Marco Apartments</t>
  </si>
  <si>
    <t>CC San Marco, LLC</t>
  </si>
  <si>
    <t>Center City Housing Corp. (CCHC)</t>
  </si>
  <si>
    <t>Highland Station</t>
  </si>
  <si>
    <t>Highland Station Limited Partnership</t>
  </si>
  <si>
    <t>Catholic Community Services Foundation, Inc.</t>
  </si>
  <si>
    <t>Lake Plaza Phase II</t>
  </si>
  <si>
    <t>Lake Plaza Associates Phase II, L.P.</t>
  </si>
  <si>
    <t>Barton Senior Residences of Zion</t>
  </si>
  <si>
    <t>Zion-Barton, L.P.</t>
  </si>
  <si>
    <t>Barton  Senior Care LLC</t>
  </si>
  <si>
    <t>St. Antoine Gardens</t>
  </si>
  <si>
    <t>St Antoine Gardens Limited Partnership</t>
  </si>
  <si>
    <t>Housing Authority of the City of Lafayette</t>
  </si>
  <si>
    <t>Riverside Village (RI)</t>
  </si>
  <si>
    <t>Riverside Village, L.P.</t>
  </si>
  <si>
    <t>Heritage Place Subdivision (LA)</t>
  </si>
  <si>
    <t>Heritage Place Subdivision Limited Partnership</t>
  </si>
  <si>
    <t>NEF 2005</t>
  </si>
  <si>
    <t>Village Place at Duluth</t>
  </si>
  <si>
    <t>Central Hillside Development Limited Partnership, LLLP</t>
  </si>
  <si>
    <t>VP Development, Inc.</t>
  </si>
  <si>
    <t>Harbor View Phase I</t>
  </si>
  <si>
    <t>Harbor View Phase I LLC</t>
  </si>
  <si>
    <t>Stone Way Apartments</t>
  </si>
  <si>
    <t>Stone Way Apartments LLC</t>
  </si>
  <si>
    <t>Kateri Park</t>
  </si>
  <si>
    <t>Kateri Park Limited Partnership</t>
  </si>
  <si>
    <t>Catholic Charities of Oregon</t>
  </si>
  <si>
    <t>River West South Development</t>
  </si>
  <si>
    <t>River West South LP</t>
  </si>
  <si>
    <t>Peoria (IL) Housing Authority</t>
  </si>
  <si>
    <t>Salem Elderly Apartments</t>
  </si>
  <si>
    <t>Salem Senior Housing, LLC</t>
  </si>
  <si>
    <t>Verne Barry Place (formerly The Dwelling Place Inn)</t>
  </si>
  <si>
    <t>KBC Limited Dividend Housing Association Limited Partnership</t>
  </si>
  <si>
    <t>Tyler Run II</t>
  </si>
  <si>
    <t>Tyler Run II, LLC</t>
  </si>
  <si>
    <t>Centennial Manor Apartments</t>
  </si>
  <si>
    <t>Centennial Manor Partners Limited Partnership</t>
  </si>
  <si>
    <t>Middlesex Pilots</t>
  </si>
  <si>
    <t>Middlesex Housing Limited Partnership</t>
  </si>
  <si>
    <t>The Connection Fund, Inc.</t>
  </si>
  <si>
    <t>Perpich Apartments</t>
  </si>
  <si>
    <t>Perpich Apartments Limited Partnership</t>
  </si>
  <si>
    <t>Range Mental Health Center, Inc.</t>
  </si>
  <si>
    <t>Deer Ridge</t>
  </si>
  <si>
    <t>Deer Ridge Associates, Ltd.</t>
  </si>
  <si>
    <t>Vantage Development, LLC</t>
  </si>
  <si>
    <t>Oak Park Villas</t>
  </si>
  <si>
    <t>Park Place Associates, Ltd.</t>
  </si>
  <si>
    <t>Community Action Agency of Northeast Alabama, Inc.</t>
  </si>
  <si>
    <t>Mill Run</t>
  </si>
  <si>
    <t>Mill Run Associates, Ltd.</t>
  </si>
  <si>
    <t>Crane Ordway</t>
  </si>
  <si>
    <t>Crane Ordway Limited Partnership</t>
  </si>
  <si>
    <t>Avondale Village</t>
  </si>
  <si>
    <t>Avondale Housing Limited Partnership</t>
  </si>
  <si>
    <t>Parkland Manor</t>
  </si>
  <si>
    <t>Parkland Family Vista LLC</t>
  </si>
  <si>
    <t>Metropolitan Development Council</t>
  </si>
  <si>
    <t>Johnson Stone &amp; Pagano, P.S.</t>
  </si>
  <si>
    <t>Solara Apartments</t>
  </si>
  <si>
    <t>Community Road Housing Associates, L.P.</t>
  </si>
  <si>
    <t>East Bank Pointe</t>
  </si>
  <si>
    <t>East Bank Pointe, L.P.</t>
  </si>
  <si>
    <t>Gateway East Development, LLC</t>
  </si>
  <si>
    <t>Carter Woods Phase II</t>
  </si>
  <si>
    <t>Nine Mile Road L.L.C II</t>
  </si>
  <si>
    <t>4th Street Lofts</t>
  </si>
  <si>
    <t>Sieg Iron Lofts L.L.C.</t>
  </si>
  <si>
    <t>The Alexander Company, Inc.</t>
  </si>
  <si>
    <t>Las Serenas Apartments</t>
  </si>
  <si>
    <t>Delta Village Housing Associates, A California Limited Partnership</t>
  </si>
  <si>
    <t>Bonanza Pines III Senior Apartments</t>
  </si>
  <si>
    <t>Bonanza Pines III Limited Partnership</t>
  </si>
  <si>
    <t>Nuevo Amanecer Apartments (aka Salinas Rd Apts)</t>
  </si>
  <si>
    <t xml:space="preserve">Salinas Road Associates, A California Limited Partnership </t>
  </si>
  <si>
    <t>Snediker Avenue (MHANY 4)</t>
  </si>
  <si>
    <t>MHANY 4 Associates, L.P.</t>
  </si>
  <si>
    <t xml:space="preserve">Mutual Housing Association of New York (MHANY) Management Inc. </t>
  </si>
  <si>
    <t>Greenridge Apartments</t>
  </si>
  <si>
    <t>Greenridge Partners Limited Partnership</t>
  </si>
  <si>
    <t>Bayfield Housing Redevelopment Phase II</t>
  </si>
  <si>
    <t>Bayfield County Housing Redevelopment-90, LLC</t>
  </si>
  <si>
    <t xml:space="preserve">Housing Authority of the City of Washburn (WI) </t>
  </si>
  <si>
    <t>Birch Tree Acres</t>
  </si>
  <si>
    <t>Birch Tree Acres, Limited Partnership</t>
  </si>
  <si>
    <t>Woodview Apartments</t>
  </si>
  <si>
    <t>WA Eden, LLC</t>
  </si>
  <si>
    <t>Brownstone Management LLC</t>
  </si>
  <si>
    <t>Capitol City Townhomes</t>
  </si>
  <si>
    <t>Capitol City Limited Partnership</t>
  </si>
  <si>
    <t>Weidler Commons</t>
  </si>
  <si>
    <t>Weidler Renewal Limited Partnership</t>
  </si>
  <si>
    <t>Northwest Housing Alternatives, Inc. (NHA)</t>
  </si>
  <si>
    <t>LifeLink-Oasis Senior Living</t>
  </si>
  <si>
    <t>Oasis Senior Living, L.P.</t>
  </si>
  <si>
    <t>Lifelink Housing Corporation</t>
  </si>
  <si>
    <t>LifeLink-Greenwood Senior Living</t>
  </si>
  <si>
    <t>Greenwood Senior Living, L.P.</t>
  </si>
  <si>
    <t>LifeLink-Grove Senior Living</t>
  </si>
  <si>
    <t>Grove Senior Living, L.P.</t>
  </si>
  <si>
    <t>East Pointe Apartments</t>
  </si>
  <si>
    <t>East Pointe LLC</t>
  </si>
  <si>
    <t>Southernside</t>
  </si>
  <si>
    <t>Southernside Apartments, L.P.</t>
  </si>
  <si>
    <t>Hennessey Development</t>
  </si>
  <si>
    <t>RSM (St. Louis)</t>
  </si>
  <si>
    <t>Pecan Grove</t>
  </si>
  <si>
    <t>Pecan Grove, L.P.</t>
  </si>
  <si>
    <t>Cecil Housing</t>
  </si>
  <si>
    <t>Cecil Housing LP</t>
  </si>
  <si>
    <t>Oliver Gardens</t>
  </si>
  <si>
    <t>Oliver Gardens Limited Dividend Housing Association Limited Partnership</t>
  </si>
  <si>
    <t>Lansing (MI) Housing Commission</t>
  </si>
  <si>
    <t>Hillside Terrace</t>
  </si>
  <si>
    <t>Hillside Terrace Limited Partnership</t>
  </si>
  <si>
    <t>New Century</t>
  </si>
  <si>
    <t>New Century Village LLC</t>
  </si>
  <si>
    <t>Alston Lake Apartments</t>
  </si>
  <si>
    <t>Alston Lake LP</t>
  </si>
  <si>
    <t>Cesar Chavez Plaza</t>
  </si>
  <si>
    <t>NP Cesar Associates, L.P.</t>
  </si>
  <si>
    <t>Neighborhood Partners, LLC</t>
  </si>
  <si>
    <t>Williams and Olds</t>
  </si>
  <si>
    <t>Omni Point</t>
  </si>
  <si>
    <t>Omni Friendship Limited Partnership</t>
  </si>
  <si>
    <t>Belle Haven Townhomes</t>
  </si>
  <si>
    <t>Belle Haven Limited Partnership</t>
  </si>
  <si>
    <t>Community Development Advocates, Inc.</t>
  </si>
  <si>
    <t>Mill Creek Apartments (WA)</t>
  </si>
  <si>
    <t>Mill Creek Affordable Housing Limited Partnership</t>
  </si>
  <si>
    <t>Vancouver Housing Authority (WA)</t>
  </si>
  <si>
    <t>Third and Blanchard</t>
  </si>
  <si>
    <t>Third &amp; Blanchard LLC</t>
  </si>
  <si>
    <t>Torre, Westminster and Vista</t>
  </si>
  <si>
    <t>TWV Limited Partnership</t>
  </si>
  <si>
    <t>Cathedral Square Apts I&amp;II (SD)</t>
  </si>
  <si>
    <t>Cathedral Square Partners Limited Partnership</t>
  </si>
  <si>
    <t>Crossroads Apartments</t>
  </si>
  <si>
    <t>Andrews Terrace, LLC</t>
  </si>
  <si>
    <t>Kingwood Senior Village</t>
  </si>
  <si>
    <t>Kingwood Senior Village L.P.</t>
  </si>
  <si>
    <t>Covenant Community Capital Corporation</t>
  </si>
  <si>
    <t>Cedar Springs Place (SC)</t>
  </si>
  <si>
    <t>Cedar Springs Place, LLC</t>
  </si>
  <si>
    <t>Cullen Homes I</t>
  </si>
  <si>
    <t>Cullen Homes Partners I, L.P.</t>
  </si>
  <si>
    <t>Urban Housing of America, Inc, Louisiana</t>
  </si>
  <si>
    <t>Johnson, Perry, Roussel &amp; Cuthbert, L.L.P</t>
  </si>
  <si>
    <t>Bobby Smith Subdivision I Single Family Housing</t>
  </si>
  <si>
    <t>Bobby Smith Subdivision I Limited Partnership</t>
  </si>
  <si>
    <t>Richland East Subdivision Single Family Housing Development</t>
  </si>
  <si>
    <t>Richland East Subdivision Limited Partnership</t>
  </si>
  <si>
    <t>Fania Gersham</t>
  </si>
  <si>
    <t>One Hundred Forty Associates, LP</t>
  </si>
  <si>
    <t>Harish Hathiwala, CPA</t>
  </si>
  <si>
    <t>Bennett Pointe Senior Apartment Homes</t>
  </si>
  <si>
    <t>NRP Norwalk Senior Community II LLC</t>
  </si>
  <si>
    <t>NRP Management, LLC</t>
  </si>
  <si>
    <t>LifeLink-Anchor Senior Living</t>
  </si>
  <si>
    <t>Anchor Senior Living, L.P.</t>
  </si>
  <si>
    <t>Union Village Apartments (LA)</t>
  </si>
  <si>
    <t>Union Village, L.L.C.</t>
  </si>
  <si>
    <t>Arbor Place Townhomes (KY)</t>
  </si>
  <si>
    <t>Versailles Partners, Ltd. I</t>
  </si>
  <si>
    <t>Summit Development Inc.</t>
  </si>
  <si>
    <t>Blackduck Townhomes</t>
  </si>
  <si>
    <t>MMCDC Blackduck Limited Partnership</t>
  </si>
  <si>
    <t>Midwest Minnesota Community Development Corporation</t>
  </si>
  <si>
    <t>Alexander Yard</t>
  </si>
  <si>
    <t>Alexander Yard Limited Partnership</t>
  </si>
  <si>
    <t>Henry Perkins House</t>
  </si>
  <si>
    <t>Concern Riverhead LLC</t>
  </si>
  <si>
    <t>Metawaneenee Hills (Kingswood)</t>
  </si>
  <si>
    <t>Metawaneenee Hills Limited Partnership</t>
  </si>
  <si>
    <t>Metro Community Development, Inc</t>
  </si>
  <si>
    <t>Forest Hills (NC)</t>
  </si>
  <si>
    <t>Forest Hills Housing LLC</t>
  </si>
  <si>
    <t>Northwestern Housing Enterprises, Inc.</t>
  </si>
  <si>
    <t>Essex &amp; Bristol</t>
  </si>
  <si>
    <t>Essex &amp; Bristol Communities L.P.</t>
  </si>
  <si>
    <t>Cushing Development Corporation</t>
  </si>
  <si>
    <t>St. John Townhomes</t>
  </si>
  <si>
    <t>St. John Townhomes, L.P.</t>
  </si>
  <si>
    <t>St. John Fruit Belt CDC</t>
  </si>
  <si>
    <t>Paul G. Stewart Phase I&amp;II</t>
  </si>
  <si>
    <t>Charles A. Beckett Associates Limited Partnership</t>
  </si>
  <si>
    <t>Peoples Consumer Co-Operative</t>
  </si>
  <si>
    <t>Ross &amp; Durant Apartments</t>
  </si>
  <si>
    <t>Ross and Durant, L.P.</t>
  </si>
  <si>
    <t>Town-Line Apartments (Mill Street I)</t>
  </si>
  <si>
    <t>Mill Street I Limited Dividend Housing Association LLC</t>
  </si>
  <si>
    <t>G.A. Haan Development LLC</t>
  </si>
  <si>
    <t>Heritage Woods of Rockford aka Pineview of Rockford</t>
  </si>
  <si>
    <t>Pineview SLF of Rockford Limited Partnership</t>
  </si>
  <si>
    <t>Budslick Management Co., Inc.</t>
  </si>
  <si>
    <t>Southwest Housing Partners II</t>
  </si>
  <si>
    <t>Southwest Housing Partners II Limited Dividend Housing Association Limited Partnership</t>
  </si>
  <si>
    <t>Southwest Housing Solutions</t>
  </si>
  <si>
    <t>65th Street Apartments</t>
  </si>
  <si>
    <t>65th Street Development Partnership, L.P.</t>
  </si>
  <si>
    <t>CJD Projects, LLC</t>
  </si>
  <si>
    <t>The Manor at Craig Farms</t>
  </si>
  <si>
    <t>The Manor at Craig Farms, L.P.</t>
  </si>
  <si>
    <t>G2, LLC</t>
  </si>
  <si>
    <t>Creason-Edwards &amp; Cimarolli, P.C</t>
  </si>
  <si>
    <t>Seneca SRO</t>
  </si>
  <si>
    <t>Seneca Street Special Needs, L.P.</t>
  </si>
  <si>
    <t>Hotel Iowa</t>
  </si>
  <si>
    <t>Historic Hotel Iowa, L.L.P.</t>
  </si>
  <si>
    <t>Kuckelman Properties, Inc.</t>
  </si>
  <si>
    <t>The Manor at Salem Woods</t>
  </si>
  <si>
    <t>The Manor at Salem Woods, L.P.</t>
  </si>
  <si>
    <t>GMS II, LLC</t>
  </si>
  <si>
    <t>Cullen Homes II</t>
  </si>
  <si>
    <t>Cullen Homes Partners II, L.P.</t>
  </si>
  <si>
    <t>NEF 2006 II</t>
  </si>
  <si>
    <t>Shawnee Landing</t>
  </si>
  <si>
    <t>Shawnee Landing Townhomes, L.P.</t>
  </si>
  <si>
    <t>Fox Run Crossing</t>
  </si>
  <si>
    <t>Fox Run Crossing, LLC</t>
  </si>
  <si>
    <t>Community Action Commission of Pike County (CAC)</t>
  </si>
  <si>
    <t>North Bend Hotel</t>
  </si>
  <si>
    <t>North Bend Hotel Apartments</t>
  </si>
  <si>
    <t>Jefferson Park (OR)</t>
  </si>
  <si>
    <t>Jefferson Park Apartments Limited Partnership</t>
  </si>
  <si>
    <t>Southeast Toledo Homes</t>
  </si>
  <si>
    <t>South Toledo Homes Ltd.</t>
  </si>
  <si>
    <t>Neighborhood Housing Services of Toledo, Inc.</t>
  </si>
  <si>
    <t>DeMarco &amp; Associates</t>
  </si>
  <si>
    <t>Wade Chateau Apartments</t>
  </si>
  <si>
    <t>Wade Chateau Apartments, L.p.</t>
  </si>
  <si>
    <t>Clark, Schaefer, Hackett &amp; Co.</t>
  </si>
  <si>
    <t>North Lawndale Supportive Housing Initiative aka Spaulding and Trumbull Apts.</t>
  </si>
  <si>
    <t>Spaulding and Trumbull, L.P.</t>
  </si>
  <si>
    <t>Camden Apartments</t>
  </si>
  <si>
    <t>Camden Apartments Minneapolis Limited Partnership</t>
  </si>
  <si>
    <t>Clover Field Marketplace</t>
  </si>
  <si>
    <t>Clover Field Sinclair Limited Partnership</t>
  </si>
  <si>
    <t>Wakefield Hills Apartments</t>
  </si>
  <si>
    <t>Wakefield Affordable Housing, LLC</t>
  </si>
  <si>
    <t>Bobby Smith Subdivision II Single Family Housing</t>
  </si>
  <si>
    <t>Bobby Smith Subdivision II Limited Partnership</t>
  </si>
  <si>
    <t>401 Hazle</t>
  </si>
  <si>
    <t>401 Hazle Associates, L.P.</t>
  </si>
  <si>
    <t>Alliance for Building Communities (ABC)</t>
  </si>
  <si>
    <t>Snyder, Daitz &amp; Company</t>
  </si>
  <si>
    <t>Parkis Avenue dba Villa Victoria</t>
  </si>
  <si>
    <t>North Elmwood Revitalization Limited Partnership</t>
  </si>
  <si>
    <t>Crescent City Apartments</t>
  </si>
  <si>
    <t>CC Seabreeze, L.P.</t>
  </si>
  <si>
    <t>Bayou Place I</t>
  </si>
  <si>
    <t>Bayou Place Development I Limited Partnership</t>
  </si>
  <si>
    <t>Housing Authority of New Iberia (LA)</t>
  </si>
  <si>
    <t>Bond &amp; Tousignant, LLC</t>
  </si>
  <si>
    <t>Heritage Apartments (IA)</t>
  </si>
  <si>
    <t>Waterloo Affordable Housing, LLC</t>
  </si>
  <si>
    <t>New Visions Center</t>
  </si>
  <si>
    <t>Council Bluffs Housing for the Homeless, LLC</t>
  </si>
  <si>
    <t>Orchard Park at Willowbrook</t>
  </si>
  <si>
    <t>Orchard Willowbrook LP</t>
  </si>
  <si>
    <t>Edgewater Apartments</t>
  </si>
  <si>
    <t>EAH Larkspur Creekside Associates II, L.P.</t>
  </si>
  <si>
    <t>Bernard Dubin House</t>
  </si>
  <si>
    <t>Bernard Dubin House, L.P.</t>
  </si>
  <si>
    <t>Jewish Federation Housing, Inc.</t>
  </si>
  <si>
    <t>Castleview Apartments</t>
  </si>
  <si>
    <t>Castleview Apartments L.P.</t>
  </si>
  <si>
    <t>Salvation Army (MN)</t>
  </si>
  <si>
    <t>Calvary Center Apartments</t>
  </si>
  <si>
    <t>Calvary Center Apartments Limited Partnership</t>
  </si>
  <si>
    <t>Calvary Community Services, Inc.</t>
  </si>
  <si>
    <t>Mumford Manor</t>
  </si>
  <si>
    <t>39 Farewell, L.P.</t>
  </si>
  <si>
    <t>Pekin Supportive Living (AKA John M. Evans Supp. Living Community)</t>
  </si>
  <si>
    <t>Pekin Supportive Living Limited Partnership</t>
  </si>
  <si>
    <t>Laborers Home Development Corporation</t>
  </si>
  <si>
    <t>Coppin House</t>
  </si>
  <si>
    <t>Washington Park 55th Place Limited Partnership</t>
  </si>
  <si>
    <t>Interfaith Housing Development Corporation of Chicago (IHDC)</t>
  </si>
  <si>
    <t>Sankofa House</t>
  </si>
  <si>
    <t>North Lawndale Limited Partnership</t>
  </si>
  <si>
    <t>Claras Village</t>
  </si>
  <si>
    <t>West Englewood Limited Partnership</t>
  </si>
  <si>
    <t>Sumbry Hill Apartments</t>
  </si>
  <si>
    <t>Sterling Pointe, Ltd.</t>
  </si>
  <si>
    <t>Seagull Villa</t>
  </si>
  <si>
    <t>CC Seagull Villa, L.P.</t>
  </si>
  <si>
    <t>Wakefield Manor</t>
  </si>
  <si>
    <t>Wakefield Manor, LLC</t>
  </si>
  <si>
    <t>Farmerville North Villa Subdivision, Phase I</t>
  </si>
  <si>
    <t>Farmerville North Villa Subdivision Phase I, L.L.C.</t>
  </si>
  <si>
    <t>609 Metropolitan Avenue</t>
  </si>
  <si>
    <t>609 Metropolitan Avenue Associates, L.P.</t>
  </si>
  <si>
    <t>Monsignor Vetro</t>
  </si>
  <si>
    <t>Msgr. Vetro Associates L.P.</t>
  </si>
  <si>
    <t>Ashley Place II</t>
  </si>
  <si>
    <t>Ashley Place Development II Limited Partnership</t>
  </si>
  <si>
    <t>Hollander Historic</t>
  </si>
  <si>
    <t>410 Asylum Street Historic LLC</t>
  </si>
  <si>
    <t>Creekside Apartments (OR)</t>
  </si>
  <si>
    <t>Creekside Woods Limited Partnership</t>
  </si>
  <si>
    <t>Dalton (NEW)</t>
  </si>
  <si>
    <t>Gary Progress Development L.P.</t>
  </si>
  <si>
    <t>Communities First, Inc.</t>
  </si>
  <si>
    <t>NEF 2007</t>
  </si>
  <si>
    <t>Magnolia Plaza</t>
  </si>
  <si>
    <t>Magnolia Plaza Housing, L.P.</t>
  </si>
  <si>
    <t>Areyto Apartments</t>
  </si>
  <si>
    <t>Areyto Apartments Limited Partnership</t>
  </si>
  <si>
    <t>Central Connecticut Coast YMCA</t>
  </si>
  <si>
    <t>Indian Field</t>
  </si>
  <si>
    <t>Indian Field Limited Partnership</t>
  </si>
  <si>
    <t>Choice Elderly II</t>
  </si>
  <si>
    <t>Choice Elderly II LLC</t>
  </si>
  <si>
    <t>Canal View Apartments</t>
  </si>
  <si>
    <t>Canal View Senior Housing LLC</t>
  </si>
  <si>
    <t>The Meadows (RI)</t>
  </si>
  <si>
    <t>Achieving the Dream, L.P.</t>
  </si>
  <si>
    <t>Mannie L. Wilson Towers</t>
  </si>
  <si>
    <t>WHGA Mannie L. Wilson Towers, L.P.</t>
  </si>
  <si>
    <t>Turtle Creek</t>
  </si>
  <si>
    <t>Turtle Creek Apartments Limited Partnership</t>
  </si>
  <si>
    <t>Homes for Good</t>
  </si>
  <si>
    <t>CRH #1-Charleston Replacement</t>
  </si>
  <si>
    <t>Charleston Replacement Housing L.P. #1</t>
  </si>
  <si>
    <t>New Winds</t>
  </si>
  <si>
    <t>New Winds Apartments Limited Partnership</t>
  </si>
  <si>
    <t>Eernisse Apartments</t>
  </si>
  <si>
    <t>Eernisse Apartments LLC</t>
  </si>
  <si>
    <t>Vashon Household</t>
  </si>
  <si>
    <t>Van Cleve Apartments East</t>
  </si>
  <si>
    <t>Van Cleve Apartments East Limited Partnership</t>
  </si>
  <si>
    <t>Albion Academy</t>
  </si>
  <si>
    <t>Albion Senior Living, LLC</t>
  </si>
  <si>
    <t>Cypress Plaza Mews</t>
  </si>
  <si>
    <t>Cypress Plaza Group L.P.</t>
  </si>
  <si>
    <t>Cypress Hills Local Development Corporation, Inc.</t>
  </si>
  <si>
    <t>Orchard Creek (LA)</t>
  </si>
  <si>
    <t>Orchard Creek Development Limited Partnership</t>
  </si>
  <si>
    <t>Ruston Housing Authority (LA)</t>
  </si>
  <si>
    <t>Wiggins Estate</t>
  </si>
  <si>
    <t>Wiggins Estate, LLC</t>
  </si>
  <si>
    <t>Pearl River Valley Opportunity</t>
  </si>
  <si>
    <t>Matthews, Cutrer &amp; Lindsay, PLLC</t>
  </si>
  <si>
    <t>Audrey Heights</t>
  </si>
  <si>
    <t>Audrey Heights Development Limited Partnership</t>
  </si>
  <si>
    <t>Covington Housing Authority (LA)</t>
  </si>
  <si>
    <t>South Church Point Single Family Housing</t>
  </si>
  <si>
    <t>South Church Point Limited Partnership</t>
  </si>
  <si>
    <t>Orion Gardens Apartments</t>
  </si>
  <si>
    <t>Decro Orion Apartments, L.P.</t>
  </si>
  <si>
    <t>DECRO Corporation</t>
  </si>
  <si>
    <t>Park Town Apartments</t>
  </si>
  <si>
    <t>Parktown Associates LLC</t>
  </si>
  <si>
    <t>I Cant We Can Recovery Program, Inc.(ICWC)</t>
  </si>
  <si>
    <t>Wazobia House</t>
  </si>
  <si>
    <t>Wazobia House Partners, L.P.</t>
  </si>
  <si>
    <t>Black Veterans for Social Justice, Inc.</t>
  </si>
  <si>
    <t>New Hope Apartments (IL)</t>
  </si>
  <si>
    <t>New Hope Limited Partnership</t>
  </si>
  <si>
    <t>Peoria Opportunities Foundation</t>
  </si>
  <si>
    <t>Kutchins, Robbins &amp; Diamond, Ltd</t>
  </si>
  <si>
    <t>Heritage Woods of Batavia II</t>
  </si>
  <si>
    <t>Heritage Woods of Batavia Limited Partnership II</t>
  </si>
  <si>
    <t>Eastside Lofts</t>
  </si>
  <si>
    <t>Eastside Loft Apartments Ph II L.P.</t>
  </si>
  <si>
    <t>ARC Arkansas</t>
  </si>
  <si>
    <t>VNA Senior Living Community</t>
  </si>
  <si>
    <t>Conwell Capen Limited Partnership</t>
  </si>
  <si>
    <t>Visiting Nurse Assisted Living Community</t>
  </si>
  <si>
    <t>Heritage Woods of DeKalb (aka DeKalb Supportive Living Facility</t>
  </si>
  <si>
    <t>DeKalb SLF LP</t>
  </si>
  <si>
    <t>Alpena Pines</t>
  </si>
  <si>
    <t>Alpena Pines Limited Dividend Housing Association Limited Partnership</t>
  </si>
  <si>
    <t>Wellspring Lutheran Services (formerly Lutheran Homes of Michigan)</t>
  </si>
  <si>
    <t>Newport Heights-Phase 4</t>
  </si>
  <si>
    <t>Beacon Street L.P.</t>
  </si>
  <si>
    <t>South Country</t>
  </si>
  <si>
    <t>Concern East Patchogue LLC</t>
  </si>
  <si>
    <t>Mill Creek Meadows (OR)</t>
  </si>
  <si>
    <t>Mill Creek Meadows Limited Partnership</t>
  </si>
  <si>
    <t>Charleston</t>
  </si>
  <si>
    <t>Charleston Limited Partnership</t>
  </si>
  <si>
    <t>Bayou Place II</t>
  </si>
  <si>
    <t>Bayou Place Development II Limited Partnership II</t>
  </si>
  <si>
    <t>LSS Park Avenue Apartments</t>
  </si>
  <si>
    <t>LSS Park Avenue Apartments L.P.</t>
  </si>
  <si>
    <t>Lockwood Greene</t>
  </si>
  <si>
    <t>Lockwood Housing, LLC</t>
  </si>
  <si>
    <t>Southside Recapitalization (MN)</t>
  </si>
  <si>
    <t>Southside Community Limited Partnership</t>
  </si>
  <si>
    <t>Knitting Mills on Peach Alley</t>
  </si>
  <si>
    <t>Knitting Mill Associates, L.P.</t>
  </si>
  <si>
    <t>Trilogy Center for Women</t>
  </si>
  <si>
    <t>Trilogy Center for Women, LLC</t>
  </si>
  <si>
    <t>Pennyroyal Housing Alternatives, Inc.</t>
  </si>
  <si>
    <t>Thurman Campbell Group, PLC</t>
  </si>
  <si>
    <t>Woodland Park Apts (WA)</t>
  </si>
  <si>
    <t>Woodland Park Avenue LLC</t>
  </si>
  <si>
    <t>Wilshire Minnie Apartments</t>
  </si>
  <si>
    <t>Wilshire &amp; Minnie, L.P.</t>
  </si>
  <si>
    <t>Tullamore Senior Apartments</t>
  </si>
  <si>
    <t>Tullamore Limited Partnership</t>
  </si>
  <si>
    <t>1218 W. Highland Avenue (aka Prairie Apartments)</t>
  </si>
  <si>
    <t>1218 West highland Avenue, LLC</t>
  </si>
  <si>
    <t>Whitehall Housing Redevelopment</t>
  </si>
  <si>
    <t>Whitehall Housing Redevelopment, LLC</t>
  </si>
  <si>
    <t>Housing Authority of the County of Trempealeau</t>
  </si>
  <si>
    <t>Parkview Apartments Redevelopment</t>
  </si>
  <si>
    <t>Parkview Apartments Redevelopment, LLC</t>
  </si>
  <si>
    <t>Housing Authority of the City of Brillion</t>
  </si>
  <si>
    <t>Duke and Barrington Combined</t>
  </si>
  <si>
    <t>Duke Barrington Limited Dividend Housing Association Limited Partnership</t>
  </si>
  <si>
    <t>Residential Opportunities, Inc.</t>
  </si>
  <si>
    <t>Layton &amp; Richardson</t>
  </si>
  <si>
    <t>Shinsei Apartments</t>
  </si>
  <si>
    <t>Shinsei Gardens Apartments, L.P.</t>
  </si>
  <si>
    <t>Cardona Senior Apartments</t>
  </si>
  <si>
    <t>Cardona Limited Partnership</t>
  </si>
  <si>
    <t>Springwells Village Townhomes</t>
  </si>
  <si>
    <t>Springwells Village Limited Dividend Housing Association Limited Partnership</t>
  </si>
  <si>
    <t>Bridging Communities Inc.</t>
  </si>
  <si>
    <t xml:space="preserve">Doeren Mayhew </t>
  </si>
  <si>
    <t>Janie Poe</t>
  </si>
  <si>
    <t>Janie Poe Associates, LLC, a Florida Limited Liability Company</t>
  </si>
  <si>
    <t>Tassafaronga Village Phase II</t>
  </si>
  <si>
    <t>Tassafaronga Partners II, A California Limited Partnership</t>
  </si>
  <si>
    <t>Oakland (CA) Housing Authority</t>
  </si>
  <si>
    <t>NEF 2007 II</t>
  </si>
  <si>
    <t>Lorena Terrace</t>
  </si>
  <si>
    <t>Lorena Terrace Limited Partnership</t>
  </si>
  <si>
    <t>Alturas De Castaner</t>
  </si>
  <si>
    <t>Alturas de Castaner L.P.</t>
  </si>
  <si>
    <t>Suarez Nieves LLC</t>
  </si>
  <si>
    <t>Horizon Homes</t>
  </si>
  <si>
    <t>Horizon Homes Associates, LP</t>
  </si>
  <si>
    <t>EHDG Ventures, Inc.</t>
  </si>
  <si>
    <t>Renaissance Place</t>
  </si>
  <si>
    <t>Renaissance Place Development Limited Partnership</t>
  </si>
  <si>
    <t>Ville Platte Housing Authority (LA)</t>
  </si>
  <si>
    <t>Southeast Toledo Homes II</t>
  </si>
  <si>
    <t>South Toledo Homes II LTD</t>
  </si>
  <si>
    <t>OBrien House SRO</t>
  </si>
  <si>
    <t>OBrien House SRO, L.L.C.</t>
  </si>
  <si>
    <t>OBrien House, Inc.</t>
  </si>
  <si>
    <t>Southeast Oakdale Single Family Housing</t>
  </si>
  <si>
    <t>Southeast Oakdale Subdivision Limited Partnership</t>
  </si>
  <si>
    <t>Frenchmans Creek</t>
  </si>
  <si>
    <t>Frenchmans Creek Limited Partnership</t>
  </si>
  <si>
    <t>Sulphur Housing Authority</t>
  </si>
  <si>
    <t>Franklin Vista VII Apartments</t>
  </si>
  <si>
    <t>Franklin Vista VII Limited Partnership</t>
  </si>
  <si>
    <t>Housing and Economic Rural Opportunity, Inc.</t>
  </si>
  <si>
    <t>Franklin Vista VI</t>
  </si>
  <si>
    <t>Franklin Vista VI Apartments Limited Partnership</t>
  </si>
  <si>
    <t>Ashley Place III</t>
  </si>
  <si>
    <t>Ashley Place Development III Limited Partnership</t>
  </si>
  <si>
    <t>Ithaca Special Needs SRO</t>
  </si>
  <si>
    <t>Ithaca Special Needs, L.P.</t>
  </si>
  <si>
    <t>Stewart Street</t>
  </si>
  <si>
    <t>Stewart Street Partners, a Nevada Limited Partnership</t>
  </si>
  <si>
    <t>Madison Avenue Apartments (IL)</t>
  </si>
  <si>
    <t>Madison Apartments LP</t>
  </si>
  <si>
    <t>Mercy Village Folsom II</t>
  </si>
  <si>
    <t>Mercy Housing California V, a California Limited Partnership</t>
  </si>
  <si>
    <t>Wicker Park Renaissance Historic</t>
  </si>
  <si>
    <t>Historic Wicker, L.P.</t>
  </si>
  <si>
    <t>Brookstone Apartments</t>
  </si>
  <si>
    <t>Brookstone Apartments, LP</t>
  </si>
  <si>
    <t>Jamsy, LLC</t>
  </si>
  <si>
    <t>Hollywood House</t>
  </si>
  <si>
    <t>Hollywood House Limited Partnership</t>
  </si>
  <si>
    <t>Senior Estates Supportive Living Facility (AKA Heritage Woods of Bolingbrook)</t>
  </si>
  <si>
    <t>Senior Estates Supportive Living Facility Limited Partnership</t>
  </si>
  <si>
    <t>S&amp;O Investments, LLC</t>
  </si>
  <si>
    <t>NEF 2008</t>
  </si>
  <si>
    <t>Ada Ridge II</t>
  </si>
  <si>
    <t xml:space="preserve">Ada-Ridge Partners II, LLC </t>
  </si>
  <si>
    <t>West 80s Rehabs</t>
  </si>
  <si>
    <t xml:space="preserve">West Eighties Associates, LP     </t>
  </si>
  <si>
    <t>Riverwalk Point II (WA)</t>
  </si>
  <si>
    <t>Riverwalk Point II, L.L.C.</t>
  </si>
  <si>
    <t>Spokane Neighborhood Action Partners (SNAP)</t>
  </si>
  <si>
    <t>Renaissance Saint Luke, SLF</t>
  </si>
  <si>
    <t>Renaissance Saint Luke SLF L.P.</t>
  </si>
  <si>
    <t>RRG Development, Inc.</t>
  </si>
  <si>
    <t>Northern Abbeville Subdivision Single Family Housing</t>
  </si>
  <si>
    <t>Northern Abbeville Subdivision Limited Partnership</t>
  </si>
  <si>
    <t>North Abbeville Subdivision II Single Family Housing</t>
  </si>
  <si>
    <t>North Abbeville Subdivision II Limited Partnership</t>
  </si>
  <si>
    <t>CRH #2-Charleston Replacement</t>
  </si>
  <si>
    <t>Charleston Replacement Housing L.P. #2</t>
  </si>
  <si>
    <t>Fillmore Central Station</t>
  </si>
  <si>
    <t>Central Station Associates, L.P.</t>
  </si>
  <si>
    <t>Springwells Partners V</t>
  </si>
  <si>
    <t>Springwells Partners V Limited Dividend Housing Association Limited Partnership</t>
  </si>
  <si>
    <t>Franklin School (MN)</t>
  </si>
  <si>
    <t>Artspace Brainerd Limited Partnership</t>
  </si>
  <si>
    <t>Grover Square Apartments</t>
  </si>
  <si>
    <t>6801 Limited Partnership</t>
  </si>
  <si>
    <t>Burlington Capital Real Estate, LLC</t>
  </si>
  <si>
    <t>Sierra Bonita Apartments</t>
  </si>
  <si>
    <t>7530 Santa Monica, L.P.</t>
  </si>
  <si>
    <t>West Hollywood Community Housing Corporation</t>
  </si>
  <si>
    <t>Sadies Landing</t>
  </si>
  <si>
    <t>Sadies Landing Limited Partnership</t>
  </si>
  <si>
    <t>Ridgeview Special Needs SRO</t>
  </si>
  <si>
    <t>Ridgeview Special Needs Apartments, L.P.</t>
  </si>
  <si>
    <t xml:space="preserve">Vanguard Apartments (Cameron Court) </t>
  </si>
  <si>
    <t>Vanguard Elderly Limited Dividend Housing Association Limited Partnership</t>
  </si>
  <si>
    <t>McCarty on Monroe</t>
  </si>
  <si>
    <t>McCarty on Monroe LLC</t>
  </si>
  <si>
    <t>Phoenix Municipal Housing Corporation (AZ)</t>
  </si>
  <si>
    <t>Parkview Place of Sterling (AKA Heritage Woods of Sterling)</t>
  </si>
  <si>
    <t>Parkview Place of Sterling Limited Partnership</t>
  </si>
  <si>
    <t>Parkview Place of Sterling LLC</t>
  </si>
  <si>
    <t>Van Cleve Apartments West</t>
  </si>
  <si>
    <t>Van Cleve Apartments West Limited Partnership</t>
  </si>
  <si>
    <t>BSDC Joshua Apartments</t>
  </si>
  <si>
    <t>BSDC Joshua 300 Putnam Avenue Limited Partnership</t>
  </si>
  <si>
    <t>Bridge Street Development Corp. (BSDC)</t>
  </si>
  <si>
    <t>Sumpter Marcus</t>
  </si>
  <si>
    <t>Sumpter Marcus Limited Partnership II</t>
  </si>
  <si>
    <t>Brooklyn Neighborhood HDFC (fka Metropolitan Houses HDFC)</t>
  </si>
  <si>
    <t>Tassafaronga Village Phase 1</t>
  </si>
  <si>
    <t>Tassafaronga Partners, L.P., a California Limited Partnership</t>
  </si>
  <si>
    <t xml:space="preserve">CRH Elderly </t>
  </si>
  <si>
    <t>Charleston Replacement Housing-Orchard Elderly L.P.</t>
  </si>
  <si>
    <t>NEF 2008 II</t>
  </si>
  <si>
    <t>CRH #3</t>
  </si>
  <si>
    <t>Charleston Replacement Housing L.P. #3</t>
  </si>
  <si>
    <t>United North School Homes</t>
  </si>
  <si>
    <t>Neighborhood Housing Services Toledo, Inc.</t>
  </si>
  <si>
    <t>Discovery Park Lodge</t>
  </si>
  <si>
    <t>Discovery Park Lodge Limited Partnership</t>
  </si>
  <si>
    <t>Malden Arms Re-Syndication</t>
  </si>
  <si>
    <t>Malden Limited Partnership II</t>
  </si>
  <si>
    <t>Alden Gardens of Bloomingdale SLF</t>
  </si>
  <si>
    <t>Alden Gardens of Bloomingdale Limited Partnership</t>
  </si>
  <si>
    <t>Allied Drive Redevelopment</t>
  </si>
  <si>
    <t>Allied Drive Redevelopment, LLC</t>
  </si>
  <si>
    <t>Coventry Commons Combined</t>
  </si>
  <si>
    <t>Coventry Commons, LLLP</t>
  </si>
  <si>
    <t>Marian Development Group, LLC</t>
  </si>
  <si>
    <t>New Hope at Brays Crossing</t>
  </si>
  <si>
    <t>FDI-Houston SRO, Ltd.</t>
  </si>
  <si>
    <t>Westcliff Pines</t>
  </si>
  <si>
    <t>Westcliff Pines Limited Partnership, Nevada Limited Partnership</t>
  </si>
  <si>
    <t>NEF 2009</t>
  </si>
  <si>
    <t>Rosa Parks Apartments (IL)</t>
  </si>
  <si>
    <t>Rosa Parks Limited Partnership</t>
  </si>
  <si>
    <t>McCoy Plaza</t>
  </si>
  <si>
    <t>McCoy Plaza LP</t>
  </si>
  <si>
    <t>Watts Labor Community Action Committee (WLCAC)</t>
  </si>
  <si>
    <t>Chaco River II</t>
  </si>
  <si>
    <t>Chaco River II Apartments Limited Partnership</t>
  </si>
  <si>
    <t>Shiprock Community Development Corporation (NM)</t>
  </si>
  <si>
    <t>Martin Luther King Village Resyndication</t>
  </si>
  <si>
    <t>Martin Luther King Village, L.P.</t>
  </si>
  <si>
    <t>Affordable Housing of Kansas City, Inc. (AHKC)</t>
  </si>
  <si>
    <t>Ralph C. Johnson &amp; Co.</t>
  </si>
  <si>
    <t>St. Peters Church RCAC</t>
  </si>
  <si>
    <t>Saint Peters RCAC, LLC</t>
  </si>
  <si>
    <t>Lacy &amp; Raitt</t>
  </si>
  <si>
    <t>Lacy &amp; Raitt, L.P.</t>
  </si>
  <si>
    <t>Itom A'e</t>
  </si>
  <si>
    <t>Itom A'e, LP</t>
  </si>
  <si>
    <t xml:space="preserve">Guadalupe Development Corporation, Inc. </t>
  </si>
  <si>
    <t>Sakowitz Apartments</t>
  </si>
  <si>
    <t>Sakowitz SRO, Ltd.</t>
  </si>
  <si>
    <t>AD Price Senior Housing</t>
  </si>
  <si>
    <t>AD Price II LLC</t>
  </si>
  <si>
    <t>Buffalo (NY) Municipal Housing Authority</t>
  </si>
  <si>
    <t>South View Senior Apts</t>
  </si>
  <si>
    <t>South View Senior Apartments, LLLP</t>
  </si>
  <si>
    <t>NEF 2011</t>
  </si>
  <si>
    <t>Marshall Commons</t>
  </si>
  <si>
    <t>Marshall Commons Limited Partnership</t>
  </si>
  <si>
    <t>New Neighborhoods, Inc. (NNI)</t>
  </si>
  <si>
    <t>Compass Housing Alliance - Ballard</t>
  </si>
  <si>
    <t>Compass Center Ballard LLC</t>
  </si>
  <si>
    <t>Wilton Commons</t>
  </si>
  <si>
    <t>Wilton Commons Apartments Limited Partnership</t>
  </si>
  <si>
    <t>Mutual Housing Association of Southwestern Connecticut</t>
  </si>
  <si>
    <t>Marcum LLP</t>
  </si>
  <si>
    <t>Travis Street Plaza</t>
  </si>
  <si>
    <t>Travis Street Plaza, LP</t>
  </si>
  <si>
    <t>Cantwell-Anderson, Inc.</t>
  </si>
  <si>
    <t>Phoenix Apartments (RI)</t>
  </si>
  <si>
    <t>Phoenix Apartments, L.P.</t>
  </si>
  <si>
    <t>Zion Gardens (TX)</t>
  </si>
  <si>
    <t>Zion Gardens, Ltd.</t>
  </si>
  <si>
    <t>Integrated Real Estate Group</t>
  </si>
  <si>
    <t>Fort Road Flats (aka PPL West 7th Housing)</t>
  </si>
  <si>
    <t>PPL West 7th Housing Limited Partnership</t>
  </si>
  <si>
    <t>La Venture Workforce Housing</t>
  </si>
  <si>
    <t>La Venture Workforce Housing LLC</t>
  </si>
  <si>
    <t>Creekwood-Phase I</t>
  </si>
  <si>
    <t>Creekwood I LLC</t>
  </si>
  <si>
    <t>Norstar Development USA</t>
  </si>
  <si>
    <t>Olney Village Apartments</t>
  </si>
  <si>
    <t>Olney Village LP</t>
  </si>
  <si>
    <t>Cedar Creek Apartments (NM)</t>
  </si>
  <si>
    <t>Cedar Creek Housing, LLC</t>
  </si>
  <si>
    <t>LaSalette Gardens Apartments (KY)</t>
  </si>
  <si>
    <t>LGA, LLLP</t>
  </si>
  <si>
    <t>Capital Realty Group Inc.</t>
  </si>
  <si>
    <t>YH Roth CPA</t>
  </si>
  <si>
    <t>Perry Street Apartments</t>
  </si>
  <si>
    <t>Perry SRO, Ltd</t>
  </si>
  <si>
    <t>Nordic Hills Apartments</t>
  </si>
  <si>
    <t>LSS Housing Tioga, LP</t>
  </si>
  <si>
    <t>Lutheran Social Services of North Dakota</t>
  </si>
  <si>
    <t>Madonna Residences</t>
  </si>
  <si>
    <t>Mercy Housing California 53, a California limited partnership</t>
  </si>
  <si>
    <t>Heritage Homes Southeast</t>
  </si>
  <si>
    <t>New Heritage Homes Southeast, L.P.</t>
  </si>
  <si>
    <t>South Bend Heritage Foundation (SBHF)</t>
  </si>
  <si>
    <t>Kruggel Lawton CPA</t>
  </si>
  <si>
    <t>Jackson School (IA)</t>
  </si>
  <si>
    <t>Jackson Renaissance, LP</t>
  </si>
  <si>
    <t>Emanuel House</t>
  </si>
  <si>
    <t>Emanuel Housing Limited Partnership</t>
  </si>
  <si>
    <t>NEF 2011 - Resyndication</t>
  </si>
  <si>
    <t>Decatur Pines</t>
  </si>
  <si>
    <t>Decatur Pines, LP</t>
  </si>
  <si>
    <t>Mid Towne Apartment Homes</t>
  </si>
  <si>
    <t>Bryan Mid Towne Apartment Homes, L.P.</t>
  </si>
  <si>
    <t>Lankford Interests</t>
  </si>
  <si>
    <t>Normandy Townhomes</t>
  </si>
  <si>
    <t>Normandy Townhomes Limited Partnership</t>
  </si>
  <si>
    <t>Hope Manor Apartments</t>
  </si>
  <si>
    <t>West Side Veterans Housing L.P.</t>
  </si>
  <si>
    <t>Sage Brush Village</t>
  </si>
  <si>
    <t>RRAH Sage Brush, LP</t>
  </si>
  <si>
    <t>RRAH Developers</t>
  </si>
  <si>
    <t>River Senior Apartments</t>
  </si>
  <si>
    <t>River Senior Partners, a Nevada Limited Partnership</t>
  </si>
  <si>
    <t>Paseo Santa Barbara I (aka Rodney Fernandez Gardens)</t>
  </si>
  <si>
    <t>Plaza Amistad Associates, L.P.</t>
  </si>
  <si>
    <t>Paseo Santa Barbara - Phase II (aka Rodney Fernandez Gardens II)</t>
  </si>
  <si>
    <t xml:space="preserve">Plaza Amistad Associates II, L.P. </t>
  </si>
  <si>
    <t>Fair Street Apts</t>
  </si>
  <si>
    <t>Fair Street Apartments Limited Partnership</t>
  </si>
  <si>
    <t>Crestview Village Apartments (NE)</t>
  </si>
  <si>
    <t>Mercy Crestview Village Housing, LP</t>
  </si>
  <si>
    <t>Mercy Northglen</t>
  </si>
  <si>
    <t>Northglen, LP</t>
  </si>
  <si>
    <t>Western Manor</t>
  </si>
  <si>
    <t>Western Manor, LP</t>
  </si>
  <si>
    <t>Epworth Apartments</t>
  </si>
  <si>
    <t>Epworth Apartments, L.P.</t>
  </si>
  <si>
    <t>NEF 2012</t>
  </si>
  <si>
    <t>Riverview Towers (WI)</t>
  </si>
  <si>
    <t>Riverview Towers, LLC</t>
  </si>
  <si>
    <t>CDA of the City of Wausau</t>
  </si>
  <si>
    <t>CliftonLarsonAllen (Wisconsin)</t>
  </si>
  <si>
    <t>Codman Square Apartments</t>
  </si>
  <si>
    <t>New Codman Square Apartments LLC</t>
  </si>
  <si>
    <t>Sierra Vista</t>
  </si>
  <si>
    <t>Parkside Manor Limited Partnership</t>
  </si>
  <si>
    <t>JL Gray Company</t>
  </si>
  <si>
    <t>Oak Grove Apartments</t>
  </si>
  <si>
    <t>Oak Grove Redevelopment, LLC</t>
  </si>
  <si>
    <t xml:space="preserve">Dodge County (WI) Housing Authority </t>
  </si>
  <si>
    <t>King Drive Commons IV</t>
  </si>
  <si>
    <t>King Drive Commons IV, LLC</t>
  </si>
  <si>
    <t>Medford Affordable Housing</t>
  </si>
  <si>
    <t>Medford Affordable Housing, LLC</t>
  </si>
  <si>
    <t>Park Roseland (NE)</t>
  </si>
  <si>
    <t>Park Roseland Apartments, LLC</t>
  </si>
  <si>
    <t>Silver Oaks (IA)</t>
  </si>
  <si>
    <t>Silver Oaks Associates, L.P.</t>
  </si>
  <si>
    <t>Oakridge Neighborhood Services</t>
  </si>
  <si>
    <t>CRH #7</t>
  </si>
  <si>
    <t>Charleston Replacement Housing, L.P. #7</t>
  </si>
  <si>
    <t>Hill View Homes (LA)</t>
  </si>
  <si>
    <t>Hill View Homes, LP</t>
  </si>
  <si>
    <t>KWL Properties, LLC</t>
  </si>
  <si>
    <t>Taos Haus +6</t>
  </si>
  <si>
    <t>Taos Haus Housing, LLLP</t>
  </si>
  <si>
    <t>Tierra Realty Trust, LLC</t>
  </si>
  <si>
    <t>Accounting &amp; Financial Solutions</t>
  </si>
  <si>
    <t>Nobles Square I &amp; II Apartments</t>
  </si>
  <si>
    <t>Nobles Square Apartments Limited Partnership</t>
  </si>
  <si>
    <t>VA Danville Medical Center</t>
  </si>
  <si>
    <t>Danville Veterans Housing, LLC</t>
  </si>
  <si>
    <t>La Mesita</t>
  </si>
  <si>
    <t>La Mesita Apartments, LP</t>
  </si>
  <si>
    <t>Plymouth Place (IA)</t>
  </si>
  <si>
    <t>Plymouth Place Associates, L.P.</t>
  </si>
  <si>
    <t>LaPorte Prairie Village</t>
  </si>
  <si>
    <t>LPC 2013 Rehab Associates, L.P.</t>
  </si>
  <si>
    <t>LBWN Scattered Site</t>
  </si>
  <si>
    <t>LBWN Rent-to-Own Homes, LLC</t>
  </si>
  <si>
    <t>NEF 2013</t>
  </si>
  <si>
    <t>Lincoln Park Lofts</t>
  </si>
  <si>
    <t>Lincoln Park Lofts LDHA LP</t>
  </si>
  <si>
    <t>Wayne-Metropolitan Community Action Agency</t>
  </si>
  <si>
    <t xml:space="preserve">True Bethel Townhomes </t>
  </si>
  <si>
    <t>True Bethel Townhomes, LLC</t>
  </si>
  <si>
    <t>La Posada Apartments II</t>
  </si>
  <si>
    <t>Yuma Housing, LLC</t>
  </si>
  <si>
    <t>Englewood Lofts</t>
  </si>
  <si>
    <t>Englewood Lofts, L.P.</t>
  </si>
  <si>
    <t>Englewood Development Company, Inc. (ECDC)</t>
  </si>
  <si>
    <t>Mountjoy Chilton Medley LLP</t>
  </si>
  <si>
    <t>Rieger Hotel</t>
  </si>
  <si>
    <t>Buckeye Community Twenty Two, LP</t>
  </si>
  <si>
    <t>Elsie Mason Manor</t>
  </si>
  <si>
    <t>EMM Associates, L.P.</t>
  </si>
  <si>
    <t>CRH #8</t>
  </si>
  <si>
    <t>Charleston Replacement Housing, L.P. #8</t>
  </si>
  <si>
    <t>Impact Milwaukee</t>
  </si>
  <si>
    <t>Impact Milwaukee 1, LLC</t>
  </si>
  <si>
    <t>South Shore Commons</t>
  </si>
  <si>
    <t>South Shore Commons I LP</t>
  </si>
  <si>
    <t>Edgewater Systems for Balanced Living</t>
  </si>
  <si>
    <t>Andalusia</t>
  </si>
  <si>
    <t>Andalusia Housing, LLLP</t>
  </si>
  <si>
    <t>Magnolia Gardens - Secondary (2015)</t>
  </si>
  <si>
    <t>Magnolia Gardens I Ltd.</t>
  </si>
  <si>
    <t>NRP Florida Development, LLC</t>
  </si>
  <si>
    <t>Sherbert Associates, PC</t>
  </si>
  <si>
    <t>NEF 2014</t>
  </si>
  <si>
    <t>Phoenix Renaissance</t>
  </si>
  <si>
    <t>Omni Phoenix Renaissance, L.P.</t>
  </si>
  <si>
    <t>Park Central</t>
  </si>
  <si>
    <t>Port Arthur Housing Initiative I, LP</t>
  </si>
  <si>
    <t xml:space="preserve">The ITEX Group </t>
  </si>
  <si>
    <t>Clifton Square Apartments</t>
  </si>
  <si>
    <t>Clifton Square, LP</t>
  </si>
  <si>
    <t>PPL DECC Recapitalization</t>
  </si>
  <si>
    <t>PPL DECC Limited Partnership</t>
  </si>
  <si>
    <t>Crossing Point Villas</t>
  </si>
  <si>
    <t>Crossing Point Villas, L.P.</t>
  </si>
  <si>
    <t>Equity Housing Group II, LLC</t>
  </si>
  <si>
    <t>Addington &amp; Associates, PLLC</t>
  </si>
  <si>
    <t>Pembroke Senior Village</t>
  </si>
  <si>
    <t>Pembroke Senior Village, LLC</t>
  </si>
  <si>
    <t>Lumbee Land Development, Inc. (LLD)</t>
  </si>
  <si>
    <t>The Meadows at Mountain Lake</t>
  </si>
  <si>
    <t>The Meadows, LLLP</t>
  </si>
  <si>
    <t>Garrett County Community Action Committee</t>
  </si>
  <si>
    <t>The Rodeheaver Group</t>
  </si>
  <si>
    <t>Ligutti Tower</t>
  </si>
  <si>
    <t>LT Associates, L.P.</t>
  </si>
  <si>
    <t>Eagle Ridge Townhomes (aka Street E Townhomes)</t>
  </si>
  <si>
    <t>Street E Townhomes Limited Partnership</t>
  </si>
  <si>
    <t>Historic Whitlock</t>
  </si>
  <si>
    <t>Historic Whitlock, LP</t>
  </si>
  <si>
    <t>Vision Communities, Inc.(IN)</t>
  </si>
  <si>
    <t>Sunnyside Family Housing</t>
  </si>
  <si>
    <t>SHA Sunnyside Family Housing LLC</t>
  </si>
  <si>
    <t>Sunnyside (WA) Housing Authority</t>
  </si>
  <si>
    <t>Abby Sanders CPA, LLC</t>
  </si>
  <si>
    <t>CRH  #9</t>
  </si>
  <si>
    <t>Charleston Replacement Housing, L.P. #9</t>
  </si>
  <si>
    <t>United Manor (IA)</t>
  </si>
  <si>
    <t>United Manor Associates, L.P.</t>
  </si>
  <si>
    <t>Dewitt Churches United</t>
  </si>
  <si>
    <t>Rice Lake Franklin School</t>
  </si>
  <si>
    <t>Franklin School Apartments, LLC</t>
  </si>
  <si>
    <t>Arbordale</t>
  </si>
  <si>
    <t>ARBORDALE APARTMENTS 2014 LIMITED DIVIDEND HOUSING ASSOCIATION LP</t>
  </si>
  <si>
    <t>Macoupin Homes</t>
  </si>
  <si>
    <t>Macoupin Homes, L.P.</t>
  </si>
  <si>
    <t>Macoupin Housing Services</t>
  </si>
  <si>
    <t>Hamlin Bell</t>
  </si>
  <si>
    <t>Hamlin Bell Associates, LP</t>
  </si>
  <si>
    <t>NEF 2017</t>
  </si>
  <si>
    <t>Georgiaville Village Green</t>
  </si>
  <si>
    <t>Georgiaville Village Green Housing, L.P.</t>
  </si>
  <si>
    <t>Convetry Housing Associates</t>
  </si>
  <si>
    <t>St James Apartments</t>
  </si>
  <si>
    <t>St. James Limited Dividend Housing Association Limited Partnership</t>
  </si>
  <si>
    <t>Genesis Nonprofit Housing Corporation</t>
  </si>
  <si>
    <t>Fifteenth Street Apartments</t>
  </si>
  <si>
    <t>Fifteenth Street Apartments Limited Partnership</t>
  </si>
  <si>
    <t>Bottineau Ridge Phase II</t>
  </si>
  <si>
    <t>Bottineau Ridge II of Maple Grove Limited Partnership</t>
  </si>
  <si>
    <t>Duffy Development Company, Inc.</t>
  </si>
  <si>
    <t>Casey, Menden, Faust &amp; Nelson, P.A.</t>
  </si>
  <si>
    <t>Mary Shepherd Home</t>
  </si>
  <si>
    <t>Shepherd Home Limited Partnership</t>
  </si>
  <si>
    <t>Columbus House, Inc.</t>
  </si>
  <si>
    <t>BlumShapiro</t>
  </si>
  <si>
    <t>Flats at Two Creeks</t>
  </si>
  <si>
    <t>The Flats at Two Creeks LLLP</t>
  </si>
  <si>
    <t>Homestead Palms II (South Homestead Palms)</t>
  </si>
  <si>
    <t>Homestead Palms II, LTD</t>
  </si>
  <si>
    <t>Tropicana Building II, LLC</t>
  </si>
  <si>
    <t>Parker Place</t>
  </si>
  <si>
    <t>Parker Place, LP</t>
  </si>
  <si>
    <t>Brook Hill Village Phase II</t>
  </si>
  <si>
    <t>SBV2 Owner, LLC</t>
  </si>
  <si>
    <t>Dakota Partners, Inc</t>
  </si>
  <si>
    <t>Waverly Historic Lofts</t>
  </si>
  <si>
    <t>Waverly Historic Lofts, LLC</t>
  </si>
  <si>
    <t>Cohen-Esrey Affordable Partners, LLC</t>
  </si>
  <si>
    <t>Walnut Grove Resyndication</t>
  </si>
  <si>
    <t>Walnut Grove II/MHT Limited Divdend Housing Assocation LLC</t>
  </si>
  <si>
    <t>MHT Housing, Inc.</t>
  </si>
  <si>
    <t>Arlington Ridge Townhomes</t>
  </si>
  <si>
    <t>Arlington Ridge Townhomes, L.P.</t>
  </si>
  <si>
    <t>Spire Development</t>
  </si>
  <si>
    <t>Bridgeport Manor Senior Housing</t>
  </si>
  <si>
    <t>Bridgeport Manor Senior Housing Limited Partnership</t>
  </si>
  <si>
    <t>NEF 2018</t>
  </si>
  <si>
    <t>The Peterboro Arms</t>
  </si>
  <si>
    <t>THE PETERBORO ARMS LIMITED DIVIDEND HOUSING
ASSOCIATION LIMITED PARTNERSHIP</t>
  </si>
  <si>
    <t>Coalition on Temporary Shelter</t>
  </si>
  <si>
    <t>Village of Kalamazoo aka Lilac Hills</t>
  </si>
  <si>
    <t>VOK Limitied Dividend Housing Association LLC</t>
  </si>
  <si>
    <t>Hope Network</t>
  </si>
  <si>
    <t>Milwaukee Soldiers Home</t>
  </si>
  <si>
    <t>National Soldiers Home Residences III, LLC</t>
  </si>
  <si>
    <t>Housing Authority of the City of Milwaukee (HACM)</t>
  </si>
  <si>
    <t>Jennifer Riveria</t>
  </si>
  <si>
    <t>Camelot Hills Resyndication</t>
  </si>
  <si>
    <t>Camelot Hills II/MHT Limited Dividend Housing Association, LLC</t>
  </si>
  <si>
    <t>Minnehaha Commons</t>
  </si>
  <si>
    <t>Minnehaha Commons Limited Partnership</t>
  </si>
  <si>
    <t>Preserve at Chatham Parkway</t>
  </si>
  <si>
    <t>Preserve at Chathan Parkway Redevelopment LLC</t>
  </si>
  <si>
    <t>Barnesville Manor</t>
  </si>
  <si>
    <t>BARNESVILLE MANOR SENIOR HOUSING LIMITED PARTNERSHIP</t>
  </si>
  <si>
    <t>Pablo Davis</t>
  </si>
  <si>
    <t>Pablo Davis II Limited Dividend Housing Association Limited Partnership</t>
  </si>
  <si>
    <t>Bridging Communities</t>
  </si>
  <si>
    <t>Chelsea Senior Commons</t>
  </si>
  <si>
    <t>Chelsea Senior Commons, LLC</t>
  </si>
  <si>
    <t>Sagebrook f/k/a Cass County Homes</t>
  </si>
  <si>
    <t>Cass County Homes, LLC</t>
  </si>
  <si>
    <t>Cass Housing Initiative</t>
  </si>
  <si>
    <t>Nettleton Manor Apartments</t>
  </si>
  <si>
    <t>Steele Nettleton LLC</t>
  </si>
  <si>
    <t>Steele Properties III, LLC</t>
  </si>
  <si>
    <t>Bristol Place</t>
  </si>
  <si>
    <t>Bristol Place Residences, LP</t>
  </si>
  <si>
    <t>Oak Grove Development Corporation</t>
  </si>
  <si>
    <t>Whittier Apartments</t>
  </si>
  <si>
    <t>Steele Whittier LLC</t>
  </si>
  <si>
    <t>11 Crown Street</t>
  </si>
  <si>
    <t>11 Crown Street Associates LLC</t>
  </si>
  <si>
    <t>CRH Replacement Housing 10</t>
  </si>
  <si>
    <t>Charleston Replacement Housing L.P. #10</t>
  </si>
  <si>
    <t>Pine Avenue Apartments</t>
  </si>
  <si>
    <t>Pine Avenue Limited Dividend Housing Association Limited Partnership</t>
  </si>
  <si>
    <t>Sharpsburg Towers</t>
  </si>
  <si>
    <t>Sharpsburg Towers Senior Housing Limited Partnership</t>
  </si>
  <si>
    <t>Casavant Overlook</t>
  </si>
  <si>
    <t>268 East Allen L.P.</t>
  </si>
  <si>
    <t>Green Mountain Development Group</t>
  </si>
  <si>
    <t>Milwaukee Soldiers Home PHASE II</t>
  </si>
  <si>
    <t>National Soldiers Home Residences II, LLC</t>
  </si>
  <si>
    <t>NEF Community Preservation Fund I</t>
  </si>
  <si>
    <t>Heritage Park - Preservation Loan 2018</t>
  </si>
  <si>
    <t>Heritage Park Housing Partners, LP</t>
  </si>
  <si>
    <t>Vitus Group, LLC</t>
  </si>
  <si>
    <t>Ashton of Richmond Hill - Preservation Loan 2019</t>
  </si>
  <si>
    <t>Ashton Apartments LLC</t>
  </si>
  <si>
    <t>Lincoln Avenue Capital, LLC</t>
  </si>
  <si>
    <t>Princeton Court - Preservation Loan 2019</t>
  </si>
  <si>
    <t>National Church Residences of College Park, GA, Inc.</t>
  </si>
  <si>
    <t xml:space="preserve">National Church Residences Investment Corporation </t>
  </si>
  <si>
    <t>NEF Preservation Fund II LP</t>
  </si>
  <si>
    <t>Santa Clara II - Preservation Loan 2017 &amp; Supplemental Loan 2018</t>
  </si>
  <si>
    <t>Lincoln Santa Clara II LLC</t>
  </si>
  <si>
    <t>Tuscany Lakes- Middle Tier Preservation Loan (2017)</t>
  </si>
  <si>
    <t>Tuscany Lakes, Ltd.</t>
  </si>
  <si>
    <t>Renaissance 88 - Preservation Loan 2018</t>
  </si>
  <si>
    <t>Renaissance Acquisition Partners, LP</t>
  </si>
  <si>
    <t>Viitus Group</t>
  </si>
  <si>
    <t>Fox Hollow - Preservation Equity (2018)</t>
  </si>
  <si>
    <t>Fox Hollow Associates, Ltd.</t>
  </si>
  <si>
    <t>Huntington Reserve - Preservation Equity (2018)</t>
  </si>
  <si>
    <t>Huntington Reserve Associates, Ltd.</t>
  </si>
  <si>
    <t>NEF Preservation Mortgage Loan Fund I LP</t>
  </si>
  <si>
    <t>Allapattah Gardens - Preservation Loan (2017)</t>
  </si>
  <si>
    <t>Allapattah Gardens, Ltd.</t>
  </si>
  <si>
    <t>Lakewood Christian Manor - NCR Preservation Loan (2017)</t>
  </si>
  <si>
    <t>Lakewood Christian Manor Limited Partnership</t>
  </si>
  <si>
    <t>Crossings at Cape Coral - Preservation Loan 2018</t>
  </si>
  <si>
    <t>Crossings Cape Coral LLC</t>
  </si>
  <si>
    <t>Stony Brook Village - Preservation Loan 2018</t>
  </si>
  <si>
    <t>Stony Brook Village LLC</t>
  </si>
  <si>
    <t>Chambers Bridge Residence NCR Preservation Loan (2018)</t>
  </si>
  <si>
    <t>National Church Residences of Brick, NJ Urban Renewal Housing</t>
  </si>
  <si>
    <t>Lakeside Commons - Preservation Loan 2018</t>
  </si>
  <si>
    <t>Lakeside Commons, Ltd.</t>
  </si>
  <si>
    <t>Battery Park - NCR Preservation Loan (2018)</t>
  </si>
  <si>
    <t>Battery Park Senior Housing Limited Partnership</t>
  </si>
  <si>
    <t>Linwood Westlake - Preservation Loan 2018</t>
  </si>
  <si>
    <t>Westlake Linwood Housing Partners, LP</t>
  </si>
  <si>
    <t>Vitus Group</t>
  </si>
  <si>
    <t>Lexington Club at Renaissance Square - Preservation Loan 2018</t>
  </si>
  <si>
    <t>Lexington Club Owner LLC (a pass through to Douglas Pointe Associates, Ltd.)</t>
  </si>
  <si>
    <t>Santa Clara I - Preservation Loan 2018</t>
  </si>
  <si>
    <t>Santa Clara Apartments I LLC</t>
  </si>
  <si>
    <t>Canal Courts and Lanvale Towers - Preservation Loan 2018</t>
  </si>
  <si>
    <t>Lanvale Court, LLC</t>
  </si>
  <si>
    <t>Greater Englewood - Preservation Loan 2018</t>
  </si>
  <si>
    <t>Greater Englewood Housing Partners, LP</t>
  </si>
  <si>
    <t>Sutton Place - Preservation Loan 2018</t>
  </si>
  <si>
    <t xml:space="preserve">Sutton Place of Amherst, LLC </t>
  </si>
  <si>
    <t>Rockwood Terrace - Preservation Loan 2018</t>
  </si>
  <si>
    <t>Rockwood Apartments LLC</t>
  </si>
  <si>
    <t>Spanish Park - Preservation Loan 2018</t>
  </si>
  <si>
    <t>Spanish Park Apartments Preservation, L.P.</t>
  </si>
  <si>
    <t>Southwest Village - Preservation Loan 2018</t>
  </si>
  <si>
    <t xml:space="preserve">Southwest Village Owner LLC </t>
  </si>
  <si>
    <t>Cypress Oaks - Preservation Loan 2018</t>
  </si>
  <si>
    <t>Cypress Oaks Community, Ltd.</t>
  </si>
  <si>
    <t>Gateway at Lake Jackson - Preservation Loan 2018</t>
  </si>
  <si>
    <t>Gateway Preservation LP</t>
  </si>
  <si>
    <t>Parkwood - Preservation Loan 2019</t>
  </si>
  <si>
    <t>Burbank  Housing Development Corporation</t>
  </si>
  <si>
    <t>Orchard Place - Preservation Loan 2019</t>
  </si>
  <si>
    <t>Orchard Place Apartments LLC</t>
  </si>
  <si>
    <t>Roxbury - Preservation Loan 2019</t>
  </si>
  <si>
    <t>Roxbury Housing Partners Limited Partnership</t>
  </si>
  <si>
    <t>Fort Vancouver - Preservation Loan 2019</t>
  </si>
  <si>
    <t>Fort Vancouver Apartments LLC</t>
  </si>
  <si>
    <t>Mariposa - Preservation Loan 2019</t>
  </si>
  <si>
    <t>Mariposa Preservation LLC</t>
  </si>
  <si>
    <t>Quail Run - Preservation Loan 2019</t>
  </si>
  <si>
    <t>Quail Run Preservation LLC</t>
  </si>
  <si>
    <t>Whisperwood - Preservation Loan 2019</t>
  </si>
  <si>
    <t>Whisperwood Preservation LLC</t>
  </si>
  <si>
    <t>Windstone - Preservation Loan 2019</t>
  </si>
  <si>
    <t>Windstone Apartments LLC</t>
  </si>
  <si>
    <t>Lakestone - Preservation Loan 2019</t>
  </si>
  <si>
    <t>Lakestone Apartments LLC</t>
  </si>
  <si>
    <t>Riverwalk II - Preservation Loan 2019</t>
  </si>
  <si>
    <t>Riverwalk II LLC</t>
  </si>
  <si>
    <t>Villas at Lake Smart - Preservation Loan 2019</t>
  </si>
  <si>
    <t>Villas at Lake Smart LLC</t>
  </si>
  <si>
    <t>Pine View - Preservation Loan 2019</t>
  </si>
  <si>
    <t>Pine View Preservation LP</t>
  </si>
  <si>
    <t>Valencia Park - Preservation Loan 2019</t>
  </si>
  <si>
    <t>Valencia Park Apartments LLC</t>
  </si>
  <si>
    <t xml:space="preserve">Allen Young - Preservation Loan 2019 </t>
  </si>
  <si>
    <t>IC Development Urban Renewal, LLC</t>
  </si>
  <si>
    <t>Brownsville I - Preservation Loan 2019</t>
  </si>
  <si>
    <t>Brownsville Village I, LTD f/k/a Carlisle Group IV, LTD</t>
  </si>
  <si>
    <t>Brownsville II - Preservation Loan 2019</t>
  </si>
  <si>
    <t>Brownsville Village II, LTD</t>
  </si>
  <si>
    <t>NEF Support Corp.</t>
  </si>
  <si>
    <t>Southern Blvd Development</t>
  </si>
  <si>
    <t>1319-25 Southern Blvd LLC</t>
  </si>
  <si>
    <t>Wasserman Redevelopment</t>
  </si>
  <si>
    <t>Wasserman Redevelopment, LLC</t>
  </si>
  <si>
    <t>Housing Authority of the City of Sheboygan, Wisconsin</t>
  </si>
  <si>
    <t>Hickory Way Apartments</t>
  </si>
  <si>
    <t>Hickory Way Apartments Limited Dividend Housing Association Limited Partnership</t>
  </si>
  <si>
    <t>Polk and Associates PLC</t>
  </si>
  <si>
    <t>Harbor House</t>
  </si>
  <si>
    <t>Harbor House Owner LLC</t>
  </si>
  <si>
    <t>1736 Rhode Island Avenue</t>
  </si>
  <si>
    <t>1736 Rhode Island Avenue LLC</t>
  </si>
  <si>
    <t>Lock 7 Development</t>
  </si>
  <si>
    <t>Novogradac &amp; Company LLP (DC)</t>
  </si>
  <si>
    <t>Sandstone</t>
  </si>
  <si>
    <t>Sandstone Foothills Senior Housing LP</t>
  </si>
  <si>
    <t>Summit Park Apartments</t>
  </si>
  <si>
    <t>Summit Preservation LHDA LP</t>
  </si>
  <si>
    <t>Royal City II</t>
  </si>
  <si>
    <t>Royal City Housing LLLP</t>
  </si>
  <si>
    <t>The Crossing Phase II</t>
  </si>
  <si>
    <t>The Crossing II of Big Lake LP</t>
  </si>
  <si>
    <t>Westview Lofts</t>
  </si>
  <si>
    <t>Westview Lofts LP</t>
  </si>
  <si>
    <t>Pathways at Chalmers Courts East</t>
  </si>
  <si>
    <t>Pathways at Chalmers Courts East, LP</t>
  </si>
  <si>
    <t>Three Sisters</t>
  </si>
  <si>
    <t>Trio Partners Owner, LLC</t>
  </si>
  <si>
    <t>Casitas Azucar</t>
  </si>
  <si>
    <t>Casitas Azucar, LP</t>
  </si>
  <si>
    <t>CDC Brownsville</t>
  </si>
  <si>
    <t>River Bend Residences</t>
  </si>
  <si>
    <t>River Bend Residences, LP</t>
  </si>
  <si>
    <t>Mason Place</t>
  </si>
  <si>
    <t>Mason Place, LLLP</t>
  </si>
  <si>
    <t>Housing Catalyst (Fort Collins Housing Authority)</t>
  </si>
  <si>
    <t>Novogradac &amp; Company LLP (Chicago)</t>
  </si>
  <si>
    <t>Belle Meade Apartments</t>
  </si>
  <si>
    <t>Steele Belle Meade LLC</t>
  </si>
  <si>
    <t>Century Cottages</t>
  </si>
  <si>
    <t>Century Cottages LLLP</t>
  </si>
  <si>
    <t>Mountain Plains Equity Group, Inc.</t>
  </si>
  <si>
    <t>Amberly Square</t>
  </si>
  <si>
    <t>Steele Amberly LLC</t>
  </si>
  <si>
    <t>Hickory Way Apartments Phase 2</t>
  </si>
  <si>
    <t>Hickory Way Apartments II LDHA LP</t>
  </si>
  <si>
    <t>Sheridan Square</t>
  </si>
  <si>
    <t>Steele Sheridan Square LLC</t>
  </si>
  <si>
    <t>Oaks at Lakeside</t>
  </si>
  <si>
    <t>HTG Creekside LLC</t>
  </si>
  <si>
    <t xml:space="preserve">Housing Trust Group </t>
  </si>
  <si>
    <t xml:space="preserve"> Jayne Auld Manor</t>
  </si>
  <si>
    <t>J Auld Apts LLC</t>
  </si>
  <si>
    <t>Empire Health Foundation</t>
  </si>
  <si>
    <t>Hobson Place Phase I</t>
  </si>
  <si>
    <t>DESC 22nd LLLP</t>
  </si>
  <si>
    <t>Downtown Emergency Service Center</t>
  </si>
  <si>
    <t>New York Regional I</t>
  </si>
  <si>
    <t xml:space="preserve">West 108th Street Apartments </t>
  </si>
  <si>
    <t>West 108th Street, L.P.</t>
  </si>
  <si>
    <t>West Side Federation for Senior and Supportive Housing</t>
  </si>
  <si>
    <t>NYC Distressed II</t>
  </si>
  <si>
    <t>Dix Avenue - NYC Distressed loan  2017</t>
  </si>
  <si>
    <t xml:space="preserve">WFHA Rockaway L.P. </t>
  </si>
  <si>
    <t>Manela &amp; Pressman, LLP</t>
  </si>
  <si>
    <t>Miller Avenue - NYC Distressed loan 2018</t>
  </si>
  <si>
    <t>WFHA Brooklyn Restoration, LP</t>
  </si>
  <si>
    <t>J Cubed Residential, LLC</t>
  </si>
  <si>
    <t>Linden WFHA Pillars - NYC Distressed Loan 2019</t>
  </si>
  <si>
    <t>WFHA Flatbush LLC</t>
  </si>
  <si>
    <t>St. Albans Workforce - Preservation Loan 2019</t>
  </si>
  <si>
    <t>WFHA St. ALbans LLC</t>
  </si>
  <si>
    <t>NYC Distressed Multifamily Ho</t>
  </si>
  <si>
    <t>Franklin Ave Preservation - Preservation Equity(2015)</t>
  </si>
  <si>
    <t>WFHA Brooklyn Restoration L.P.</t>
  </si>
  <si>
    <t>Putnam Avenue - Preservation Equity (2016)</t>
  </si>
  <si>
    <t>NYEF 1990</t>
  </si>
  <si>
    <t>Jennie Raven Apartments</t>
  </si>
  <si>
    <t>J. Raven Apartments, L.P.</t>
  </si>
  <si>
    <t>2007</t>
  </si>
  <si>
    <t>NYEF 1993</t>
  </si>
  <si>
    <t>Bremond Houses</t>
  </si>
  <si>
    <t>Bremond Houses Associates L.P.</t>
  </si>
  <si>
    <t>Black United Fund of New York</t>
  </si>
  <si>
    <t>Christopher Perkowski</t>
  </si>
  <si>
    <t>Marks Paneth LLP</t>
  </si>
  <si>
    <t>2009</t>
  </si>
  <si>
    <t>NYEF 1994</t>
  </si>
  <si>
    <t>399-401 S. 4th Street</t>
  </si>
  <si>
    <t>399-401 S. 4th St. Redev. Assoc., LP</t>
  </si>
  <si>
    <t>South Side United Housing Development Fund Corp.</t>
  </si>
  <si>
    <t>2011</t>
  </si>
  <si>
    <t>353 &amp; 357 South Third Street</t>
  </si>
  <si>
    <t>353 &amp; 357 S.Third St. Redev Assoc., L.P.</t>
  </si>
  <si>
    <t>2012</t>
  </si>
  <si>
    <t>NYEF 1995 Series I</t>
  </si>
  <si>
    <t>Elsmere Project - NRP</t>
  </si>
  <si>
    <t>Elsmere Street, L.P.</t>
  </si>
  <si>
    <t>Cypress Court-NRP (NY)</t>
  </si>
  <si>
    <t>Cypress Court Associates L. P.</t>
  </si>
  <si>
    <t>King Davis Apartments - NRP</t>
  </si>
  <si>
    <t>King Davis Associates, L.P.</t>
  </si>
  <si>
    <t>I Rise - NRP</t>
  </si>
  <si>
    <t>Scattered Sites, L.P.</t>
  </si>
  <si>
    <t>Community League of The Heights</t>
  </si>
  <si>
    <t>Southern Brooklyn - NRP</t>
  </si>
  <si>
    <t xml:space="preserve">Southern Brooklyn Neighborhood Redevelopment Associates, L.P. </t>
  </si>
  <si>
    <t>Southern Brooklyn Community Organization</t>
  </si>
  <si>
    <t>Hirsch, Oelbaum, Bram &amp; Handover</t>
  </si>
  <si>
    <t>Throop Street</t>
  </si>
  <si>
    <t>120 Gerry Street L.P.</t>
  </si>
  <si>
    <t>ECDO Houses</t>
  </si>
  <si>
    <t>ECDO Houses Associates, L.P.</t>
  </si>
  <si>
    <t>NYEF 1995 Series II</t>
  </si>
  <si>
    <t>Gates Avenue (Cluster) - NEP</t>
  </si>
  <si>
    <t>Gates Cluster Development L.P.</t>
  </si>
  <si>
    <t>William R. Lucas, Inc.</t>
  </si>
  <si>
    <t>NYEF 2000 Series I</t>
  </si>
  <si>
    <t>La Puerta de Vitalidad</t>
  </si>
  <si>
    <t>La Puerta de Vitalidad, L.P.</t>
  </si>
  <si>
    <t>Nos Quedamos</t>
  </si>
  <si>
    <t>Clinton West Chelsea</t>
  </si>
  <si>
    <t>Clinton Housing 10th Partners, L.P.</t>
  </si>
  <si>
    <t>Clinton Housing Development Company, Inc.</t>
  </si>
  <si>
    <t>Clinton West 52nd Partners (Site 9A)</t>
  </si>
  <si>
    <t>Clinton Housing West 52nd Partners, L.P.</t>
  </si>
  <si>
    <t>Quisqueya Housing</t>
  </si>
  <si>
    <t>Quisqueya Housing Company L. P.</t>
  </si>
  <si>
    <t>Manhattan Valley Development Corporation</t>
  </si>
  <si>
    <t>Richard Simon, CPA</t>
  </si>
  <si>
    <t>Machull Redevelopment Associates</t>
  </si>
  <si>
    <t>Machull Redev. Assoc., L.P.</t>
  </si>
  <si>
    <t>Urban Strategies, Inc.</t>
  </si>
  <si>
    <t>Padilla &amp; Company LLP</t>
  </si>
  <si>
    <t>Park Valley (NY)</t>
  </si>
  <si>
    <t>Park Valley Associates, L.P.</t>
  </si>
  <si>
    <t>Miguel Sosa Estates (NRP)</t>
  </si>
  <si>
    <t>Miguel Sosa Estates LP</t>
  </si>
  <si>
    <t>N.E.B. L.P. (NRP)</t>
  </si>
  <si>
    <t>NEB, L.P.</t>
  </si>
  <si>
    <t>474 Quincy Street</t>
  </si>
  <si>
    <t>Veterans Quincy Street Project, L.P.</t>
  </si>
  <si>
    <t>NYEF 2000 Series II</t>
  </si>
  <si>
    <t>Eldert/Decatur St. Cluster-NEP</t>
  </si>
  <si>
    <t>Bushwick Properties Mgmt,  L.P.</t>
  </si>
  <si>
    <t>Direct Building Management</t>
  </si>
  <si>
    <t>Arlia &amp; Associates CPA's LLP</t>
  </si>
  <si>
    <t>West 129th Street Cluster-NEP</t>
  </si>
  <si>
    <t>129th Street Cluster Assoc., L.P.</t>
  </si>
  <si>
    <t>Shaun Covington, Leroy &amp; Kenneth Morrison</t>
  </si>
  <si>
    <t>W. 122nd-123rd Street Cluster</t>
  </si>
  <si>
    <t>C &amp; C Management, L.P.</t>
  </si>
  <si>
    <t>Kosciusko Street Cluster</t>
  </si>
  <si>
    <t>Fatsville &amp; Company L.P.</t>
  </si>
  <si>
    <t>Nasher Realty Associates, Inc.</t>
  </si>
  <si>
    <t>Creston Avenue Cluster Phase I</t>
  </si>
  <si>
    <t>Walton Cluster, LP</t>
  </si>
  <si>
    <t>RSE Management LLC</t>
  </si>
  <si>
    <t>Sherman Avenue Cluster</t>
  </si>
  <si>
    <t>Sherman Associates, L.P.</t>
  </si>
  <si>
    <t>Bronx Housing Investment Group</t>
  </si>
  <si>
    <t>Paul O. Register Houses</t>
  </si>
  <si>
    <t>Paul O. Register Houses, L.P.</t>
  </si>
  <si>
    <t>NYEF 2001</t>
  </si>
  <si>
    <t>Crown Heights/Flatbush Cluster</t>
  </si>
  <si>
    <t>Empire Holdings, LP</t>
  </si>
  <si>
    <t>D.S. Community Management, Inc.</t>
  </si>
  <si>
    <t>Bainbridge Street Cluster</t>
  </si>
  <si>
    <t>Bainbridge Cluster Associates, L.P.</t>
  </si>
  <si>
    <t>Felicia Colon</t>
  </si>
  <si>
    <t>Howard Avenue Cluster NYC</t>
  </si>
  <si>
    <t>Howard Avenue Development L.P.</t>
  </si>
  <si>
    <t>Darren K. Real Estate Management Company</t>
  </si>
  <si>
    <t>New Haven Beulah (NRP)</t>
  </si>
  <si>
    <t>New Haven Beulah Associates LP</t>
  </si>
  <si>
    <t>South Bronx Churches/Morrisania Cluster HDFC</t>
  </si>
  <si>
    <t>W. 135th St. NEP (AW Holding)</t>
  </si>
  <si>
    <t>AW Holding LP</t>
  </si>
  <si>
    <t>A.W. Development, LLC</t>
  </si>
  <si>
    <t>Rutta and Company LLP</t>
  </si>
  <si>
    <t>W. 149th Street II (Warbrook)</t>
  </si>
  <si>
    <t>Warbrook Realty, L.P.</t>
  </si>
  <si>
    <t>Genesis Realty Development Corp.(NY)</t>
  </si>
  <si>
    <t>W. 140th St (Maxwell)</t>
  </si>
  <si>
    <t>Maxwell Development, L.P.</t>
  </si>
  <si>
    <t>Maxwell Real Estate Development Corp.</t>
  </si>
  <si>
    <t>Trinity Avenue</t>
  </si>
  <si>
    <t>J &amp; Velco Co., L.P.</t>
  </si>
  <si>
    <t>Velco Realty Corporation</t>
  </si>
  <si>
    <t>W. 144th Street (Prestige)</t>
  </si>
  <si>
    <t>Prestige Realty Associates, L.P.</t>
  </si>
  <si>
    <t>Prestige Management, Inc.</t>
  </si>
  <si>
    <t>Agbimson &amp; Company, P.C.</t>
  </si>
  <si>
    <t>W. 128th Street</t>
  </si>
  <si>
    <t>West 128th Street L.P.</t>
  </si>
  <si>
    <t>Laura B Thomas Houses</t>
  </si>
  <si>
    <t>Laura B. Thomas Houses L.P.</t>
  </si>
  <si>
    <t>Abyssinian Development Corp.</t>
  </si>
  <si>
    <t>BSDC NRP I</t>
  </si>
  <si>
    <t>BSDC NRP I L.P.</t>
  </si>
  <si>
    <t>St. Nicks (NRP)</t>
  </si>
  <si>
    <t>North Brooklyn Estates, L.P.</t>
  </si>
  <si>
    <t>Judah</t>
  </si>
  <si>
    <t>Judah Associates L.P.</t>
  </si>
  <si>
    <t>Strong</t>
  </si>
  <si>
    <t>Strong LP</t>
  </si>
  <si>
    <t>Beulah Commons</t>
  </si>
  <si>
    <t>Beulah Commons Associates L.P.</t>
  </si>
  <si>
    <t>CATCH NRP</t>
  </si>
  <si>
    <t>Central Harlem Mutual Housing L.P.</t>
  </si>
  <si>
    <t>Community Assisted Tenant Controlled Housing Inc (CATCH)</t>
  </si>
  <si>
    <t>Quisqueya Associates</t>
  </si>
  <si>
    <t>Quisqueya Associates, L.P.</t>
  </si>
  <si>
    <t>Zora Neale Hurston Houses</t>
  </si>
  <si>
    <t>Zora Neale Hurston Houses L.P.</t>
  </si>
  <si>
    <t>Gateway NEP</t>
  </si>
  <si>
    <t>Gateway Properties L.P.</t>
  </si>
  <si>
    <t>Gateway Properties, LLC</t>
  </si>
  <si>
    <t>NYEF 2002</t>
  </si>
  <si>
    <t>Clay Avenue</t>
  </si>
  <si>
    <t>Clay Cluster LP</t>
  </si>
  <si>
    <t>Pacific Street Cluster</t>
  </si>
  <si>
    <t>Pacific Village, LP</t>
  </si>
  <si>
    <t>ELH Mgmt. LLC</t>
  </si>
  <si>
    <t>Bushwick</t>
  </si>
  <si>
    <t>B &amp; R Management L.P.</t>
  </si>
  <si>
    <t>Boynton &amp; Wheeler</t>
  </si>
  <si>
    <t>Boynton Wheeler, L.P.</t>
  </si>
  <si>
    <t>Krislen Management</t>
  </si>
  <si>
    <t>St. Anns</t>
  </si>
  <si>
    <t>POKO St Anns LP</t>
  </si>
  <si>
    <t>Old Harlem Road</t>
  </si>
  <si>
    <t>Old Harlem Road, L.P.</t>
  </si>
  <si>
    <t>Hope Community, Inc.(NY)</t>
  </si>
  <si>
    <t>BKD LLP (New York)</t>
  </si>
  <si>
    <t>Los Sures NRP</t>
  </si>
  <si>
    <t>South Ninth &amp; Bedford, L.P.</t>
  </si>
  <si>
    <t>Crown Heights NRP</t>
  </si>
  <si>
    <t>Crown Heights NRP Associates, L.P.</t>
  </si>
  <si>
    <t>Crown Heights Jewish Community Council Inc.</t>
  </si>
  <si>
    <t>Y.A. Community Housing</t>
  </si>
  <si>
    <t>Youth Action Community Housing, L.P.</t>
  </si>
  <si>
    <t>Youth Action Program and Homes</t>
  </si>
  <si>
    <t>El Dorado</t>
  </si>
  <si>
    <t>El Dorado L.P.</t>
  </si>
  <si>
    <t>Rosina Associates Houses</t>
  </si>
  <si>
    <t>Rosina Associates , LP</t>
  </si>
  <si>
    <t>SEBCO Development, Inc.</t>
  </si>
  <si>
    <t>Highbridge CATCH</t>
  </si>
  <si>
    <t>Highbridge CATCH L.P.</t>
  </si>
  <si>
    <t>Bankole Houses</t>
  </si>
  <si>
    <t>Bankole Houses, L.P.</t>
  </si>
  <si>
    <t>Brooklyn Neighborhood Improvement Association</t>
  </si>
  <si>
    <t>San Jose</t>
  </si>
  <si>
    <t>San Jose, L.P.</t>
  </si>
  <si>
    <t>El Barrio Operation Fightback</t>
  </si>
  <si>
    <t>Garden of Eden</t>
  </si>
  <si>
    <t>Garden of Eden Associates LP</t>
  </si>
  <si>
    <t>Clay Walton</t>
  </si>
  <si>
    <t>Clay-Walton, L.P.</t>
  </si>
  <si>
    <t>East 129th Street</t>
  </si>
  <si>
    <t>East 129th Street Cluster L.P.</t>
  </si>
  <si>
    <t>EHD Corporation</t>
  </si>
  <si>
    <t>NYEF 2003</t>
  </si>
  <si>
    <t>W. 141st Street</t>
  </si>
  <si>
    <t>West 141st Street, L.P.</t>
  </si>
  <si>
    <t>Coy La Sister</t>
  </si>
  <si>
    <t>KBL, LLP</t>
  </si>
  <si>
    <t>Beck Street</t>
  </si>
  <si>
    <t>Beck Street Cluster, L.P.</t>
  </si>
  <si>
    <t>Garcia Building Management Corp.</t>
  </si>
  <si>
    <t>W. 148th Street (HP Plaza)</t>
  </si>
  <si>
    <t>HP Plaza LP</t>
  </si>
  <si>
    <t>Horsford &amp; Poteat Realty</t>
  </si>
  <si>
    <t>Jefferson Avenue Cluster</t>
  </si>
  <si>
    <t>Jefferson Cluster L.P.</t>
  </si>
  <si>
    <t>Ralph Gates Cluster NRP</t>
  </si>
  <si>
    <t>Ralph-Gates Cluster L.P.</t>
  </si>
  <si>
    <t>Miracle Makers, Inc.</t>
  </si>
  <si>
    <t>Ross, Strent and Company LLP</t>
  </si>
  <si>
    <t>Bronx Shepherds NRP</t>
  </si>
  <si>
    <t>932 East 173rd Street L.P.</t>
  </si>
  <si>
    <t>Bronx Shepherds Restoration Corporation</t>
  </si>
  <si>
    <t>WHGA Lenox Housing</t>
  </si>
  <si>
    <t>WHGA Lenox Housing Associates, L.P.</t>
  </si>
  <si>
    <t>Bronx Heights Beulah</t>
  </si>
  <si>
    <t>Bronx Heights Beulah Associates, L.P.</t>
  </si>
  <si>
    <t>Beulah HDFC, Inc.</t>
  </si>
  <si>
    <t>Chauncey Sumpter</t>
  </si>
  <si>
    <t>Chauncey Sumpter L.P.</t>
  </si>
  <si>
    <t>Malcolm Shabazz LP</t>
  </si>
  <si>
    <t xml:space="preserve">Malcolm Shabazz Development Corporation	</t>
  </si>
  <si>
    <t>Lexington</t>
  </si>
  <si>
    <t>Lexington Avenue L.P.</t>
  </si>
  <si>
    <t>FSA Development LLC</t>
  </si>
  <si>
    <t>2 W 129th</t>
  </si>
  <si>
    <t>West Fifth Avenue Realty, L.P.</t>
  </si>
  <si>
    <t>E T Management &amp; Realty Corp</t>
  </si>
  <si>
    <t>Clinton Old School and Flats</t>
  </si>
  <si>
    <t>Clinton Housing West 53rd Partners, L.P.</t>
  </si>
  <si>
    <t>W. 137th Street</t>
  </si>
  <si>
    <t>West 137th Street, L.P.</t>
  </si>
  <si>
    <t>HT Jericho-NRP</t>
  </si>
  <si>
    <t>HT Jericho, LP</t>
  </si>
  <si>
    <t>NYEF 2004</t>
  </si>
  <si>
    <t>Urban Renaissance</t>
  </si>
  <si>
    <t>Urban Renaissance Collaboration L.P.</t>
  </si>
  <si>
    <t>West Bushwick NRP</t>
  </si>
  <si>
    <t>West Bushwick NRP Associates LP</t>
  </si>
  <si>
    <t>Ridgewood Buschwick Senior Citizens Council</t>
  </si>
  <si>
    <t>Sheffield Cluster</t>
  </si>
  <si>
    <t>Sheffield Cluster Development, L.P.</t>
  </si>
  <si>
    <t>Precise Management Inc.</t>
  </si>
  <si>
    <t>Cypress Corners</t>
  </si>
  <si>
    <t>Cypress Corners L.P.</t>
  </si>
  <si>
    <t>Wrenbrook NEP (W.139th St.)</t>
  </si>
  <si>
    <t>Wrenbrook Realty, L.P.</t>
  </si>
  <si>
    <t>Park Avenue - NEP</t>
  </si>
  <si>
    <t>KDA Realty Owner L.P.</t>
  </si>
  <si>
    <t>St. Nicholas - NEP</t>
  </si>
  <si>
    <t>West Nicholas Associates, L.P.</t>
  </si>
  <si>
    <t>West Nicholas Realty Corp</t>
  </si>
  <si>
    <t>Kenneth Coder CPA</t>
  </si>
  <si>
    <t>Amsterdam Avenue NEP</t>
  </si>
  <si>
    <t>Amsterdam Convent Realty Associates LP</t>
  </si>
  <si>
    <t>Jonathan Feigenbaum</t>
  </si>
  <si>
    <t>Acquavella, Chiarelli, Shuster, LLP</t>
  </si>
  <si>
    <t>Bulger</t>
  </si>
  <si>
    <t>Bulger Buildings, L.P., a New York limited partnership</t>
  </si>
  <si>
    <t>East 115th Street Cluster</t>
  </si>
  <si>
    <t>East 115th Street, LP</t>
  </si>
  <si>
    <t>City Property Management &amp; Development Inc.</t>
  </si>
  <si>
    <t>Permanence</t>
  </si>
  <si>
    <t>Permanence LP</t>
  </si>
  <si>
    <t>Lower East Side Peoples Mutual Housing Association, Inc.</t>
  </si>
  <si>
    <t>West 111th Street</t>
  </si>
  <si>
    <t>Cathedral Parkway Development L.P.</t>
  </si>
  <si>
    <t>Global Partners, LLC</t>
  </si>
  <si>
    <t>John R. Monaco</t>
  </si>
  <si>
    <t>West 145th Street Cluster</t>
  </si>
  <si>
    <t>CHG Housing, LP</t>
  </si>
  <si>
    <t>Eighth Avenue NEP</t>
  </si>
  <si>
    <t>Gloria Homes Apts. L.P.</t>
  </si>
  <si>
    <t>NYEF 2005</t>
  </si>
  <si>
    <t>Renaissance Apartments NRP</t>
  </si>
  <si>
    <t>WHGA Renaissance Apartments L.P.</t>
  </si>
  <si>
    <t>George Barbee</t>
  </si>
  <si>
    <t>George Barbee LP</t>
  </si>
  <si>
    <t>Phase Piggy Back, Inc.</t>
  </si>
  <si>
    <t>Iyanu Houses - NRP</t>
  </si>
  <si>
    <t xml:space="preserve">Iyanu Houses, L.P. </t>
  </si>
  <si>
    <t>MHANY NRP (Acorn 3)</t>
  </si>
  <si>
    <t>MHANY 3 Associates, L.P.</t>
  </si>
  <si>
    <t xml:space="preserve">Bradhurst CATCH </t>
  </si>
  <si>
    <t>Central Harlem Bradhurst, L.P.</t>
  </si>
  <si>
    <t>Bella Vista (NY)</t>
  </si>
  <si>
    <t>Bella Vista, L.P.</t>
  </si>
  <si>
    <t>South Bronx Community Management Co, Inc.</t>
  </si>
  <si>
    <t>BeulahLand</t>
  </si>
  <si>
    <t>BeulahLand Associates, L.P.</t>
  </si>
  <si>
    <t>Watkins NEP</t>
  </si>
  <si>
    <t>Watkins Cluster, L.P.</t>
  </si>
  <si>
    <t>Arthur Ransome NRP</t>
  </si>
  <si>
    <t>Arthur Ransome Houses,  L.P.</t>
  </si>
  <si>
    <t>Melrose Commons Cluster NEP</t>
  </si>
  <si>
    <t>Melrose Cluster, L.P.</t>
  </si>
  <si>
    <t xml:space="preserve">Crotona Park Cluster </t>
  </si>
  <si>
    <t>Crotona Park Housing L.P.</t>
  </si>
  <si>
    <t>NYEF 2006</t>
  </si>
  <si>
    <t>Cauldwell Apartments</t>
  </si>
  <si>
    <t>Cauldwell Avenue Associates, L.P.</t>
  </si>
  <si>
    <t>West 147th Street Apartments NRP</t>
  </si>
  <si>
    <t>West 147th Street Apartments L.P.</t>
  </si>
  <si>
    <t>Luacaw Brownstones</t>
  </si>
  <si>
    <t>Luacaw Brownstones, L.P.</t>
  </si>
  <si>
    <t xml:space="preserve">Seventh Ave Cluster NEP (Quasar) </t>
  </si>
  <si>
    <t>Quasar Realty Partners L.P.</t>
  </si>
  <si>
    <t>R. Kenyatta Punter &amp; Associates</t>
  </si>
  <si>
    <t>Bleecker Street - NEP</t>
  </si>
  <si>
    <t>Serlin Building Limited Partnership</t>
  </si>
  <si>
    <t>East 139th Street NEP</t>
  </si>
  <si>
    <t>E. 139th St. Cluster LP</t>
  </si>
  <si>
    <t>West 126th Street Cluster</t>
  </si>
  <si>
    <t>St. Nicholas W.126th St. LP</t>
  </si>
  <si>
    <t>Covington Realty Services</t>
  </si>
  <si>
    <t>Montauk Avenue Cluster</t>
  </si>
  <si>
    <t>Nanraj LP</t>
  </si>
  <si>
    <t>Rajoy Management Inc.</t>
  </si>
  <si>
    <t>Mother Gaston NEP (Norton)</t>
  </si>
  <si>
    <t>Norton Realty MG Cluster, L.P.</t>
  </si>
  <si>
    <t>Guytech Management Services Inc.</t>
  </si>
  <si>
    <t>Union Avenue (NY)</t>
  </si>
  <si>
    <t xml:space="preserve">Union Avenue Cluster, L.P. </t>
  </si>
  <si>
    <t>Innovative Property Management &amp; Development Inc.</t>
  </si>
  <si>
    <t>Wales Avenue NEP</t>
  </si>
  <si>
    <t>Wales Group, LP</t>
  </si>
  <si>
    <t>NYEF 2008</t>
  </si>
  <si>
    <t>Alexander Ave Cluster</t>
  </si>
  <si>
    <t>Alexander Ave Associates L.P.</t>
  </si>
  <si>
    <t>New Horizon Management LLC</t>
  </si>
  <si>
    <t>West 131st Street Cluster</t>
  </si>
  <si>
    <t>Mid-Harlem Apartments, L.P.</t>
  </si>
  <si>
    <t>West 146th Street NEP</t>
  </si>
  <si>
    <t>West 146th Street, LP</t>
  </si>
  <si>
    <t>Cooper Street NEP</t>
  </si>
  <si>
    <t>Cooper and Decatur, LP</t>
  </si>
  <si>
    <t>One Economy I</t>
  </si>
  <si>
    <t>West Seattle Community Resource Center</t>
  </si>
  <si>
    <t>West Seattle Community Resource Center LLC</t>
  </si>
  <si>
    <t xml:space="preserve">Peaceful Valley </t>
  </si>
  <si>
    <t>Peaceful Valley Townhouses L.P.</t>
  </si>
  <si>
    <t>Liberty Affordable Housing, Inc.</t>
  </si>
  <si>
    <t>Teal, Becker &amp; Chiarmonte, CPAs, P.C.</t>
  </si>
  <si>
    <t>Hiawatha Artist Lofts</t>
  </si>
  <si>
    <t>Artspace Hiawatha Limited Partnership</t>
  </si>
  <si>
    <t>Matterhorn Apartments</t>
  </si>
  <si>
    <t>Matterhorn Apartments, LLC</t>
  </si>
  <si>
    <t>TCG Development Services LLC</t>
  </si>
  <si>
    <t>Fountain View Apartments (IL)</t>
  </si>
  <si>
    <t>Fountain View Apartments Limited Partnership</t>
  </si>
  <si>
    <t>Park Boulevard IB</t>
  </si>
  <si>
    <t>Park Boulevard IB, L.P.</t>
  </si>
  <si>
    <t>Vernor Scotten Partners I</t>
  </si>
  <si>
    <t>Vernor/Scotten Partners I Limited Dividend Housing Association Limited Partnership</t>
  </si>
  <si>
    <t>LASED, Inc.</t>
  </si>
  <si>
    <t>Blystone &amp; Bailey CPAs, PC</t>
  </si>
  <si>
    <t>Washington Gardens</t>
  </si>
  <si>
    <t>Washington Gardens Preservation Associates Limited Partnership</t>
  </si>
  <si>
    <t>Rickreall Creek</t>
  </si>
  <si>
    <t>Rickreall Creek Townhomes Limited Partnership</t>
  </si>
  <si>
    <t>Polk CDC</t>
  </si>
  <si>
    <t>Garfield Hills Apartments (DC)</t>
  </si>
  <si>
    <t>Garfield Hills Preservation Associates L.P.</t>
  </si>
  <si>
    <t>Heritage Greene</t>
  </si>
  <si>
    <t>Woda Heritage Greene, LLC</t>
  </si>
  <si>
    <t>Community Action Commission of Fayette Co (CAFCO) (OH)</t>
  </si>
  <si>
    <t>Casa Adobe Senior Apartments</t>
  </si>
  <si>
    <t>San Pablo Senior Associates II, L.P.</t>
  </si>
  <si>
    <t>Pendleton Flats Middle Tier LLC</t>
  </si>
  <si>
    <t>Pendleton Flats</t>
  </si>
  <si>
    <t>Pendleton Flats KC, LLC</t>
  </si>
  <si>
    <t>Prudential 2003</t>
  </si>
  <si>
    <t>Villa Esperanza (NJ)</t>
  </si>
  <si>
    <t>Elmar Urban Renewal Housing Company, L.P.</t>
  </si>
  <si>
    <t>M&amp;M Development</t>
  </si>
  <si>
    <t>RBS Citizens SIF</t>
  </si>
  <si>
    <t>Delaware County Fairgrounds IV - Secondary 2013</t>
  </si>
  <si>
    <t>Fairgrounds Housing Partnership IV LP</t>
  </si>
  <si>
    <t>Housing Authority of Delaware County (PA)</t>
  </si>
  <si>
    <t>Olmsted III - Secondary  2013</t>
  </si>
  <si>
    <t xml:space="preserve">Olmsted Green Rental III LLC </t>
  </si>
  <si>
    <t>Lena Park CDC</t>
  </si>
  <si>
    <t>Regional Fund I</t>
  </si>
  <si>
    <t>Roseland Place - BOACHIF V 2009 - Secondary 2013</t>
  </si>
  <si>
    <t>Roseland Place Limited Partnership</t>
  </si>
  <si>
    <t>Veterans New Beginnings</t>
  </si>
  <si>
    <t>Veterans New Beginnings, LP</t>
  </si>
  <si>
    <t>New Pisgah Missionary Baptist Church</t>
  </si>
  <si>
    <t>Kilpatrick Renaissance</t>
  </si>
  <si>
    <t>Kilpatrick Renaissance LP</t>
  </si>
  <si>
    <t>Pebble Ridge</t>
  </si>
  <si>
    <t>Pebble Ridge Apartments, L.P.</t>
  </si>
  <si>
    <t>Swayze Apartments</t>
  </si>
  <si>
    <t>Swayze Court Apartments Limited Dividend Housing Association Limited Partnership</t>
  </si>
  <si>
    <t>Regional Fund II</t>
  </si>
  <si>
    <t>Hammock Harbor - Secondary 2014</t>
  </si>
  <si>
    <t>Hammock Harbor Group Partners, Ltd.</t>
  </si>
  <si>
    <t>Moss Park - Secondary 2014</t>
  </si>
  <si>
    <t>Moss Park Partners Ltd</t>
  </si>
  <si>
    <t>Trio at Encore - Secondary 2014</t>
  </si>
  <si>
    <t>TRIO at Encore, LP</t>
  </si>
  <si>
    <t>Tampa (FL) Housing Authority (THA)</t>
  </si>
  <si>
    <t>Regional Fund IV</t>
  </si>
  <si>
    <t>St. Joseph's (NY)</t>
  </si>
  <si>
    <t>St. Joseph Preservation, LLC</t>
  </si>
  <si>
    <t>Quail Ridge Senior Housing (NH)</t>
  </si>
  <si>
    <t>Quail IV Limited Partnership</t>
  </si>
  <si>
    <t>Middlebury Arms</t>
  </si>
  <si>
    <t>AHSC Middlebury Arms LLC</t>
  </si>
  <si>
    <t>Affordable Housing &amp; Services Collaborative, Inc. (AHSC)</t>
  </si>
  <si>
    <t>Simpson Dawson TPT</t>
  </si>
  <si>
    <t>BK Simpson Dawson Limited Partnership</t>
  </si>
  <si>
    <t>Banana Kelly Community Improvement Association (BKCIA)</t>
  </si>
  <si>
    <t>Watkins School &amp; Carriage House</t>
  </si>
  <si>
    <t>Watkins Housing Limited Partnership</t>
  </si>
  <si>
    <t>Housing Trust of Rutland County (VT)</t>
  </si>
  <si>
    <t>Bellamy Commons</t>
  </si>
  <si>
    <t>Bellamy Commons, LLC</t>
  </si>
  <si>
    <t>Hadley West</t>
  </si>
  <si>
    <t>New Hadley LLC</t>
  </si>
  <si>
    <t>SHP Acquisitions LLC</t>
  </si>
  <si>
    <t>Salina Crossing</t>
  </si>
  <si>
    <t>Salina Crossing, LLC</t>
  </si>
  <si>
    <t xml:space="preserve">Walnut Avenue Homes </t>
  </si>
  <si>
    <t>Walnut Avenue Homes, LLC</t>
  </si>
  <si>
    <t>Regional Fund IX - Texas</t>
  </si>
  <si>
    <t>Evergreen at The Colony - Secondary 2016</t>
  </si>
  <si>
    <t>The Colony Senior Community, L.P.</t>
  </si>
  <si>
    <t>Aurora Village (AZ) - Secondary 2016</t>
  </si>
  <si>
    <t>Aurora Village, L.P.</t>
  </si>
  <si>
    <t>Regional Fund V - Chicago</t>
  </si>
  <si>
    <t>PhilHaven</t>
  </si>
  <si>
    <t>DDG PHILHAVEN, LP</t>
  </si>
  <si>
    <t>Southwick Apartments (IL)</t>
  </si>
  <si>
    <t>Southwick Apartments, LP</t>
  </si>
  <si>
    <t>Over The Rainbow Association</t>
  </si>
  <si>
    <t>Sherman Park Homeowners Initiative</t>
  </si>
  <si>
    <t>Sherman Park Homeowners Initiateve, LLC</t>
  </si>
  <si>
    <t>Thorncreek Senior Living</t>
  </si>
  <si>
    <t>Thorncreek Senior Living, L.P.</t>
  </si>
  <si>
    <t>Breton Village</t>
  </si>
  <si>
    <t>Breton Village Green Grand Rapids, LDHA</t>
  </si>
  <si>
    <t>Michigan Nonprofit Housing Corporation</t>
  </si>
  <si>
    <t>Fraser Woods</t>
  </si>
  <si>
    <t>Fraser Woods Fraser Limited Dividend Housing Association, LLC</t>
  </si>
  <si>
    <t>Walled Lake</t>
  </si>
  <si>
    <t>Walled Lake Villa Walled Lake, LDHA</t>
  </si>
  <si>
    <t>Union Square (WI)</t>
  </si>
  <si>
    <t>Union Square Apartments, LLC</t>
  </si>
  <si>
    <t>Newbury Place</t>
  </si>
  <si>
    <t>Newbury Place, LLC</t>
  </si>
  <si>
    <t>Historic School</t>
  </si>
  <si>
    <t>Elementary School Apartments, LLC</t>
  </si>
  <si>
    <t>Cathedral Hill Homes</t>
  </si>
  <si>
    <t>CB CATHEDRAL HILL LIMITED PARTNERSHIP</t>
  </si>
  <si>
    <t>2700 University at Westgate</t>
  </si>
  <si>
    <t>2700 University FC, LP</t>
  </si>
  <si>
    <t xml:space="preserve">Flaherty &amp; Collins Construction, Inc. </t>
  </si>
  <si>
    <t>West Arbor</t>
  </si>
  <si>
    <t>West Arbor Limited Dividend Housing Association Limited Partnership</t>
  </si>
  <si>
    <t>Yeo &amp; Yeo, P.C.</t>
  </si>
  <si>
    <t>Anishinabe Bii Gii Wiin</t>
  </si>
  <si>
    <t>Anishinabe Bii Gii Wiin Housing LP</t>
  </si>
  <si>
    <t>Regional Fund VII</t>
  </si>
  <si>
    <t xml:space="preserve">Frost Homestead </t>
  </si>
  <si>
    <t>Caleb Waterbury, L.P.</t>
  </si>
  <si>
    <t>Liberty Apartments at Parkside (aka Housing for Veteran's of Canandaigua)</t>
  </si>
  <si>
    <t>5251 Parkside Limited Partnership</t>
  </si>
  <si>
    <t>3D Development Group, LLC (NY)</t>
  </si>
  <si>
    <t>Melrose Park Veterans Housing</t>
  </si>
  <si>
    <t>Melrose Park Veteran Housing, LP</t>
  </si>
  <si>
    <t>A Safe Haven Foundation (IL)</t>
  </si>
  <si>
    <t>Artist Lofts</t>
  </si>
  <si>
    <t>Artist Lofts, LLC</t>
  </si>
  <si>
    <t>Parkway Meadows</t>
  </si>
  <si>
    <t>Parkway Meadows Ann Arbor, LDHA</t>
  </si>
  <si>
    <t>LAKE VILLAGE EAST APARTMENTS</t>
  </si>
  <si>
    <t>Ansonia LVE, LP</t>
  </si>
  <si>
    <t>Ansonia Properties, LLC</t>
  </si>
  <si>
    <t>Oxford Place Senior Apartments</t>
  </si>
  <si>
    <t>Oxford Place Senior Apartments, L.P.</t>
  </si>
  <si>
    <t>KCADV Homes Lexington</t>
  </si>
  <si>
    <t>KDVA Homes 2, LLLP</t>
  </si>
  <si>
    <t xml:space="preserve">The Housing Partnership, Inc. </t>
  </si>
  <si>
    <t>Arbor at Lindale Trail</t>
  </si>
  <si>
    <t>Arbor Marion Limited Partnership</t>
  </si>
  <si>
    <t>Humboldt House</t>
  </si>
  <si>
    <t>Humboldt Apartments, LP</t>
  </si>
  <si>
    <t>Thresholds</t>
  </si>
  <si>
    <t>Hawthorne EcoVillage Apartments</t>
  </si>
  <si>
    <t>Hawthorne EcoVillage Limited Partnership</t>
  </si>
  <si>
    <t>Prior Crossing</t>
  </si>
  <si>
    <t>Prior Crossing Housing LP</t>
  </si>
  <si>
    <t>Morton School Senior Apartments</t>
  </si>
  <si>
    <t>Morton School Senior Apartments, LP</t>
  </si>
  <si>
    <t>LCH36</t>
  </si>
  <si>
    <t>LCH36 Limited Dividend Housing Association Limited Partnership</t>
  </si>
  <si>
    <t>Zbikowski Park</t>
  </si>
  <si>
    <t>Zbikowski Park Neighborhood LP</t>
  </si>
  <si>
    <t>Bristol (CT) Housing Authority (BHA)</t>
  </si>
  <si>
    <t>MLK Crossing Senior Apartments</t>
  </si>
  <si>
    <t>MLK Crossing Senior Apartments, LLLP</t>
  </si>
  <si>
    <t>Fox River Townhomes f/k/a Family Court Townhomes</t>
  </si>
  <si>
    <t>Family Court Rehabilitation, LLC</t>
  </si>
  <si>
    <t>Housing Authority of Elgin(DBA Fox River Affordable Housing Corp.)</t>
  </si>
  <si>
    <t>Regional Secondary II - California</t>
  </si>
  <si>
    <t>Day Street Apartments - Secondary 2017</t>
  </si>
  <si>
    <t xml:space="preserve">Day Street, L.P. </t>
  </si>
  <si>
    <t>New Pershing Apartments -Secondary 2017</t>
  </si>
  <si>
    <t>New Pershing Apartments, L.P.</t>
  </si>
  <si>
    <t>Navy Village - Secondary 2017</t>
  </si>
  <si>
    <t>Navy Village VOA Affordable Housing, L.P.</t>
  </si>
  <si>
    <t>Volunteers of America-Los Angeles (VOA)</t>
  </si>
  <si>
    <t>Citrus Circle Apartments - Secondary 2017</t>
  </si>
  <si>
    <t>Citrus Circle Apartments, LP</t>
  </si>
  <si>
    <t>Skid Row Central 1</t>
  </si>
  <si>
    <t>SKID ROW CENTRAL 1 LP</t>
  </si>
  <si>
    <t>Regional VIII - Chicago</t>
  </si>
  <si>
    <t>Crerand Commons II</t>
  </si>
  <si>
    <t>Crerand Commons LLC</t>
  </si>
  <si>
    <t>Tierra Linda</t>
  </si>
  <si>
    <t>Tierra Linda Limited Partnership</t>
  </si>
  <si>
    <t xml:space="preserve">Friendship Manor </t>
  </si>
  <si>
    <t>Friendship Manor Senior Housing Limited Partnership</t>
  </si>
  <si>
    <t>Greenwood Village</t>
  </si>
  <si>
    <t>Greenwood Villa Westland Limited Dividend Housing Association, LLC</t>
  </si>
  <si>
    <t xml:space="preserve">Amherst Gardens Apartments </t>
  </si>
  <si>
    <t>Amherst Gardens LP</t>
  </si>
  <si>
    <t>Clark East Tower</t>
  </si>
  <si>
    <t>Clark East Limted Dividend Housing Association Limited Partnership</t>
  </si>
  <si>
    <t>Lakeview Macedon</t>
  </si>
  <si>
    <t>Lakeview Macedon, L.P.</t>
  </si>
  <si>
    <t>Creekview Senior Apartments</t>
  </si>
  <si>
    <t>Creekview Apartments, L.P.</t>
  </si>
  <si>
    <t>St Elizabeth f/k/a St Ann's Senior Residences</t>
  </si>
  <si>
    <t>St. Ann's Senior Residences. LP</t>
  </si>
  <si>
    <t>Catholic Charities, Diocese of Joliet Affordable Housing Corporation</t>
  </si>
  <si>
    <t>Midtown Crossing</t>
  </si>
  <si>
    <t>Midtown Crossing Apartments LP</t>
  </si>
  <si>
    <t>Randall Court</t>
  </si>
  <si>
    <t>Randall Court Redevelopment, LLC</t>
  </si>
  <si>
    <t>Housing Authority of the County of Outagamie</t>
  </si>
  <si>
    <t>Cumberland Court Phase 1 &amp; 2</t>
  </si>
  <si>
    <t>Cumberland Court Master Development, LLC</t>
  </si>
  <si>
    <t>Dimension Development, LLC</t>
  </si>
  <si>
    <t>Oneonta Heights</t>
  </si>
  <si>
    <t>Oneonta Heights, LLC</t>
  </si>
  <si>
    <t>Tioga Family Center</t>
  </si>
  <si>
    <t>1822 Housing LP</t>
  </si>
  <si>
    <t xml:space="preserve">Gaudenzia Foundation, Inc. </t>
  </si>
  <si>
    <t>Herbein + Company, Inc</t>
  </si>
  <si>
    <t>Corinthian Gardens</t>
  </si>
  <si>
    <t>Corinthian Gardens Associates, L.P.</t>
  </si>
  <si>
    <t xml:space="preserve">Hershey Tower Senior Village </t>
  </si>
  <si>
    <t>Hershey Tower Senior Village LP</t>
  </si>
  <si>
    <t>Christian County Integrated Community Services</t>
  </si>
  <si>
    <t>Lehigh Park Apartments</t>
  </si>
  <si>
    <t>Lehigh Park Apartments, LLC</t>
  </si>
  <si>
    <t>Hispanic Association of Contractors &amp; Enterprises Inc. (HACE)</t>
  </si>
  <si>
    <t>Haefele, Flanagan &amp; Co., P.C.</t>
  </si>
  <si>
    <t>PRG II</t>
  </si>
  <si>
    <t>CB PRG Portfolio II Limited Partnership, a Minnesota limited partnership</t>
  </si>
  <si>
    <t>PRG I</t>
  </si>
  <si>
    <t>CB PRG I Portfolio Limited Partnership</t>
  </si>
  <si>
    <t>Edgewood Apartments</t>
  </si>
  <si>
    <t>Edgewood Group Limited Partnership</t>
  </si>
  <si>
    <t>Edgewood Group Investments LP</t>
  </si>
  <si>
    <t>Silicon Valley Bank SIF (Sold to USB from Silicon)</t>
  </si>
  <si>
    <t xml:space="preserve">Logan Place (CA) </t>
  </si>
  <si>
    <t>Logan Place, LP</t>
  </si>
  <si>
    <t>Hayward Senior II (aka Weinreb Place)</t>
  </si>
  <si>
    <t>B Grand, L.P.</t>
  </si>
  <si>
    <t>Rosa Parks Phase 2 (CA)</t>
  </si>
  <si>
    <t>Rosa Parks II L.P.</t>
  </si>
  <si>
    <t>Willow Housing (CA)</t>
  </si>
  <si>
    <t>Willow Housing, L.P.</t>
  </si>
  <si>
    <t>The Core Companies</t>
  </si>
  <si>
    <t>280 Beale Street Apartments (fka Transbay Block 6)</t>
  </si>
  <si>
    <t>Mercy Housing California 62, L.P., a California Limited Partnership</t>
  </si>
  <si>
    <t>Silicon Valley Bank SIF II</t>
  </si>
  <si>
    <t>Harper Crossing</t>
  </si>
  <si>
    <t>Harper Crossing LP</t>
  </si>
  <si>
    <t>University Avenue Senior Apartments</t>
  </si>
  <si>
    <t>University Senior Apartments L.P.</t>
  </si>
  <si>
    <t>Colma Vets Village</t>
  </si>
  <si>
    <t>Mercy Housing California 66, L.P.</t>
  </si>
  <si>
    <t>Mosaic Garden</t>
  </si>
  <si>
    <t>MP Mosaic Garden Associates, L.P.</t>
  </si>
  <si>
    <t>Bay Meadows</t>
  </si>
  <si>
    <t>Bay Meadows Affordable Associates, LP</t>
  </si>
  <si>
    <t>Silicon Valley Bank SIF III</t>
  </si>
  <si>
    <t>Eight Trees Apartments</t>
  </si>
  <si>
    <t>MP Acalanes Associates, LP</t>
  </si>
  <si>
    <t>Sunflower Hill at Irby Ranch</t>
  </si>
  <si>
    <t>Sunflower Irby, L.P.</t>
  </si>
  <si>
    <t>State Farm SIF</t>
  </si>
  <si>
    <t>Borinquen Bella (IL)</t>
  </si>
  <si>
    <t>Borinquen Bella Limited Partnership</t>
  </si>
  <si>
    <t>Silver City Townhomes (WI)</t>
  </si>
  <si>
    <t>Silver City Townhomes, LLC</t>
  </si>
  <si>
    <t>Greenleaf Manor</t>
  </si>
  <si>
    <t>DDG Greenleaf Manor LP</t>
  </si>
  <si>
    <t>New Directions Housing Corp (IL)</t>
  </si>
  <si>
    <t>Glen Oak Tower</t>
  </si>
  <si>
    <t>Glen Oaks, LP</t>
  </si>
  <si>
    <t>Scott Canel and Associates</t>
  </si>
  <si>
    <t>Sterling National Bank SIF</t>
  </si>
  <si>
    <t>1437 Shakespeare Avenue</t>
  </si>
  <si>
    <t>Shakespeare Watson L.P.</t>
  </si>
  <si>
    <t>Highbridge Community Development Corporation</t>
  </si>
  <si>
    <t>BK Union Cluster</t>
  </si>
  <si>
    <t>BK Union Avenue Cluster LLC</t>
  </si>
  <si>
    <t>Sun Trust 2015 Secondary</t>
  </si>
  <si>
    <t>Uptown Maitland - Secondary (2015)</t>
  </si>
  <si>
    <t>Uptown Maitland Partners LTD.</t>
  </si>
  <si>
    <t>Venetian Walk - Secondary (2015)</t>
  </si>
  <si>
    <t>Venetian Walk Partners, LLLP</t>
  </si>
  <si>
    <t>Monterra - Secondary 2015</t>
  </si>
  <si>
    <t>ZOM Monterra, LP</t>
  </si>
  <si>
    <t>Princeton Park</t>
  </si>
  <si>
    <t>HTG Princeton Park, LLC</t>
  </si>
  <si>
    <t>TD Banknorth 2009</t>
  </si>
  <si>
    <t>Osun Village</t>
  </si>
  <si>
    <t>Osun Village Partnership, L.P.</t>
  </si>
  <si>
    <t>Catherine Gardens</t>
  </si>
  <si>
    <t>Catherine Gardens I, LLC</t>
  </si>
  <si>
    <t>Senior Citizens Council of Clinton County</t>
  </si>
  <si>
    <t>Kopin &amp; Company, P.C.</t>
  </si>
  <si>
    <t>HELP USA Philadelphia</t>
  </si>
  <si>
    <t>HELP PA Affordable Housing I, L.P.</t>
  </si>
  <si>
    <t>Dye House</t>
  </si>
  <si>
    <t>Dye House Associates LLC</t>
  </si>
  <si>
    <t>Noel Pointer</t>
  </si>
  <si>
    <t>BSDC 790 Lafayette Avenue Limited Partnership</t>
  </si>
  <si>
    <t>Muscoota</t>
  </si>
  <si>
    <t>Muscoota Hope LLC</t>
  </si>
  <si>
    <t>Vyse Avenue</t>
  </si>
  <si>
    <t>1710 Vyse Avenue Limited Partnership</t>
  </si>
  <si>
    <t>Village at Woodstown</t>
  </si>
  <si>
    <t>Project Freedom at Woodstown Urban Renewal L.P.</t>
  </si>
  <si>
    <t>Brookland Artspace Lofts</t>
  </si>
  <si>
    <t>Brookland Artspace Lofts, LLC</t>
  </si>
  <si>
    <t>Veterans Park Apartments</t>
  </si>
  <si>
    <t>Falmouth Community LLC</t>
  </si>
  <si>
    <t>Falmouth Housing Corporation</t>
  </si>
  <si>
    <t>Concern Heights Apartments</t>
  </si>
  <si>
    <t>Concern Heights Apartments, LLC</t>
  </si>
  <si>
    <t>Abbey Manor</t>
  </si>
  <si>
    <t>Abbey Manor Special Needs Apartments, L.P.</t>
  </si>
  <si>
    <t>Cypress Village</t>
  </si>
  <si>
    <t>Cypress Village Limited Partnership</t>
  </si>
  <si>
    <t>TD Banknorth 2012</t>
  </si>
  <si>
    <t>JBJ Soul Homes</t>
  </si>
  <si>
    <t>1415 Fairmount Limited Partnership</t>
  </si>
  <si>
    <t>Freedom Village at Hopewell</t>
  </si>
  <si>
    <t>Project Freedom at Hopewell Urban Renewal, L.P.</t>
  </si>
  <si>
    <t>Benedicts Place</t>
  </si>
  <si>
    <t>Benedict's Place Urban Renewal, L.P.</t>
  </si>
  <si>
    <t>Diocese Housing Services Corp. of the Diocese of Camden, Inc.</t>
  </si>
  <si>
    <t xml:space="preserve">Villanueva Townhouse Preservation </t>
  </si>
  <si>
    <t>Tillmon Villanueva Limited Partnership</t>
  </si>
  <si>
    <t>Promesa Court</t>
  </si>
  <si>
    <t>Promesa Court Residences Limited Partnership</t>
  </si>
  <si>
    <t>Pinnacle Heights</t>
  </si>
  <si>
    <t>Pinnacle Heights Extension, LLC</t>
  </si>
  <si>
    <t>MBD Silva Taylor Resyndication</t>
  </si>
  <si>
    <t>MBD Silva Taylor, LLC</t>
  </si>
  <si>
    <t>TD Banknorth 2013</t>
  </si>
  <si>
    <t>HELP Philadelphia IV</t>
  </si>
  <si>
    <t>HELP PA IV LP</t>
  </si>
  <si>
    <t>MD Fox</t>
  </si>
  <si>
    <t>461 Washington Street Limited Partnership</t>
  </si>
  <si>
    <t>Dimeo Properties, Inc.</t>
  </si>
  <si>
    <t>Oakland Terrace Apartments</t>
  </si>
  <si>
    <t>Ability Oakland II, LLC</t>
  </si>
  <si>
    <t>Samuel Tabas Apartments</t>
  </si>
  <si>
    <t>Samuel Tabas Apartments, LP</t>
  </si>
  <si>
    <t>Federation Housing, Inc.</t>
  </si>
  <si>
    <t>TaitWeller</t>
  </si>
  <si>
    <t>River Vale Senior Residence</t>
  </si>
  <si>
    <t>River Vale Senior Residence Urban Renewal, LP</t>
  </si>
  <si>
    <t>Domus Corporation and Subsidiaries</t>
  </si>
  <si>
    <t>Northvale Senior Residence</t>
  </si>
  <si>
    <t>Northvale Senior Residence, LP</t>
  </si>
  <si>
    <t>Weinberg Commons</t>
  </si>
  <si>
    <t>Partner Arms 4, LLC</t>
  </si>
  <si>
    <t>THC Affordable Housing, Inc.</t>
  </si>
  <si>
    <t>TD Banknorth 2014</t>
  </si>
  <si>
    <t>Cypress Hills Senior Housing</t>
  </si>
  <si>
    <t>Cypress Hills Senior Housing L.P.</t>
  </si>
  <si>
    <t>Impact Veterans &amp; Family Housing Center</t>
  </si>
  <si>
    <t>1952 Allegheny Associates Limited Partnership</t>
  </si>
  <si>
    <t>Impact Services Corporation (PA)</t>
  </si>
  <si>
    <t>Freedom Village at Westampton</t>
  </si>
  <si>
    <t>Project Freedom at Westampton Urban Renewal, L.P.</t>
  </si>
  <si>
    <t>HELP Philadelphia V</t>
  </si>
  <si>
    <t>HELP PA V LP</t>
  </si>
  <si>
    <t>Branch Street Revival</t>
  </si>
  <si>
    <t>Branch Blackstone Limited Partnership</t>
  </si>
  <si>
    <t>Freedom Village at Westampton  II</t>
  </si>
  <si>
    <t>Project Freedom at Westampton Urban Renewal II, LP</t>
  </si>
  <si>
    <t>Southern Villas</t>
  </si>
  <si>
    <t>Southern Villas, LLC</t>
  </si>
  <si>
    <t>St. Johns Housing Partnership, Inc.</t>
  </si>
  <si>
    <t>FAC Renaissance</t>
  </si>
  <si>
    <t>FAC Renaissance LP</t>
  </si>
  <si>
    <t>New Park Ave</t>
  </si>
  <si>
    <t>New Park TOD Limited Partnership</t>
  </si>
  <si>
    <t>Trout Brook Realty Advisors/ West Hartford Housing Authority</t>
  </si>
  <si>
    <t>Freedom Village at West Windsor</t>
  </si>
  <si>
    <t>Project Freedom at West Windsor Urban Renewal, LP</t>
  </si>
  <si>
    <t>Connecticut Court</t>
  </si>
  <si>
    <t>Connecticut Court, LLC</t>
  </si>
  <si>
    <t>Clinton County Chaper NYSARC, Inc</t>
  </si>
  <si>
    <t>Maplewoods</t>
  </si>
  <si>
    <t>Maplewood, L.P.</t>
  </si>
  <si>
    <t>SWAP, Inc.</t>
  </si>
  <si>
    <t>TD Banknorth 2018</t>
  </si>
  <si>
    <t>Susquehanna Square</t>
  </si>
  <si>
    <t>Susquehanna Square Housing LP</t>
  </si>
  <si>
    <t>Community Ventures</t>
  </si>
  <si>
    <t>Valley Brook Village II</t>
  </si>
  <si>
    <t>VBV II LLC</t>
  </si>
  <si>
    <t xml:space="preserve">Casa Indiana </t>
  </si>
  <si>
    <t>Casa Indiana LLC</t>
  </si>
  <si>
    <t>US Bank</t>
  </si>
  <si>
    <t>Vista Hermosa Apartments</t>
  </si>
  <si>
    <t>Vista Hermosa, L.P.</t>
  </si>
  <si>
    <t>US Bank II - Rural</t>
  </si>
  <si>
    <t>Eleanor Roosevelt Circle</t>
  </si>
  <si>
    <t>NP Eleanor Associates, L.P.</t>
  </si>
  <si>
    <t>Etzel Place Apartments III</t>
  </si>
  <si>
    <t>Etzel Place III, L.P.</t>
  </si>
  <si>
    <t>Webster LIHTC Fund I</t>
  </si>
  <si>
    <t xml:space="preserve">Summit Park </t>
  </si>
  <si>
    <t>SUMMIT PARK MUTUAL HOUSING, LLC</t>
  </si>
  <si>
    <t>Revitalize South Side</t>
  </si>
  <si>
    <t>Revitalize South Side, LP, a Rhode Island Limited Partnership</t>
  </si>
  <si>
    <t>Residences at Fairmount Station</t>
  </si>
  <si>
    <t>Residences at Fairmount Station LLC</t>
  </si>
  <si>
    <t>Traggorth Companies, LLC</t>
  </si>
  <si>
    <t>Wells Fargo SIF</t>
  </si>
  <si>
    <t>Brisas de Paz Apartments</t>
  </si>
  <si>
    <t>Brisas de Paz Associates, L.P.</t>
  </si>
  <si>
    <t>Oakridge Park</t>
  </si>
  <si>
    <t>Oakridge Park Limited Partnership</t>
  </si>
  <si>
    <t>Boyle Hotel Apartments</t>
  </si>
  <si>
    <t>Boyle Hotel, L.P.</t>
  </si>
  <si>
    <t>New Castle Townhomes</t>
  </si>
  <si>
    <t>New Castle Townhomes Limited Partnership</t>
  </si>
  <si>
    <t>Brighton Place</t>
  </si>
  <si>
    <t>Brighton Place  LP</t>
  </si>
  <si>
    <t>Parkside Terrace (CA)</t>
  </si>
  <si>
    <t>Chico Parkside Terrace, L.P.</t>
  </si>
  <si>
    <t>Central California Housing Corp. (AKA Affordable Housing Development)</t>
  </si>
  <si>
    <t>Goshen Village II</t>
  </si>
  <si>
    <t>Goshen Village Partners II</t>
  </si>
  <si>
    <t>28th Street YMCA</t>
  </si>
  <si>
    <t>PRW Residences, L.P.</t>
  </si>
  <si>
    <t>Elmbridge Apartments</t>
  </si>
  <si>
    <t>Elmbridge Apartments, L.P.</t>
  </si>
  <si>
    <t>Mountainlands Community Housing Trust</t>
  </si>
  <si>
    <t>Long Beach Senior Artists Colony</t>
  </si>
  <si>
    <t>Long Beach Senior Artists Colony, L.P.</t>
  </si>
  <si>
    <t>Meta Housing Corporation, Inc.</t>
  </si>
  <si>
    <t>Long Beach &amp; Anaheim Senior Housing</t>
  </si>
  <si>
    <t>Long Beach Regal, L.P.</t>
  </si>
  <si>
    <t>Wells Fargo SIF II</t>
  </si>
  <si>
    <t>Horizons at Morgan Hill</t>
  </si>
  <si>
    <t xml:space="preserve">UHC Morgan Hill, L.P. </t>
  </si>
  <si>
    <t>Crossings on 29th Street</t>
  </si>
  <si>
    <t>UHC LA 29, L.P.</t>
  </si>
  <si>
    <t>East Side Commons (MN)</t>
  </si>
  <si>
    <t>East Side Commons, LLLP</t>
  </si>
  <si>
    <t>Spring Street Apartments</t>
  </si>
  <si>
    <t>Spring Housing Limited Partnership, an Oregon limited partnership</t>
  </si>
  <si>
    <t>Pecan Ridge</t>
  </si>
  <si>
    <t>Pecan Ridge at Rosehill, LP</t>
  </si>
  <si>
    <t>Keller Plaza</t>
  </si>
  <si>
    <t>Keller Housing Associates LP</t>
  </si>
  <si>
    <t>Sibley Parkway Apartments</t>
  </si>
  <si>
    <t>Sibley Parkway Apartments Limited Partnership</t>
  </si>
  <si>
    <t>Canby Woods Senior</t>
  </si>
  <si>
    <t>Canby Woods, LP</t>
  </si>
  <si>
    <t>Lewis Court Apartments</t>
  </si>
  <si>
    <t>Lewis Court Apartments LLLP</t>
  </si>
  <si>
    <t>Jefferson County (CO) Housing Authority</t>
  </si>
  <si>
    <t>The Montecito</t>
  </si>
  <si>
    <t>Montecito Apartments Housing LP</t>
  </si>
  <si>
    <t>Parksdale Village II</t>
  </si>
  <si>
    <t>Parksdale Village Partners II, a California Limited Partnership</t>
  </si>
  <si>
    <t>Wells Fargo SIF III</t>
  </si>
  <si>
    <t>Seasons at Compton - BOACHIF V 2010 - Secondary 2015</t>
  </si>
  <si>
    <t>Compton Senior Housing, LP</t>
  </si>
  <si>
    <t>LINC Housing Corporation</t>
  </si>
  <si>
    <t>Arendt House - BOACHIF V 2008 - Secondary 2015</t>
  </si>
  <si>
    <t>Arendt House, LP</t>
  </si>
  <si>
    <t>Community Housing Partnership (CHP) (CA)</t>
  </si>
  <si>
    <t>Delaware Street -  Secondary 2015</t>
  </si>
  <si>
    <t>Pacific Court Apartments, LP</t>
  </si>
  <si>
    <t>Citrus Grove -  Secondary 2015</t>
  </si>
  <si>
    <t>Citrus Grove, LP</t>
  </si>
  <si>
    <t>Villas at Gower - BOACHIF V 2010- Secondary 2015</t>
  </si>
  <si>
    <t>Villas at Gower, L.P.</t>
  </si>
  <si>
    <t>The Ella at Encore - Secondary 2015</t>
  </si>
  <si>
    <t>The Ella at Encore, LP</t>
  </si>
  <si>
    <t>Reed at Encore - Secondary 2015</t>
  </si>
  <si>
    <t>The Reed at Encore, LP</t>
  </si>
  <si>
    <t>Oakland 34 - Secondary (2015)</t>
  </si>
  <si>
    <t>Oakland 34, L.P.</t>
  </si>
  <si>
    <t>Jefferson Heights - Secondary (2015)</t>
  </si>
  <si>
    <t>Jefferson Heights Housing LLC</t>
  </si>
  <si>
    <t>Pennrose Properties LLC</t>
  </si>
  <si>
    <t>St. Joseph's (Lafayette)</t>
  </si>
  <si>
    <t>135 Lafayette LLC</t>
  </si>
  <si>
    <t>Cabrillo Torrance</t>
  </si>
  <si>
    <t>Cabrillo Family Apartments, L.P.</t>
  </si>
  <si>
    <t>Woodrow Wilson III - Secondary (2015)</t>
  </si>
  <si>
    <t>Woodrow Wilson Housing Associates Three LP</t>
  </si>
  <si>
    <t>Wintrust SIF</t>
  </si>
  <si>
    <t>Year 15 Preservation</t>
  </si>
  <si>
    <t>Big Bethel Village - MIDDLE TIER Preservation Loan (2015)</t>
  </si>
  <si>
    <t>Big Bethel Village, L.P.</t>
  </si>
  <si>
    <t>Clinton Place - MIDDLE TIER Preservation Loan 2016</t>
  </si>
  <si>
    <t>National Church Residences of River Court Limited Dividend Housing Association LLC</t>
  </si>
  <si>
    <t>Parkside Terrace - MIDDLE TIER Preservation Loan 2017</t>
  </si>
  <si>
    <t>Wooster Ave, LLC</t>
  </si>
  <si>
    <t>Hoover Place - Preservation Loan (2017)</t>
  </si>
  <si>
    <t xml:space="preserve">National Church Residences Hoover Place Dayton OH, an Ohio Corporation </t>
  </si>
  <si>
    <t>Huffman Place- NCR Preservation Loan (2017)</t>
  </si>
  <si>
    <t>National Church Residences Huffman Place Dayton OH, an Ohio nonprofit corporation</t>
  </si>
  <si>
    <t>Wright Place- NCR Preservation Loan (2017)</t>
  </si>
  <si>
    <t>National Church Residences Wright Place Xenia OH,an Ohio nonprofit corporation</t>
  </si>
  <si>
    <t>Brandywine - Preservation Loan 2019</t>
  </si>
  <si>
    <t>National Church Residences of Richardson, TX</t>
  </si>
  <si>
    <t>NEF 2004 - 15%,NEF 2005 - 85%</t>
  </si>
  <si>
    <t>Youngstown Jubilee Homes IV L.P.</t>
  </si>
  <si>
    <t xml:space="preserve">Youngstown CHOICE Homes VI L.P. </t>
  </si>
  <si>
    <t>Yellowbud Place, LLC</t>
  </si>
  <si>
    <t>SECTION 704(b)</t>
  </si>
  <si>
    <t>Yahara River LP</t>
  </si>
  <si>
    <t>Cathay SIF I - 18%,Regional Fund VII - 82%</t>
  </si>
  <si>
    <t>BAF II Fund - 85%,Morgan Stanley SIF Shared - 15%</t>
  </si>
  <si>
    <t>JP Morgan Chase - 50%,Citi 2000 - 50%</t>
  </si>
  <si>
    <t>BAF Fund - 85%,Morgan Stanley SIF Shared - 15%</t>
  </si>
  <si>
    <t>Willow Manor LP</t>
  </si>
  <si>
    <t>NEF 2007 - 20%,NEF 2007 II - 80%</t>
  </si>
  <si>
    <t>Western Riverside Housing Associates, a California Limited Partnership</t>
  </si>
  <si>
    <t>Cathay SIF I - 9%,HEF XI - 92%</t>
  </si>
  <si>
    <t>NYEF 2002 - 90%,NYEF 2001 - 10%</t>
  </si>
  <si>
    <t>Warren Neighborhood Redevelopment LLC</t>
  </si>
  <si>
    <t>Regional Fund IV - 12%,Regional Fund VII - 88%</t>
  </si>
  <si>
    <t>Regional Fund V - Chicago - 61%,Regional Fund VII - 39%</t>
  </si>
  <si>
    <t>NYEF 2008 - 15%,NYEF 2006 - 85%</t>
  </si>
  <si>
    <t>NEF 2006 II - 62%,NEF 2005 - 38%</t>
  </si>
  <si>
    <t>BAF Fund - 92%,Morgan Stanley SIF Shared - 8%</t>
  </si>
  <si>
    <t>Vision Builders, L.P.</t>
  </si>
  <si>
    <t xml:space="preserve">Villas Housing Associates, a California Limited Partnership </t>
  </si>
  <si>
    <t>HEF III P - 30%,HEF B-OR - 70%</t>
  </si>
  <si>
    <t>NEF 2004 - 6%,CEF 2003 - 94%</t>
  </si>
  <si>
    <t>BAF II Fund - 88%,Morgan Stanley SIF Shared - 12%</t>
  </si>
  <si>
    <t>Chicago 2000 Fund - 18%,Chicago 2001 Fund - 82%</t>
  </si>
  <si>
    <t>Fifth Third 2008 - 50%,Wintrust SIF - 50%</t>
  </si>
  <si>
    <t>NEF 2008 - 92%,NEF 2008 II - 8%</t>
  </si>
  <si>
    <t>Cathay SIF I - 8%,Regional Fund VII - 38%,Regional VIII - Chicago - 55%</t>
  </si>
  <si>
    <t>Draft</t>
  </si>
  <si>
    <t>Cathay SIF II - 14%,Regional VIII - Chicago - 86%</t>
  </si>
  <si>
    <t>Cathay SIF I - 10%,NEF 2014 - 90%</t>
  </si>
  <si>
    <t>NEF 2007 - 42%,One Economy I - 58%</t>
  </si>
  <si>
    <t>Turina Associates, L.P., a California Limited Partnership</t>
  </si>
  <si>
    <t>BAF II Fund - 91%,Morgan Stanley SIF Shared - 9%</t>
  </si>
  <si>
    <t>CEF 2017 - 53%,CEF 2018 - 47%</t>
  </si>
  <si>
    <t>Townsend Avenue Enterprises LP</t>
  </si>
  <si>
    <t>BOACHIF II - 35%,NEF 2003 - 65%</t>
  </si>
  <si>
    <t>HEF IV - 50%,HEF V - 40%,HWCF - 10%</t>
  </si>
  <si>
    <t>Cathay SIF I - 16%,CEF 2014 - 54%,CEF 2015 - 30%</t>
  </si>
  <si>
    <t>The Meadows at Hope Village Limited Partnership</t>
  </si>
  <si>
    <t>Estimated</t>
  </si>
  <si>
    <t>Fifth Third 2001 - 13%,National City 2001 - 50%,NEF 2002 - 37%</t>
  </si>
  <si>
    <t>The Commons Limited Dividend Housing Association Limited Partnership</t>
  </si>
  <si>
    <t>NEF 2007 - 14%,NEF 2004 - 86%</t>
  </si>
  <si>
    <t>TCB Niagara Limited Partnership</t>
  </si>
  <si>
    <t>NEF 2008 - 28%,NEF 2009 - 20%,NEF 2008 II - 52%</t>
  </si>
  <si>
    <t>NEF 2007 - 80%,NEF 2007 II - 20%</t>
  </si>
  <si>
    <t>Cathay SIF I - 12%,CEF 2015 - 88%</t>
  </si>
  <si>
    <t>Regional Fund I - 78%,Regional Fund V - Chicago - 22%</t>
  </si>
  <si>
    <t>Summit House Associates, L.P</t>
  </si>
  <si>
    <t>BAF II Fund - 86%,Morgan Stanley SIF Shared - 14%</t>
  </si>
  <si>
    <t>Fifth Third 2003 - 18%,NEF 2004 - 82%</t>
  </si>
  <si>
    <t>NEF 2003 - 55%,NEF 2002 - 45%</t>
  </si>
  <si>
    <t>St. Charles LLC</t>
  </si>
  <si>
    <t>NEF 2004 - 31%,NEF 2002 - 69%</t>
  </si>
  <si>
    <t>Cathay SIF II - 24%,CEF 2017 - 76%</t>
  </si>
  <si>
    <t>OTHER</t>
  </si>
  <si>
    <t>Seldon Square II, LLC</t>
  </si>
  <si>
    <t>Fifth Third 2003 - 20%,NEF 2005 - 80%</t>
  </si>
  <si>
    <t>NEF 2001 - 50%,NEF 2000 - 50%</t>
  </si>
  <si>
    <t>Sarah Allen Comm. Homes V, L.P.</t>
  </si>
  <si>
    <t>Royal Oak Tower/MHT LDHA, LP</t>
  </si>
  <si>
    <t>Regional VIII - Chicago - 76%,MS CTR Fund I LLC - 24%</t>
  </si>
  <si>
    <t>Cathay SIF I - 31%,Cathay SIF II - 8%,HEF XI - 60%</t>
  </si>
  <si>
    <t>CEF 2002 - 61%,CEF 2004 - 39%</t>
  </si>
  <si>
    <t>Riviera-San Rafael Associates, L.P., a California Limited Partnership</t>
  </si>
  <si>
    <t>NEF 2008 - 88%,NEF 2008 II - 12%</t>
  </si>
  <si>
    <t>US Bank - 50%,BOACHIF I - NEF 2002 - 18%,NEF 2001 - 32%</t>
  </si>
  <si>
    <t>Riverwalk Point I LLC</t>
  </si>
  <si>
    <t>NEF 2004 - 45%,NEF 2006 - 55%</t>
  </si>
  <si>
    <t>Compass SIF I - 90%,Cathay SIF I - 10%</t>
  </si>
  <si>
    <t>HEF VIII - 36%,NEF 2011 - 64%</t>
  </si>
  <si>
    <t>Fifth Third 2003 - 50%,NEF 2003 - 50%</t>
  </si>
  <si>
    <t>Renaissance Saint Luke, L.P.</t>
  </si>
  <si>
    <t>HEF A-OR - 34%,HEF III - 66%</t>
  </si>
  <si>
    <t>Redwood Commons LP</t>
  </si>
  <si>
    <t>HEF X - 67%,NEF 2013 - 33%</t>
  </si>
  <si>
    <t>JP Morgan Chase - 23%,NEF 2003 - 77%</t>
  </si>
  <si>
    <t>HEF XI - 95%,HEF XII - 5%</t>
  </si>
  <si>
    <t>CEF 2015 - 50%,CEF 2017 - 50%</t>
  </si>
  <si>
    <t>Fifth Third 2003 - 35%,NEF 2003 - 65%</t>
  </si>
  <si>
    <t>Pontiac Place Homes Limited Partnership</t>
  </si>
  <si>
    <t>Chicago 2004 Fund - 35%,Chicago 2003 Fund - 65%</t>
  </si>
  <si>
    <t>Fifth Third 2003 - 46%,NEF 2003 - 54%</t>
  </si>
  <si>
    <t>NEF 2018 - 33%,NEF Support Corp. - 67%</t>
  </si>
  <si>
    <t>BOACHIF II - 50%,NEF 2003 - 50%</t>
  </si>
  <si>
    <t>NYEF 2005 - 50%,NYEF 2004 - 50%</t>
  </si>
  <si>
    <t>HEF IV - 51%,HEF V - 49%</t>
  </si>
  <si>
    <t>NEF 2008 - 83%,NEF 2008 II - 17%</t>
  </si>
  <si>
    <t>Cathay SIF II - 11%,Regional Fund IX - Texas - 89%</t>
  </si>
  <si>
    <t>Othello Housing Associates LP</t>
  </si>
  <si>
    <t>NEF 2006 II - 42%,NEF 2008 - 58%</t>
  </si>
  <si>
    <t>Fifth Third 2003 - 27%,NEF 2002 - 73%</t>
  </si>
  <si>
    <t>Ontario Place Homes Limited Partnership</t>
  </si>
  <si>
    <t>Omaha Apartment Partners, LLC</t>
  </si>
  <si>
    <t>Olneyville Redux Limited Partnership</t>
  </si>
  <si>
    <t>NEF 2011 - 75%,TD Banknorth 2012 - 25%</t>
  </si>
  <si>
    <t>BOACHIF I - NEF 2001</t>
  </si>
  <si>
    <t>Oleta Apartments Limited Partnership</t>
  </si>
  <si>
    <t>Notre Dame Community Homes, L.P.</t>
  </si>
  <si>
    <t>CEF 2002 - 78%,CEF 2003 - 23%</t>
  </si>
  <si>
    <t>Northgate Grand View, L.P., a California Limited Partnership</t>
  </si>
  <si>
    <t>NEF 2008 - 80%,NEF 2008 II - 20%</t>
  </si>
  <si>
    <t>NEF 2006 II - 10%,NEF 2007 II - 90%</t>
  </si>
  <si>
    <t>HEF XIV - 78%,Cathay SIF III - 16%,HEF XV - 6%</t>
  </si>
  <si>
    <t>HEF IV - 45%,HEF III - 55%</t>
  </si>
  <si>
    <t>Compass SIF I - 68%,Cathay SIF I - 32%</t>
  </si>
  <si>
    <t>Fifth Third 2003 - 19%,NEF 2006 - 81%</t>
  </si>
  <si>
    <t>NEF 1999 SI Tranche 2 - 70%,NEF 1999 SII Tranche 2 - 30%</t>
  </si>
  <si>
    <t>New Life Homes, LP</t>
  </si>
  <si>
    <t>Mountainview Estates Limited Partnership, an Arkansas Limited Partnership</t>
  </si>
  <si>
    <t>HEF VI - 64%,HEF VII - 37%</t>
  </si>
  <si>
    <t>HEF V - 50%,HWCF - 50%</t>
  </si>
  <si>
    <t>Miles Limited Partnership</t>
  </si>
  <si>
    <t>CEF 2018 - 15%,CEF 2019 - 85%</t>
  </si>
  <si>
    <t>Meta Street Associates L.P., a California Limited Partnership</t>
  </si>
  <si>
    <t>HEF III P - 51%,HEF III - 49%</t>
  </si>
  <si>
    <t>Mercy Housing Colorado VIII, L.P., a Colorado Limited Partnership</t>
  </si>
  <si>
    <t>Mercy Housing California XXII, a California Limited Partnership</t>
  </si>
  <si>
    <t>US Bank - 34%,BOACHIF II - 50%,CEF 2004 - 16%</t>
  </si>
  <si>
    <t>Citigroup 2011 - 50%,CEF 2013 - 50%</t>
  </si>
  <si>
    <t>Melrose Commons L.P.</t>
  </si>
  <si>
    <t>BAF II Fund - 93%,Morgan Stanley SIF Shared - 8%</t>
  </si>
  <si>
    <t>Maury Senior Retirement Village, L.P.</t>
  </si>
  <si>
    <t>Matyas Buildings, LLC</t>
  </si>
  <si>
    <t>Mattawa Housing Associates LP</t>
  </si>
  <si>
    <t>HEF II</t>
  </si>
  <si>
    <t>Marysville Studio Apartments, LLC</t>
  </si>
  <si>
    <t>Fifth Third 2003 - 33%,NEF 2004 - 67%</t>
  </si>
  <si>
    <t>NA</t>
  </si>
  <si>
    <t>Maple Ridge Limited Partnership</t>
  </si>
  <si>
    <t>HEF A-WA - 19%,HEF III - 81%</t>
  </si>
  <si>
    <t>Mabton Housing Associates, LP</t>
  </si>
  <si>
    <t>Lydia House Limited Partnership</t>
  </si>
  <si>
    <t>HEF XIII - 61%,HEF XIV - 40%</t>
  </si>
  <si>
    <t>Linden Street L.P.</t>
  </si>
  <si>
    <t>Heartland</t>
  </si>
  <si>
    <t>Lincoln Ridge LP</t>
  </si>
  <si>
    <t>BOACHIF II - 50%,CEF 2004 - 11%,CEF 2003 - 39%</t>
  </si>
  <si>
    <t>Cathay SIF I - 5%,HEF XI - 95%</t>
  </si>
  <si>
    <t>Lexington Pointe Partners LDHA L.P.</t>
  </si>
  <si>
    <t>HEF XII - 48%,HEF XIII - 52%</t>
  </si>
  <si>
    <t>King Preservation, L.P.</t>
  </si>
  <si>
    <t>HEF V - 90%,HWCF - 10%</t>
  </si>
  <si>
    <t>Fifth Third 2008 - 40%,NEF 2009 - 60%</t>
  </si>
  <si>
    <t>Nationwide G.F. I</t>
  </si>
  <si>
    <t>Jennings Street Associates, L.P.</t>
  </si>
  <si>
    <t>NEF 2008 - 48%,NEF 2007 - 30%,NEF 2008 II - 22%</t>
  </si>
  <si>
    <t>Fifth Third 2003 - 18%,NEF 2002 - 82%</t>
  </si>
  <si>
    <t>Imani Neighborhood Revitalization Partners, LLC</t>
  </si>
  <si>
    <t>Hughes Avenue Associates, L.P.</t>
  </si>
  <si>
    <t>Capital One 2012 - 49%,NEF Support Corp. - 51%</t>
  </si>
  <si>
    <t>Hope In Dorchester Limited Partnership</t>
  </si>
  <si>
    <t>BAF Fund - 51%,NEF 2006 II - 49%</t>
  </si>
  <si>
    <t>Cathay SIF II - 12%,Regional VIII - Chicago - 75%,MS SIF IV - 13%</t>
  </si>
  <si>
    <t>Highland Meadows Partners, LLC</t>
  </si>
  <si>
    <t>NEF 2006 II - 35%,NEF 2004 - 55%,NEF 2006 - 10%</t>
  </si>
  <si>
    <t>Cathay SIF III - 18%,MS CTR Fund II LLC - 82%</t>
  </si>
  <si>
    <t>Helen V Apartments LLC</t>
  </si>
  <si>
    <t>Cathay SIF II - 8%,Regional Fund IX - Texas - 92%</t>
  </si>
  <si>
    <t>NEF 2018 - 93%,Cathay SIF IV - 7%</t>
  </si>
  <si>
    <t>Key USA - 23%,Fifth Third 2001 - 20%,NEF 2001 - 15%,National City 2001 - 30%,Key CDC - 11%</t>
  </si>
  <si>
    <t>Harvard Elderly Limited Partnership</t>
  </si>
  <si>
    <t>Harbor House Housing L.P.</t>
  </si>
  <si>
    <t>HEF XIII - 84%,Cathay SIF II - 17%</t>
  </si>
  <si>
    <t>Regional Fund VII - 93%,NEF 2014 - 7%</t>
  </si>
  <si>
    <t>Cathay SIF II - 25%,CEF 2017 - 75%</t>
  </si>
  <si>
    <t>NEF 2006 II - 20%,NEF 2005 - 80%</t>
  </si>
  <si>
    <t>CEF 2016 - 65%,CEF 2018 - 35%</t>
  </si>
  <si>
    <t>Grand Apartments Limited Partnership</t>
  </si>
  <si>
    <t>Cathay SIF I - 27%,Regional Fund VII - 73%</t>
  </si>
  <si>
    <t>HEF XI - 49%,HEF XII - 52%</t>
  </si>
  <si>
    <t>NYEF 2008 - 75%,NYEF 2006 - 10%,NYEF 2004 - 15%</t>
  </si>
  <si>
    <t>Fifth Third 2003 - 24%,NEF 2005 - 76%</t>
  </si>
  <si>
    <t>NEF 1999 SII Tranche 1 - 30%,NEF 1999 SI Tranche 2 - 70%</t>
  </si>
  <si>
    <t>FR Real Estate Development, L.P.</t>
  </si>
  <si>
    <t>Cathay SIF III - 4%,NEF 2018 - 96%</t>
  </si>
  <si>
    <t>Fifth Third 2003 - 16%,NEF 2004 - 84%</t>
  </si>
  <si>
    <t>Fairfax Elderly Homes, L.P.</t>
  </si>
  <si>
    <t>Emerald Hill Associates, L.P.</t>
  </si>
  <si>
    <t>El Estero LLC</t>
  </si>
  <si>
    <t>Compass SIF I - 16%,Cathay SIF I - 8%,CEF 2015 - 76%</t>
  </si>
  <si>
    <t>CEF 2004 - 19%,NEF 2004 - 81%</t>
  </si>
  <si>
    <t>Drexel &amp; LPE, L.P.</t>
  </si>
  <si>
    <t>Dove Family Housing Associates L.P.</t>
  </si>
  <si>
    <t>NEF 2009 - 29%,NEF 2008 II - 71%</t>
  </si>
  <si>
    <t>OEF II</t>
  </si>
  <si>
    <t>Desert Rose Terrace LLLP</t>
  </si>
  <si>
    <t>Regional Fund V - Chicago - 95%,Regional Fund VII - 5%</t>
  </si>
  <si>
    <t>NEF 2013 - 52%,NEF 2014 - 46%,NEF 2012 - 2%</t>
  </si>
  <si>
    <t>Crotona Avenue Associates, L.P.</t>
  </si>
  <si>
    <t>HEF B-OR - 33%,HEF III - 67%</t>
  </si>
  <si>
    <t>NEF 2006 II - 20%,One Economy I - 80%</t>
  </si>
  <si>
    <t>Cortland Manor LLC</t>
  </si>
  <si>
    <t>Coronado Housing Associates LLC</t>
  </si>
  <si>
    <t>Community Housing Partners VII L.P.</t>
  </si>
  <si>
    <t>Collaborative Village Limited Partnership</t>
  </si>
  <si>
    <t>Clinton Housing West 40th Partners, L.P.</t>
  </si>
  <si>
    <t>NEF 2006 - 50%,NEF 2003 - 50%</t>
  </si>
  <si>
    <t>Clearview Estates Limited Partnership, a Louisiana Limited Partnership</t>
  </si>
  <si>
    <t>Fifth Third 2003 - 14%,NEF 2004 - 86%</t>
  </si>
  <si>
    <t>Cesar Chavez Gardens, L.P., a California Limited Partnership</t>
  </si>
  <si>
    <t>Center City Windwood Partners, LP</t>
  </si>
  <si>
    <t>CDC East 105th Street Realty, L.P.</t>
  </si>
  <si>
    <t>NEF 2004 - 53%,NEF 2005 - 47%</t>
  </si>
  <si>
    <t>Casa Velasco Associates, a California Limited Partnership</t>
  </si>
  <si>
    <t>Cathay SIF I - 22%,Regional Fund V - Chicago - 26%,Cathay SIF III - 7%,Regional Fund I - 45%</t>
  </si>
  <si>
    <t>Cathay SIF II - 21%,CEF 2017 - 79%</t>
  </si>
  <si>
    <t>Candlewood Estates of Jeanerette, L.P.</t>
  </si>
  <si>
    <t>HEF A-WA - 14%,HEF II - 86%</t>
  </si>
  <si>
    <t>Buena Housing Associates, LP</t>
  </si>
  <si>
    <t>NEF 2018 - 88%,NEF Support Corp. - 12%</t>
  </si>
  <si>
    <t>Brentwood II Apartments/MHT LDHA LP</t>
  </si>
  <si>
    <t>BAF Fund - 86%,Morgan Stanley SIF Shared - 14%</t>
  </si>
  <si>
    <t>Blue Ridge Housing of Elk Park LLC</t>
  </si>
  <si>
    <t>HEF IV - 84%,HEF B-OR - 16%</t>
  </si>
  <si>
    <t>Silicon Valley Bank SIF II - 31%,Silicon Valley Bank SIF III - 69%</t>
  </si>
  <si>
    <t>WAMU 2002 - 50%,NEF 2002 - 50%</t>
  </si>
  <si>
    <t>Angelines LLC</t>
  </si>
  <si>
    <t>NEF 2006 II - 20%,NEF 2006 - 80%</t>
  </si>
  <si>
    <t>Adonai Realty, L.P.</t>
  </si>
  <si>
    <t>HEF XIV - 75%,Compass SIF I - 25%</t>
  </si>
  <si>
    <t>55 Whipple Street, L.P.</t>
  </si>
  <si>
    <t>HEF IV - 72%,HWCF - 28%</t>
  </si>
  <si>
    <t>4445 Third Street Associates, a California Limited Partnership</t>
  </si>
  <si>
    <t>JP Morgan Chase - 22%,NEF 2006 - 57%,NEF 2002 - 22%</t>
  </si>
  <si>
    <t>1928 Loring Place L.P.</t>
  </si>
  <si>
    <t>1920 Batson Avenue, LP, a California Limited Partnership</t>
  </si>
  <si>
    <t>Fund Names</t>
  </si>
  <si>
    <t>K1 Inc/Loss (per ConsolRep)</t>
  </si>
  <si>
    <t>K1 Inc/Loss (per LT)</t>
  </si>
  <si>
    <t>AddInputs: Line_20AF Excess Business Interest Income</t>
  </si>
  <si>
    <t>AddInputs: Line_20AE Excess Taxable Income</t>
  </si>
  <si>
    <t>AddInputs:  Line_13K Excess Business Interest Expense</t>
  </si>
  <si>
    <t>163 J Election Question</t>
  </si>
  <si>
    <t>Ending Capital Account</t>
  </si>
  <si>
    <t>Final K1</t>
  </si>
  <si>
    <t>Amended K1</t>
  </si>
  <si>
    <t>Accounting Method</t>
  </si>
  <si>
    <t>Status</t>
  </si>
  <si>
    <t>Source</t>
  </si>
  <si>
    <t>LPName</t>
  </si>
  <si>
    <t>SMT#</t>
  </si>
  <si>
    <t>Applied filters:
year is 2018
YearEndDate is 12/31
TypeProjectStageName is Closed or Disposition</t>
  </si>
  <si>
    <t>Column1</t>
  </si>
  <si>
    <t>Fund Name2</t>
  </si>
  <si>
    <t>Estimated PIS Date</t>
  </si>
  <si>
    <t>N/A</t>
  </si>
  <si>
    <t>YEAR OF PIS</t>
  </si>
  <si>
    <t>No 2018 TR</t>
  </si>
  <si>
    <t>Green indicates Partnership didn't make correct election in 2018</t>
  </si>
  <si>
    <t>MATCH to Original Spreadsheet</t>
  </si>
  <si>
    <t>Election in 2022 per Original Calculation</t>
  </si>
  <si>
    <t>NOTE: See Column T for Projects to Make Election in 2022</t>
  </si>
  <si>
    <t>Purple indicates update from 2018 List</t>
  </si>
  <si>
    <t>Year to Make/Did Make Election</t>
  </si>
  <si>
    <t>Make Section 163j Election (Yes/No)</t>
  </si>
  <si>
    <t>Disposition Date</t>
  </si>
  <si>
    <t>Percent Ownership</t>
  </si>
  <si>
    <t>SECTION 163(J) ELECTION SUMMARY</t>
  </si>
  <si>
    <t>CPA is amending to YES</t>
  </si>
  <si>
    <t>NEF 2019</t>
  </si>
  <si>
    <t>Spruce Village</t>
  </si>
  <si>
    <t>Liberty Meadow Estates Phase III</t>
  </si>
  <si>
    <t>BOACHIF XI</t>
  </si>
  <si>
    <t>Oak Field</t>
  </si>
  <si>
    <t>BK Westchester &amp; Home</t>
  </si>
  <si>
    <t>Gardens at St. Anthony's</t>
  </si>
  <si>
    <t>Central Station Apartments</t>
  </si>
  <si>
    <t>Govalle Terrace</t>
  </si>
  <si>
    <t>Edison Lofts</t>
  </si>
  <si>
    <t>Bellfort Park</t>
  </si>
  <si>
    <t>Canyon Walk Apartments</t>
  </si>
  <si>
    <t>Villas Del Lago - Preservation Loan 2019</t>
  </si>
  <si>
    <t>Columbian Arms - Preservation Loan 2019</t>
  </si>
  <si>
    <t>Banana Kelly Community Improvement Association, Inc.</t>
  </si>
  <si>
    <t>KCG Companies</t>
  </si>
  <si>
    <t>Cathay SIF IV - 7%</t>
  </si>
  <si>
    <t>NEF Support Corp. - 93%</t>
  </si>
  <si>
    <t>Opa-Locka Community Development Corporation</t>
  </si>
  <si>
    <t>Projects Closed through 11/2019</t>
  </si>
  <si>
    <t xml:space="preserve">Fund Name </t>
  </si>
  <si>
    <t>SMT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</si>
</sst>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;\(\$#,##0\);\$#,##0"/>
    <numFmt numFmtId="165" formatCode="\$#,##0.###############;\(\$#,##0.###############\);\$#,##0.###############"/>
    <numFmt numFmtId="166" formatCode="mm/dd/yy;@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0" fillId="0" borderId="0" xfId="0" applyNumberFormat="1" applyAlignment="1">
      <alignment horizontal="center" wrapText="1"/>
    </xf>
    <xf numFmtId="0" fontId="0" fillId="3" borderId="1" xfId="0" applyNumberFormat="1" applyFont="1" applyFill="1" applyBorder="1" applyAlignment="1">
      <alignment horizontal="center" wrapText="1"/>
    </xf>
    <xf numFmtId="0" fontId="0" fillId="4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14" fontId="7" fillId="0" borderId="0" xfId="0" applyNumberFormat="1" applyFont="1" applyAlignment="1">
      <alignment horizontal="center" wrapText="1"/>
    </xf>
    <xf numFmtId="166" fontId="7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center" wrapText="1"/>
    </xf>
    <xf numFmtId="166" fontId="5" fillId="0" borderId="0" xfId="0" applyNumberFormat="1" applyFont="1" applyAlignment="1">
      <alignment horizontal="center" wrapText="1"/>
    </xf>
    <xf numFmtId="0" fontId="0" fillId="0" borderId="0" xfId="0" quotePrefix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/>
    </xf>
    <xf numFmtId="166" fontId="0" fillId="3" borderId="3" xfId="0" applyNumberFormat="1" applyFont="1" applyFill="1" applyBorder="1" applyAlignment="1">
      <alignment horizontal="center" wrapText="1"/>
    </xf>
    <xf numFmtId="0" fontId="0" fillId="3" borderId="3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166" fontId="7" fillId="3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4" borderId="0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40"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0" formatCode="General"/>
      <alignment horizontal="center" vertical="bottom" textRotation="0" wrapText="1" indent="0" justifyLastLine="0" shrinkToFit="0" readingOrder="0"/>
    </dxf>
    <dxf>
      <numFmt numFmtId="166" formatCode="mm/dd/yy;@"/>
      <alignment horizontal="center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0" formatCode="General"/>
      <alignment horizontal="center" vertical="bottom" textRotation="0" wrapText="1" indent="0" justifyLastLine="0" shrinkToFit="0" readingOrder="0"/>
    </dxf>
    <dxf>
      <numFmt numFmtId="166" formatCode="mm/dd/yy;@"/>
      <alignment horizontal="center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-Project%20Reporting/2018/Year%20End%20Review%20Documents/Section%20163(j)%20Election/Section%20163j%20Election%20(Pub%201.25.19)%20with%20Updated%20Revisions%20(11.21.1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-Project%20Reporting/2019/bonus%20depreciation%20tracker/New%20Closing%20Summary%20Inf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-Project%20Reporting/2019/Reporting%20Requirements/10-31%20Year%20End/2019%20Reporting%20Requirements%20FYE-OCT%20(unprotected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-Project%20Reporting/2019/Reporting%20Requirements/10-31%20Year%20End/2019%20Reporting%20Requirements%20FYE-OCT%20(Pub%2010.10.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163(j) Election (2)"/>
      <sheetName val="Section 163(j) Election"/>
      <sheetName val="Section 163(j) Excluding TD "/>
      <sheetName val="Run 1.24.19"/>
      <sheetName val="Pending Approval"/>
      <sheetName val="Original File"/>
      <sheetName val="PIS before 2018"/>
      <sheetName val="Master"/>
      <sheetName val="PIS in 2018+"/>
      <sheetName val="Projects Not Completed"/>
      <sheetName val="Rpt 354"/>
    </sheetNames>
    <sheetDataSet>
      <sheetData sheetId="0" refreshError="1"/>
      <sheetData sheetId="1">
        <row r="5">
          <cell r="A5">
            <v>60032</v>
          </cell>
          <cell r="B5" t="str">
            <v>Throop Street</v>
          </cell>
          <cell r="C5" t="str">
            <v>120 Gerry Street L.P.</v>
          </cell>
          <cell r="D5" t="str">
            <v>Tyrone Anthony Sellers, CPA</v>
          </cell>
          <cell r="E5" t="str">
            <v>St. Nicks Alliance</v>
          </cell>
          <cell r="H5" t="str">
            <v>MAKE ELECTION DECISION BASED ON CURRENT DEPRECIATION USEFUL LIFE *</v>
          </cell>
        </row>
        <row r="6">
          <cell r="A6">
            <v>63252</v>
          </cell>
          <cell r="B6" t="str">
            <v>1218 W. Highland Avenue (aka Prairie Apartments)</v>
          </cell>
          <cell r="C6" t="str">
            <v>1218 West highland Avenue, LLC</v>
          </cell>
          <cell r="D6" t="str">
            <v>BDO USA LLP (Cleveland, OH)</v>
          </cell>
          <cell r="E6" t="str">
            <v>Heartland Housing, Inc.</v>
          </cell>
          <cell r="F6" t="str">
            <v>NEF 2007</v>
          </cell>
          <cell r="G6">
            <v>2018</v>
          </cell>
          <cell r="H6" t="str">
            <v>YES</v>
          </cell>
          <cell r="I6" t="str">
            <v>27.5</v>
          </cell>
          <cell r="J6">
            <v>40</v>
          </cell>
        </row>
        <row r="7">
          <cell r="A7">
            <v>60132</v>
          </cell>
          <cell r="B7" t="str">
            <v>West 129th Street Cluster-NEP</v>
          </cell>
          <cell r="C7" t="str">
            <v>129th Street Cluster Assoc., L.P.</v>
          </cell>
          <cell r="D7" t="str">
            <v>John W. Davis, CPA</v>
          </cell>
          <cell r="E7" t="str">
            <v>Shaun Covington, Leroy &amp; Kenneth Morrison</v>
          </cell>
          <cell r="H7" t="str">
            <v>MAKE ELECTION DECISION BASED ON CURRENT DEPRECIATION USEFUL LIFE *</v>
          </cell>
        </row>
        <row r="8">
          <cell r="A8">
            <v>67140</v>
          </cell>
          <cell r="B8" t="str">
            <v>St. Joseph's (Lafayette)</v>
          </cell>
          <cell r="C8" t="str">
            <v>135 Lafayette LLC</v>
          </cell>
          <cell r="D8" t="str">
            <v>Nesseralla &amp; Company, LLC</v>
          </cell>
          <cell r="E8" t="str">
            <v>Planning Office of Urban Affairs, Inc.</v>
          </cell>
          <cell r="F8" t="str">
            <v>Wells Fargo SIF III</v>
          </cell>
          <cell r="G8">
            <v>2018</v>
          </cell>
          <cell r="H8" t="str">
            <v>YES</v>
          </cell>
          <cell r="I8" t="str">
            <v>40</v>
          </cell>
          <cell r="J8">
            <v>40</v>
          </cell>
        </row>
        <row r="9">
          <cell r="A9">
            <v>64963</v>
          </cell>
          <cell r="B9" t="str">
            <v>JBJ Soul Homes</v>
          </cell>
          <cell r="C9" t="str">
            <v>1415 Fairmount Limited Partnership</v>
          </cell>
          <cell r="D9" t="str">
            <v>Novogradac &amp; Company LLP (Malvern, PA)</v>
          </cell>
          <cell r="E9" t="str">
            <v>Project HOME</v>
          </cell>
          <cell r="F9" t="str">
            <v>TD Banknorth 2012</v>
          </cell>
          <cell r="G9">
            <v>0</v>
          </cell>
          <cell r="H9" t="str">
            <v>NO</v>
          </cell>
          <cell r="I9" t="str">
            <v>27.5</v>
          </cell>
          <cell r="J9" t="str">
            <v>27.5</v>
          </cell>
        </row>
        <row r="10">
          <cell r="A10">
            <v>61530</v>
          </cell>
          <cell r="B10" t="str">
            <v>Saticoy Gardens</v>
          </cell>
          <cell r="C10" t="str">
            <v>14649 Saticoy Partners, L.P.</v>
          </cell>
          <cell r="D10" t="str">
            <v>Holthouse, Carlin &amp; Van Trigt LLP</v>
          </cell>
          <cell r="E10" t="str">
            <v>Los Angeles Family Housing Corporation (LAHC)</v>
          </cell>
          <cell r="F10" t="str">
            <v>CEF 2004</v>
          </cell>
          <cell r="G10">
            <v>2018</v>
          </cell>
          <cell r="H10" t="str">
            <v>YES</v>
          </cell>
          <cell r="I10" t="str">
            <v>40</v>
          </cell>
          <cell r="J10">
            <v>40</v>
          </cell>
        </row>
        <row r="11">
          <cell r="A11">
            <v>66205</v>
          </cell>
          <cell r="B11" t="str">
            <v>1490 Crotona Park East Apartments</v>
          </cell>
          <cell r="C11" t="str">
            <v>1490 Crotona Park East L.P.</v>
          </cell>
          <cell r="D11" t="str">
            <v>CohnReznick (NY)</v>
          </cell>
          <cell r="E11" t="str">
            <v>MBD Community Housing Corporation</v>
          </cell>
          <cell r="F11" t="str">
            <v>Morgan Stanley SIF Single III</v>
          </cell>
          <cell r="G11">
            <v>2018</v>
          </cell>
          <cell r="H11" t="str">
            <v>YES</v>
          </cell>
          <cell r="I11" t="str">
            <v>27.5, 40</v>
          </cell>
          <cell r="J11">
            <v>40</v>
          </cell>
        </row>
        <row r="12">
          <cell r="A12">
            <v>67528</v>
          </cell>
          <cell r="B12" t="str">
            <v xml:space="preserve">1511 Dexter Apartments </v>
          </cell>
          <cell r="C12" t="str">
            <v>1511 Dexter Limited Partnership</v>
          </cell>
          <cell r="D12" t="str">
            <v>Novogradac &amp; Company LLP (Bellevue, WA)</v>
          </cell>
          <cell r="E12" t="str">
            <v>Bellwether Housing (fka Housing Resources Group) (WA)</v>
          </cell>
          <cell r="F12" t="str">
            <v>HEF XIII</v>
          </cell>
          <cell r="G12">
            <v>2018</v>
          </cell>
          <cell r="H12" t="str">
            <v>YES</v>
          </cell>
          <cell r="I12">
            <v>40</v>
          </cell>
          <cell r="J12">
            <v>30</v>
          </cell>
        </row>
        <row r="13">
          <cell r="A13">
            <v>63906</v>
          </cell>
          <cell r="B13" t="str">
            <v>157 Washington Street</v>
          </cell>
          <cell r="C13" t="str">
            <v>157 Washington Street AB&amp;W LLC</v>
          </cell>
          <cell r="D13" t="str">
            <v>Daniel Dennis &amp; Company LLP</v>
          </cell>
          <cell r="E13" t="str">
            <v>Codman Square Neigborhood Development Corp</v>
          </cell>
          <cell r="F13" t="str">
            <v>BOACHIF VI</v>
          </cell>
          <cell r="G13">
            <v>2018</v>
          </cell>
          <cell r="H13" t="str">
            <v>YES</v>
          </cell>
          <cell r="I13" t="str">
            <v>27.5</v>
          </cell>
          <cell r="J13">
            <v>40</v>
          </cell>
        </row>
        <row r="14">
          <cell r="A14">
            <v>64973</v>
          </cell>
          <cell r="B14" t="str">
            <v>Fremont Mews (CA)</v>
          </cell>
          <cell r="C14" t="str">
            <v>15th and Q Limited Partnership</v>
          </cell>
          <cell r="D14" t="str">
            <v>Novogradac &amp; Company LLP (Long Beach)</v>
          </cell>
          <cell r="E14" t="str">
            <v>Rembold Properties LLC</v>
          </cell>
          <cell r="F14" t="str">
            <v>HWCF</v>
          </cell>
          <cell r="G14">
            <v>2018</v>
          </cell>
          <cell r="H14" t="str">
            <v>YES</v>
          </cell>
          <cell r="I14" t="str">
            <v>40</v>
          </cell>
          <cell r="J14">
            <v>40</v>
          </cell>
        </row>
        <row r="15">
          <cell r="A15">
            <v>61717</v>
          </cell>
          <cell r="B15" t="str">
            <v>160 South 2nd Street</v>
          </cell>
          <cell r="C15" t="str">
            <v>160 South 2nd Street L.P.</v>
          </cell>
          <cell r="D15" t="str">
            <v>CohnReznick (NY)</v>
          </cell>
          <cell r="E15" t="str">
            <v>Los Sures Development Corporation</v>
          </cell>
          <cell r="F15" t="str">
            <v>NEF 2004</v>
          </cell>
          <cell r="G15">
            <v>0</v>
          </cell>
          <cell r="H15" t="str">
            <v>NO</v>
          </cell>
          <cell r="I15" t="str">
            <v>27.5</v>
          </cell>
          <cell r="J15" t="str">
            <v>27.5</v>
          </cell>
        </row>
        <row r="16">
          <cell r="A16">
            <v>64013</v>
          </cell>
          <cell r="B16" t="str">
            <v>1704 N. Humboldt Building</v>
          </cell>
          <cell r="C16" t="str">
            <v>1704 Humboldt Limited Partnership</v>
          </cell>
          <cell r="D16" t="str">
            <v>RubinBrown LLP (Chicago)</v>
          </cell>
          <cell r="E16" t="str">
            <v>Bickerdike Redevelopment Corporation</v>
          </cell>
          <cell r="F16" t="str">
            <v>BOACHIF VII</v>
          </cell>
          <cell r="G16">
            <v>2018</v>
          </cell>
          <cell r="H16" t="str">
            <v>YES</v>
          </cell>
          <cell r="I16" t="str">
            <v>27.5</v>
          </cell>
          <cell r="J16">
            <v>40</v>
          </cell>
        </row>
        <row r="17">
          <cell r="A17">
            <v>64225</v>
          </cell>
          <cell r="B17" t="str">
            <v>Vyse Avenue</v>
          </cell>
          <cell r="C17" t="str">
            <v>1710 Vyse Avenue Limited Partnership</v>
          </cell>
          <cell r="D17" t="str">
            <v>BDO USA LLP (New York, NY)</v>
          </cell>
          <cell r="E17" t="str">
            <v>Community Access, Inc.</v>
          </cell>
          <cell r="F17" t="str">
            <v>TD Banknorth 2009</v>
          </cell>
          <cell r="G17">
            <v>2018</v>
          </cell>
          <cell r="H17" t="str">
            <v>YES</v>
          </cell>
          <cell r="I17" t="str">
            <v>40</v>
          </cell>
          <cell r="J17">
            <v>40</v>
          </cell>
        </row>
        <row r="18">
          <cell r="A18">
            <v>67256</v>
          </cell>
          <cell r="B18" t="str">
            <v xml:space="preserve">17275 Derian Apartments </v>
          </cell>
          <cell r="C18" t="str">
            <v>17275 Derian, L.P.</v>
          </cell>
          <cell r="D18" t="str">
            <v>Keller &amp; Associates, LLP</v>
          </cell>
          <cell r="E18" t="str">
            <v>C and C Development Co., LLC</v>
          </cell>
          <cell r="F18" t="str">
            <v>BOACHIF IX</v>
          </cell>
          <cell r="G18">
            <v>2018</v>
          </cell>
          <cell r="H18" t="str">
            <v>YES</v>
          </cell>
          <cell r="I18">
            <v>27.5</v>
          </cell>
          <cell r="J18">
            <v>30</v>
          </cell>
        </row>
        <row r="19">
          <cell r="A19">
            <v>66185</v>
          </cell>
          <cell r="B19" t="str">
            <v>1770 TPT</v>
          </cell>
          <cell r="C19" t="str">
            <v>1770 TPT LLC</v>
          </cell>
          <cell r="D19" t="str">
            <v>Vargas &amp; Rivera</v>
          </cell>
          <cell r="E19" t="str">
            <v>Sandra Erickson Real Estate, Inc. (SERE)</v>
          </cell>
          <cell r="F19" t="str">
            <v>Morgan Stanley SIF Single III</v>
          </cell>
          <cell r="G19">
            <v>0</v>
          </cell>
          <cell r="H19" t="str">
            <v>NO</v>
          </cell>
          <cell r="I19" t="str">
            <v>27.5</v>
          </cell>
          <cell r="J19" t="str">
            <v>27.5</v>
          </cell>
        </row>
        <row r="20">
          <cell r="A20">
            <v>67189</v>
          </cell>
          <cell r="B20" t="str">
            <v xml:space="preserve">Tioga Family Center </v>
          </cell>
          <cell r="C20" t="str">
            <v>1822 Housing LP</v>
          </cell>
          <cell r="D20" t="str">
            <v>Herbein + Company, Inc</v>
          </cell>
          <cell r="E20" t="str">
            <v>Gaudenzia, Inc.</v>
          </cell>
          <cell r="F20" t="str">
            <v>Regional VIII - Chicago</v>
          </cell>
          <cell r="G20">
            <v>2018</v>
          </cell>
          <cell r="H20" t="str">
            <v>YES</v>
          </cell>
          <cell r="I20">
            <v>27.5</v>
          </cell>
          <cell r="J20">
            <v>40</v>
          </cell>
        </row>
        <row r="21">
          <cell r="A21">
            <v>60097</v>
          </cell>
          <cell r="B21" t="str">
            <v>1928 Loring Place</v>
          </cell>
          <cell r="C21" t="str">
            <v>1928 Loring Place L.P.</v>
          </cell>
          <cell r="D21" t="str">
            <v>Geltrude &amp; Company CPA</v>
          </cell>
          <cell r="E21" t="str">
            <v>Jericho Project,The</v>
          </cell>
          <cell r="H21" t="str">
            <v>NEF DISPOSED INTEREST IN 2018</v>
          </cell>
        </row>
        <row r="22">
          <cell r="A22">
            <v>65871</v>
          </cell>
          <cell r="B22" t="str">
            <v>Impact Veterans &amp; Family Housing Center</v>
          </cell>
          <cell r="C22" t="str">
            <v>1952 Allegheny Associates Limited Partnership</v>
          </cell>
          <cell r="D22" t="str">
            <v>Katherine R. Conlon, CPA</v>
          </cell>
          <cell r="E22" t="str">
            <v>Impact Services Corporation (PA)</v>
          </cell>
          <cell r="F22" t="str">
            <v>TD Banknorth 2014</v>
          </cell>
          <cell r="G22">
            <v>0</v>
          </cell>
          <cell r="H22" t="str">
            <v>NO</v>
          </cell>
          <cell r="I22" t="str">
            <v>27.5</v>
          </cell>
          <cell r="J22" t="str">
            <v>27.5</v>
          </cell>
        </row>
        <row r="23">
          <cell r="A23">
            <v>66769</v>
          </cell>
          <cell r="B23" t="str">
            <v>Prairie Gardens</v>
          </cell>
          <cell r="C23" t="str">
            <v>2121 N. 6th Street, L.P.</v>
          </cell>
          <cell r="D23" t="str">
            <v>Novogradac &amp; Company LLP (Austin)</v>
          </cell>
          <cell r="E23" t="str">
            <v>2121 N. 6th Street GP, LLC,DMA &amp;amp; Associates (5% of GP),HACA Public Facility Corporation (95% of GP)</v>
          </cell>
          <cell r="F23" t="str">
            <v>Compass SIF I</v>
          </cell>
          <cell r="G23">
            <v>0</v>
          </cell>
          <cell r="H23" t="str">
            <v>NO</v>
          </cell>
          <cell r="I23" t="str">
            <v>27.5</v>
          </cell>
          <cell r="J23" t="str">
            <v>27.5</v>
          </cell>
        </row>
        <row r="24">
          <cell r="A24">
            <v>62319</v>
          </cell>
          <cell r="B24" t="str">
            <v>Triangle Court III</v>
          </cell>
          <cell r="C24" t="str">
            <v>2216 Affordable LP</v>
          </cell>
          <cell r="D24" t="str">
            <v>Samuel S. Adelsberg &amp; Co.</v>
          </cell>
          <cell r="E24" t="str">
            <v>Artimus Construction Inc.</v>
          </cell>
          <cell r="F24" t="str">
            <v>Nationwide Fund</v>
          </cell>
          <cell r="G24">
            <v>0</v>
          </cell>
          <cell r="H24" t="str">
            <v>NO</v>
          </cell>
          <cell r="I24" t="str">
            <v>27.5</v>
          </cell>
          <cell r="J24" t="str">
            <v>27.5</v>
          </cell>
        </row>
        <row r="25">
          <cell r="A25">
            <v>66895</v>
          </cell>
          <cell r="B25" t="str">
            <v xml:space="preserve">2415 North Broad Street </v>
          </cell>
          <cell r="C25" t="str">
            <v>2415 North Broad Limited Partnership</v>
          </cell>
          <cell r="D25" t="str">
            <v>Novogradac &amp; Company LLP (Malvern, PA)</v>
          </cell>
          <cell r="E25" t="str">
            <v>Project HOME</v>
          </cell>
          <cell r="F25" t="str">
            <v>Capital One 2012</v>
          </cell>
          <cell r="G25">
            <v>2018</v>
          </cell>
          <cell r="H25" t="str">
            <v>YES</v>
          </cell>
          <cell r="I25">
            <v>27.5</v>
          </cell>
          <cell r="J25">
            <v>40</v>
          </cell>
        </row>
        <row r="26">
          <cell r="A26">
            <v>65189</v>
          </cell>
          <cell r="B26" t="str">
            <v>Mosholu Gardens</v>
          </cell>
          <cell r="C26" t="str">
            <v>245 E. Mosholu Apts LLC</v>
          </cell>
          <cell r="D26" t="str">
            <v>Withum Smith &amp; Brown</v>
          </cell>
          <cell r="E26" t="str">
            <v>Promesa HDFC</v>
          </cell>
          <cell r="F26" t="str">
            <v>Morgan Stanley SIF Single</v>
          </cell>
          <cell r="G26">
            <v>0</v>
          </cell>
          <cell r="H26" t="str">
            <v>NO</v>
          </cell>
          <cell r="I26" t="str">
            <v>27.5</v>
          </cell>
          <cell r="J26" t="str">
            <v>27.5</v>
          </cell>
        </row>
        <row r="27">
          <cell r="A27">
            <v>66780</v>
          </cell>
          <cell r="B27" t="str">
            <v>2700 University at Westgate</v>
          </cell>
          <cell r="C27" t="str">
            <v>2700 University FC, LP</v>
          </cell>
          <cell r="D27" t="str">
            <v>Dauby O' Connor &amp; Zaleski LLC</v>
          </cell>
          <cell r="E27" t="str">
            <v xml:space="preserve">2700 University FC, LP,Flaherty &amp;amp; Collins Construction, Inc. </v>
          </cell>
          <cell r="F27" t="str">
            <v>Regional Fund V - Chicago</v>
          </cell>
          <cell r="G27">
            <v>2018</v>
          </cell>
          <cell r="H27" t="str">
            <v>YES</v>
          </cell>
          <cell r="I27" t="str">
            <v>27.5</v>
          </cell>
          <cell r="J27">
            <v>40</v>
          </cell>
        </row>
        <row r="28">
          <cell r="A28">
            <v>60765</v>
          </cell>
          <cell r="B28" t="str">
            <v>Cooper Square Supportive Housing</v>
          </cell>
          <cell r="C28" t="str">
            <v>29 East 2nd Street Limited Partnership</v>
          </cell>
          <cell r="D28" t="str">
            <v>BDO USA LLP (New York, NY)</v>
          </cell>
          <cell r="E28" t="str">
            <v>Community Access, Inc.</v>
          </cell>
          <cell r="F28" t="str">
            <v>JP Morgan Chase - 22%,NEF 2006 - 57%,NEF 2002 - 22%</v>
          </cell>
          <cell r="G28">
            <v>0</v>
          </cell>
          <cell r="H28" t="str">
            <v>NO</v>
          </cell>
          <cell r="I28" t="str">
            <v>27.5</v>
          </cell>
          <cell r="J28" t="str">
            <v>27.5</v>
          </cell>
        </row>
        <row r="29">
          <cell r="A29">
            <v>62610</v>
          </cell>
          <cell r="B29" t="str">
            <v>Charleston Place</v>
          </cell>
          <cell r="C29" t="str">
            <v>335 Greenacre Road LP</v>
          </cell>
          <cell r="D29" t="str">
            <v>Maletta &amp; Company</v>
          </cell>
          <cell r="E29" t="str">
            <v>CDA-TCG Inc,Greenville Housing Authority,TCG Development Services LLC</v>
          </cell>
          <cell r="F29" t="str">
            <v>CITI Guaranteed Fund</v>
          </cell>
          <cell r="G29">
            <v>0</v>
          </cell>
          <cell r="H29" t="str">
            <v>NO</v>
          </cell>
          <cell r="I29" t="str">
            <v>27.5</v>
          </cell>
          <cell r="J29" t="str">
            <v>27.5</v>
          </cell>
        </row>
        <row r="30">
          <cell r="A30">
            <v>50051</v>
          </cell>
          <cell r="B30" t="str">
            <v>353 &amp; 357 South Third Street</v>
          </cell>
          <cell r="C30" t="str">
            <v>353 &amp; 357 S.Third St. Redev Assoc., L.P.</v>
          </cell>
          <cell r="D30" t="str">
            <v>CohnReznick (NY)</v>
          </cell>
          <cell r="E30" t="str">
            <v>South Side United Housing Development Fund Corp.</v>
          </cell>
          <cell r="H30" t="str">
            <v>MAKE ELECTION DECISION BASED ON CURRENT DEPRECIATION USEFUL LIFE *</v>
          </cell>
        </row>
        <row r="31">
          <cell r="A31">
            <v>62808</v>
          </cell>
          <cell r="B31" t="str">
            <v>Mumford Manor</v>
          </cell>
          <cell r="C31" t="str">
            <v>39 Farewell, L.P.</v>
          </cell>
          <cell r="D31" t="str">
            <v>D'Ambra CPA</v>
          </cell>
          <cell r="E31" t="str">
            <v>Church Community Housing Corporation (RI)</v>
          </cell>
          <cell r="F31" t="str">
            <v>NEF 2006 II</v>
          </cell>
          <cell r="G31">
            <v>2018</v>
          </cell>
          <cell r="H31" t="str">
            <v>YES</v>
          </cell>
          <cell r="I31" t="str">
            <v>40</v>
          </cell>
          <cell r="J31">
            <v>40</v>
          </cell>
        </row>
        <row r="32">
          <cell r="A32">
            <v>10842</v>
          </cell>
          <cell r="B32" t="str">
            <v>399-401 S. 4th Street</v>
          </cell>
          <cell r="C32" t="str">
            <v>399-401 S. 4th St. Redev. Assoc., LP</v>
          </cell>
          <cell r="D32" t="str">
            <v>CohnReznick (NY)</v>
          </cell>
          <cell r="E32" t="str">
            <v>South Side United Housing Development Fund Corp.</v>
          </cell>
          <cell r="H32" t="str">
            <v>MAKE ELECTION DECISION BASED ON CURRENT DEPRECIATION USEFUL LIFE *</v>
          </cell>
        </row>
        <row r="33">
          <cell r="A33">
            <v>67236</v>
          </cell>
          <cell r="B33" t="str">
            <v xml:space="preserve">40 West Residences </v>
          </cell>
          <cell r="C33" t="str">
            <v>40 West Residences LLLP</v>
          </cell>
          <cell r="D33" t="str">
            <v>Plutt Hanson, P.C.</v>
          </cell>
          <cell r="E33" t="str">
            <v>Archway Housing &amp; Services, Inc.</v>
          </cell>
          <cell r="F33" t="str">
            <v>Compass SIF I</v>
          </cell>
          <cell r="G33">
            <v>2018</v>
          </cell>
          <cell r="H33" t="str">
            <v>YES</v>
          </cell>
          <cell r="I33">
            <v>27.5</v>
          </cell>
          <cell r="J33">
            <v>40</v>
          </cell>
        </row>
        <row r="34">
          <cell r="A34">
            <v>62420</v>
          </cell>
          <cell r="B34" t="str">
            <v>401 Hazle</v>
          </cell>
          <cell r="C34" t="str">
            <v>401 Hazle Associates, L.P.</v>
          </cell>
          <cell r="D34" t="str">
            <v>Snyder, Daitz &amp; Company</v>
          </cell>
          <cell r="E34" t="str">
            <v>Alliance for Building Communities (ABC)</v>
          </cell>
          <cell r="F34" t="str">
            <v>NEF 2006 II</v>
          </cell>
          <cell r="G34">
            <v>0</v>
          </cell>
          <cell r="H34" t="str">
            <v>NO</v>
          </cell>
          <cell r="I34" t="str">
            <v>27.5</v>
          </cell>
          <cell r="J34" t="str">
            <v>27.5</v>
          </cell>
        </row>
        <row r="35">
          <cell r="A35">
            <v>66577</v>
          </cell>
          <cell r="B35" t="str">
            <v xml:space="preserve">4050 Apartments </v>
          </cell>
          <cell r="C35" t="str">
            <v>4050 Apartments, L.P.</v>
          </cell>
          <cell r="D35" t="str">
            <v>EisnerAmper LLP</v>
          </cell>
          <cell r="E35" t="str">
            <v>Peoples Emergency Center Community Development Corporation</v>
          </cell>
          <cell r="F35" t="str">
            <v>First Niagara SIF (FN acquired by Key Bank)</v>
          </cell>
          <cell r="G35">
            <v>2018</v>
          </cell>
          <cell r="H35" t="str">
            <v>YES</v>
          </cell>
          <cell r="I35">
            <v>27.5</v>
          </cell>
          <cell r="J35">
            <v>40</v>
          </cell>
        </row>
        <row r="36">
          <cell r="A36">
            <v>63687</v>
          </cell>
          <cell r="B36" t="str">
            <v>Hollander Historic</v>
          </cell>
          <cell r="C36" t="str">
            <v>410 Asylum Street Historic LLC</v>
          </cell>
          <cell r="D36" t="str">
            <v>CohnReznick (NY)</v>
          </cell>
          <cell r="E36" t="str">
            <v>Breaking Ground Housing Development Fund Corporation</v>
          </cell>
          <cell r="F36" t="str">
            <v>NEF 2006 II</v>
          </cell>
          <cell r="G36">
            <v>0</v>
          </cell>
          <cell r="H36" t="str">
            <v>NO</v>
          </cell>
          <cell r="I36" t="str">
            <v>27.5</v>
          </cell>
          <cell r="J36" t="str">
            <v>27.5</v>
          </cell>
        </row>
        <row r="37">
          <cell r="A37">
            <v>63152</v>
          </cell>
          <cell r="B37" t="str">
            <v>Hollander Building</v>
          </cell>
          <cell r="C37" t="str">
            <v>410 Asylum Street LLC</v>
          </cell>
          <cell r="D37" t="str">
            <v>CohnReznick (NY), CohnReznick (Bethesda)</v>
          </cell>
          <cell r="E37" t="str">
            <v>Breaking Ground Housing Development Fund Corporation</v>
          </cell>
          <cell r="F37" t="str">
            <v>Bank North</v>
          </cell>
          <cell r="G37">
            <v>2018</v>
          </cell>
          <cell r="H37" t="str">
            <v>YES</v>
          </cell>
          <cell r="I37" t="str">
            <v>40</v>
          </cell>
          <cell r="J37">
            <v>40</v>
          </cell>
        </row>
        <row r="38">
          <cell r="A38">
            <v>62369</v>
          </cell>
          <cell r="B38" t="str">
            <v>Manhattan Court</v>
          </cell>
          <cell r="C38" t="str">
            <v>444 Affordable LP</v>
          </cell>
          <cell r="D38" t="str">
            <v>Samuel S. Adelsberg &amp; Co.</v>
          </cell>
          <cell r="E38" t="str">
            <v>Artimus Construction Inc.</v>
          </cell>
          <cell r="F38" t="str">
            <v>Nationwide Fund</v>
          </cell>
          <cell r="G38">
            <v>2018</v>
          </cell>
          <cell r="H38" t="str">
            <v>YES</v>
          </cell>
          <cell r="I38" t="str">
            <v>27.5</v>
          </cell>
          <cell r="J38">
            <v>40</v>
          </cell>
        </row>
        <row r="39">
          <cell r="A39">
            <v>60447</v>
          </cell>
          <cell r="B39" t="str">
            <v>Bayview Commons Apartments</v>
          </cell>
          <cell r="C39" t="str">
            <v>4445 Third Street Associates, a California Limited Partnership</v>
          </cell>
          <cell r="D39" t="str">
            <v>Spiteri, Narasky &amp; Daley, LLP</v>
          </cell>
          <cell r="E39" t="str">
            <v>San Francisco Housing Development Corporation</v>
          </cell>
          <cell r="H39" t="str">
            <v>MAKE ELECTION DECISION BASED ON CURRENT DEPRECIATION USEFUL LIFE *</v>
          </cell>
        </row>
        <row r="40">
          <cell r="A40">
            <v>63649</v>
          </cell>
          <cell r="B40" t="str">
            <v>Devine Legacy on Central</v>
          </cell>
          <cell r="C40" t="str">
            <v>4530 N. Central L.P.</v>
          </cell>
          <cell r="D40" t="str">
            <v>Eide Bailly LLP</v>
          </cell>
          <cell r="E40" t="str">
            <v>4530 N. Central, LP,Native American Connections, Inc.</v>
          </cell>
          <cell r="F40" t="str">
            <v>JP Morgan 2009 (Middle Tier II)</v>
          </cell>
          <cell r="G40">
            <v>2018</v>
          </cell>
          <cell r="H40" t="str">
            <v>YES</v>
          </cell>
          <cell r="I40" t="str">
            <v>27.5</v>
          </cell>
          <cell r="J40">
            <v>40</v>
          </cell>
        </row>
        <row r="41">
          <cell r="A41">
            <v>65739</v>
          </cell>
          <cell r="B41" t="str">
            <v>MD Fox</v>
          </cell>
          <cell r="C41" t="str">
            <v>461 Washington Street Limited Partnership</v>
          </cell>
          <cell r="D41" t="str">
            <v>CohnReznick (Hartford)</v>
          </cell>
          <cell r="E41" t="str">
            <v>Dimeo Properties, Inc.</v>
          </cell>
          <cell r="F41" t="str">
            <v>TD Banknorth 2013</v>
          </cell>
          <cell r="G41">
            <v>0</v>
          </cell>
          <cell r="H41" t="str">
            <v>NO</v>
          </cell>
          <cell r="I41" t="str">
            <v>27.5</v>
          </cell>
          <cell r="J41" t="str">
            <v>27.5</v>
          </cell>
        </row>
        <row r="42">
          <cell r="A42">
            <v>61249</v>
          </cell>
          <cell r="B42" t="str">
            <v>4th and Diamond Streets</v>
          </cell>
          <cell r="C42" t="str">
            <v>4th and Diamond L.P.</v>
          </cell>
          <cell r="D42" t="str">
            <v>Katherine R. Conlon, CPA</v>
          </cell>
          <cell r="E42" t="str">
            <v>Womens Community Revitalization Project</v>
          </cell>
          <cell r="F42" t="str">
            <v>NEF 2003</v>
          </cell>
          <cell r="G42">
            <v>2018</v>
          </cell>
          <cell r="H42" t="str">
            <v>YES</v>
          </cell>
          <cell r="I42" t="str">
            <v>40</v>
          </cell>
          <cell r="J42">
            <v>40</v>
          </cell>
        </row>
        <row r="43">
          <cell r="A43">
            <v>65019</v>
          </cell>
          <cell r="B43" t="str">
            <v>The Aspens</v>
          </cell>
          <cell r="C43" t="str">
            <v>4th Street Aspens, LP</v>
          </cell>
          <cell r="D43" t="str">
            <v>Loveridge Hunt &amp; Company</v>
          </cell>
          <cell r="E43" t="str">
            <v>Housing Authority of the County of Umatilla</v>
          </cell>
          <cell r="F43" t="str">
            <v>HEF IV - 72%,HWCF - 28%</v>
          </cell>
          <cell r="G43">
            <v>0</v>
          </cell>
          <cell r="H43" t="str">
            <v>NO</v>
          </cell>
          <cell r="I43" t="str">
            <v>27.5</v>
          </cell>
          <cell r="J43" t="str">
            <v>27.5</v>
          </cell>
        </row>
        <row r="44">
          <cell r="A44">
            <v>64076</v>
          </cell>
          <cell r="B44" t="str">
            <v>Liberty Apartments at Parkside (aka Housing for Veteran's of Canandaigua)</v>
          </cell>
          <cell r="C44" t="str">
            <v>5251 Parkside Limited Partnership</v>
          </cell>
          <cell r="D44" t="str">
            <v>EFPR Group</v>
          </cell>
          <cell r="E44" t="str">
            <v>3D Development Group, LLC (NY)</v>
          </cell>
          <cell r="F44" t="str">
            <v>Regional Fund VII</v>
          </cell>
          <cell r="G44">
            <v>2018</v>
          </cell>
          <cell r="H44" t="str">
            <v>YES</v>
          </cell>
          <cell r="I44" t="str">
            <v>40</v>
          </cell>
          <cell r="J44">
            <v>40</v>
          </cell>
        </row>
        <row r="45">
          <cell r="A45">
            <v>10854</v>
          </cell>
          <cell r="B45" t="str">
            <v>55 Whipple Street</v>
          </cell>
          <cell r="C45" t="str">
            <v>55 Whipple Street, L.P.</v>
          </cell>
          <cell r="D45" t="str">
            <v>CohnReznick (NY)</v>
          </cell>
          <cell r="E45" t="str">
            <v>South Side United Housing Development Fund Corp.</v>
          </cell>
          <cell r="H45" t="str">
            <v>NEF DISPOSED INTEREST IN 2018</v>
          </cell>
        </row>
        <row r="46">
          <cell r="A46">
            <v>60123</v>
          </cell>
          <cell r="B46" t="str">
            <v>Warren Street Supportive Housing</v>
          </cell>
          <cell r="C46" t="str">
            <v>551 Warren Street I, L.P.</v>
          </cell>
          <cell r="D46" t="str">
            <v>Tyrone Anthony Sellers, CPA</v>
          </cell>
          <cell r="E46" t="str">
            <v>Community Access, Inc.</v>
          </cell>
          <cell r="H46" t="str">
            <v>MAKE ELECTION DECISION BASED ON CURRENT DEPRECIATION USEFUL LIFE *</v>
          </cell>
        </row>
        <row r="47">
          <cell r="A47">
            <v>67914</v>
          </cell>
          <cell r="B47" t="str">
            <v xml:space="preserve">Diversey Manor Apts </v>
          </cell>
          <cell r="C47" t="str">
            <v>5525 W Diversey Manor Apartments LLC</v>
          </cell>
          <cell r="D47" t="str">
            <v>RubinBrown LLP (Chicago)</v>
          </cell>
          <cell r="E47" t="str">
            <v>MHDC</v>
          </cell>
          <cell r="F47" t="str">
            <v>CIBC Bank USA Housing Fund</v>
          </cell>
          <cell r="G47">
            <v>2019</v>
          </cell>
          <cell r="H47" t="str">
            <v>NO</v>
          </cell>
          <cell r="I47">
            <v>27.5</v>
          </cell>
          <cell r="J47" t="str">
            <v>27.5</v>
          </cell>
        </row>
        <row r="48">
          <cell r="A48">
            <v>60316</v>
          </cell>
          <cell r="B48" t="str">
            <v>VOA 560 West 165 St.</v>
          </cell>
          <cell r="C48" t="str">
            <v>560 West 165th St Associates, L.P.</v>
          </cell>
          <cell r="D48" t="str">
            <v>KPMG</v>
          </cell>
          <cell r="E48" t="str">
            <v>Volunteers of America-Greater New York (VOA)</v>
          </cell>
          <cell r="H48" t="str">
            <v>MAKE ELECTION DECISION BASED ON CURRENT DEPRECIATION USEFUL LIFE *</v>
          </cell>
        </row>
        <row r="49">
          <cell r="A49">
            <v>60758</v>
          </cell>
          <cell r="B49" t="str">
            <v>South Wabash Studios</v>
          </cell>
          <cell r="C49" t="str">
            <v>600 S. Wabash L.P.</v>
          </cell>
          <cell r="D49" t="str">
            <v>CohnReznick (Chicago)</v>
          </cell>
          <cell r="E49" t="str">
            <v>Chicago Christian Industrial League</v>
          </cell>
          <cell r="F49" t="str">
            <v>NEF 2003</v>
          </cell>
          <cell r="G49">
            <v>0</v>
          </cell>
          <cell r="H49" t="str">
            <v>NO</v>
          </cell>
          <cell r="I49" t="str">
            <v>27.5</v>
          </cell>
          <cell r="J49" t="str">
            <v>27.5</v>
          </cell>
        </row>
        <row r="50">
          <cell r="A50">
            <v>62989</v>
          </cell>
          <cell r="B50" t="str">
            <v>609 Metropolitan Avenue</v>
          </cell>
          <cell r="C50" t="str">
            <v>609 Metropolitan Avenue Associates, L.P.</v>
          </cell>
          <cell r="D50" t="str">
            <v/>
          </cell>
          <cell r="E50" t="str">
            <v>St. Nicks Alliance</v>
          </cell>
          <cell r="F50" t="str">
            <v>NEF 2006 II</v>
          </cell>
          <cell r="G50">
            <v>2018</v>
          </cell>
          <cell r="H50" t="str">
            <v>YES</v>
          </cell>
          <cell r="I50" t="str">
            <v>40</v>
          </cell>
          <cell r="J50">
            <v>40</v>
          </cell>
        </row>
        <row r="51">
          <cell r="A51">
            <v>65368</v>
          </cell>
          <cell r="B51" t="str">
            <v>UL2 - Urban Living on Second Ave</v>
          </cell>
          <cell r="C51" t="str">
            <v>650 N. Second Avenue, LP</v>
          </cell>
          <cell r="D51" t="str">
            <v>Eide Bailly LLP</v>
          </cell>
          <cell r="E51" t="str">
            <v>650 N. Second Avenue, LLC,Native American Connections, Inc.</v>
          </cell>
          <cell r="F51" t="str">
            <v>JPMorgan 2012</v>
          </cell>
          <cell r="G51">
            <v>0</v>
          </cell>
          <cell r="H51" t="str">
            <v>NO</v>
          </cell>
          <cell r="I51" t="str">
            <v>27.5</v>
          </cell>
          <cell r="J51" t="str">
            <v>27.5</v>
          </cell>
        </row>
        <row r="52">
          <cell r="A52">
            <v>62828</v>
          </cell>
          <cell r="B52" t="str">
            <v>65th Street Apartments</v>
          </cell>
          <cell r="C52" t="str">
            <v>65th Street Development Partnership, L.P.</v>
          </cell>
          <cell r="D52" t="str">
            <v>KMA Bodilly</v>
          </cell>
          <cell r="E52" t="str">
            <v>CJD Projects, LLC</v>
          </cell>
          <cell r="F52" t="str">
            <v>NEF 2006</v>
          </cell>
          <cell r="G52">
            <v>0</v>
          </cell>
          <cell r="H52" t="str">
            <v>NO</v>
          </cell>
          <cell r="I52" t="str">
            <v>27.5</v>
          </cell>
          <cell r="J52" t="str">
            <v>27.5</v>
          </cell>
        </row>
        <row r="53">
          <cell r="A53">
            <v>63325</v>
          </cell>
          <cell r="B53" t="str">
            <v>Grover Square Apartments</v>
          </cell>
          <cell r="C53" t="str">
            <v>6801 Limited Partnership</v>
          </cell>
          <cell r="D53" t="str">
            <v>CohnReznick (Baltimore)</v>
          </cell>
          <cell r="E53" t="str">
            <v>Burlington Capital Real Estate, LLC</v>
          </cell>
          <cell r="F53" t="str">
            <v>NEF 2008</v>
          </cell>
          <cell r="G53">
            <v>2018</v>
          </cell>
          <cell r="H53" t="str">
            <v>YES</v>
          </cell>
          <cell r="I53" t="str">
            <v>27.5</v>
          </cell>
          <cell r="J53">
            <v>40</v>
          </cell>
        </row>
        <row r="54">
          <cell r="A54">
            <v>67112</v>
          </cell>
          <cell r="B54" t="str">
            <v xml:space="preserve">Villa Del Sol </v>
          </cell>
          <cell r="C54" t="str">
            <v>72 Cesar Chavez LLLP</v>
          </cell>
          <cell r="D54" t="str">
            <v>Mahoney Ulbrich Christiansen Russ</v>
          </cell>
          <cell r="E54" t="str">
            <v>Neighborhood Development Alliance, Inc.</v>
          </cell>
          <cell r="F54" t="str">
            <v>MS CTR Fund I LLC</v>
          </cell>
          <cell r="G54">
            <v>0</v>
          </cell>
          <cell r="H54" t="str">
            <v>NO</v>
          </cell>
          <cell r="I54">
            <v>27.5</v>
          </cell>
          <cell r="J54">
            <v>27.5</v>
          </cell>
        </row>
        <row r="55">
          <cell r="A55">
            <v>63356</v>
          </cell>
          <cell r="B55" t="str">
            <v>Sierra Bonita Apartments</v>
          </cell>
          <cell r="C55" t="str">
            <v>7530 Santa Monica, L.P.</v>
          </cell>
          <cell r="D55" t="str">
            <v>Levitt &amp; Rosenblum</v>
          </cell>
          <cell r="E55" t="str">
            <v>West Hollywood Community Housing Corporation</v>
          </cell>
          <cell r="F55" t="str">
            <v>NEF 2008</v>
          </cell>
          <cell r="G55">
            <v>2018</v>
          </cell>
          <cell r="H55" t="str">
            <v>YES</v>
          </cell>
          <cell r="I55" t="str">
            <v>40</v>
          </cell>
          <cell r="J55">
            <v>40</v>
          </cell>
        </row>
        <row r="56">
          <cell r="A56">
            <v>65940</v>
          </cell>
          <cell r="B56" t="str">
            <v>810 Arch Street</v>
          </cell>
          <cell r="C56" t="str">
            <v>810 Arch Limited Partnership</v>
          </cell>
          <cell r="D56" t="str">
            <v>Novogradac &amp; Company LLP (Malvern, PA)</v>
          </cell>
          <cell r="E56" t="str">
            <v>Philadelphia Chinatown Development Corporation,Project HOME</v>
          </cell>
          <cell r="F56" t="str">
            <v>Capital One 2012</v>
          </cell>
          <cell r="G56">
            <v>2018</v>
          </cell>
          <cell r="H56" t="str">
            <v>YES</v>
          </cell>
          <cell r="I56" t="str">
            <v>27.5</v>
          </cell>
          <cell r="J56">
            <v>40</v>
          </cell>
        </row>
        <row r="57">
          <cell r="A57">
            <v>66914</v>
          </cell>
          <cell r="B57" t="str">
            <v>Andalucia Apartments (aka 815 N Harbor)</v>
          </cell>
          <cell r="C57" t="str">
            <v>815 N Harbor LP</v>
          </cell>
          <cell r="D57" t="str">
            <v>Keller &amp; Associates, LLP</v>
          </cell>
          <cell r="E57" t="str">
            <v>C and C Development Co., LLC,Orange Housing Development Corporation (OHDC)</v>
          </cell>
          <cell r="F57" t="str">
            <v>BOACHIF VIII</v>
          </cell>
          <cell r="G57">
            <v>0</v>
          </cell>
          <cell r="H57" t="str">
            <v>NO</v>
          </cell>
          <cell r="I57" t="str">
            <v>27.5</v>
          </cell>
          <cell r="J57" t="str">
            <v>27.5</v>
          </cell>
        </row>
        <row r="58">
          <cell r="A58">
            <v>67357</v>
          </cell>
          <cell r="B58" t="str">
            <v xml:space="preserve">Casa Ramon </v>
          </cell>
          <cell r="C58" t="str">
            <v>840 W WALNUT, LP</v>
          </cell>
          <cell r="D58" t="str">
            <v>CohnReznick (Atlanta)</v>
          </cell>
          <cell r="E58" t="str">
            <v>C and C Development Co., LLC</v>
          </cell>
          <cell r="F58" t="str">
            <v>BOACHIF IX
Year 15 Preservation</v>
          </cell>
          <cell r="G58">
            <v>0</v>
          </cell>
          <cell r="H58" t="str">
            <v>NO</v>
          </cell>
          <cell r="I58">
            <v>27.5</v>
          </cell>
          <cell r="J58">
            <v>27.5</v>
          </cell>
        </row>
        <row r="59">
          <cell r="A59">
            <v>67315</v>
          </cell>
          <cell r="B59" t="str">
            <v xml:space="preserve">860 on the Wye </v>
          </cell>
          <cell r="C59" t="str">
            <v>860 on the Wye LP</v>
          </cell>
          <cell r="D59" t="str">
            <v>Bernard E Rea</v>
          </cell>
          <cell r="E59" t="str">
            <v>Housing Authority of San Luis Obispo</v>
          </cell>
          <cell r="F59" t="str">
            <v>CEF 2016</v>
          </cell>
          <cell r="G59">
            <v>2018</v>
          </cell>
          <cell r="H59" t="str">
            <v>YES</v>
          </cell>
          <cell r="I59">
            <v>27.5</v>
          </cell>
          <cell r="J59">
            <v>40</v>
          </cell>
        </row>
        <row r="60">
          <cell r="A60">
            <v>61625</v>
          </cell>
          <cell r="B60" t="str">
            <v>Bronx Shepherds NRP</v>
          </cell>
          <cell r="C60" t="str">
            <v>932 East 173rd Street L.P.</v>
          </cell>
          <cell r="D60" t="str">
            <v>PKF O’Connor Davies, LLP</v>
          </cell>
          <cell r="E60" t="str">
            <v>Bronx Shepherds Restoration Corporation</v>
          </cell>
          <cell r="F60" t="str">
            <v>NYEF 2003</v>
          </cell>
          <cell r="G60">
            <v>0</v>
          </cell>
          <cell r="H60" t="str">
            <v>NO</v>
          </cell>
          <cell r="I60" t="str">
            <v>27.5</v>
          </cell>
          <cell r="J60" t="str">
            <v>27.5</v>
          </cell>
        </row>
        <row r="61">
          <cell r="A61">
            <v>65053</v>
          </cell>
          <cell r="B61" t="str">
            <v>A Place of Our Own</v>
          </cell>
          <cell r="C61" t="str">
            <v>A Place of Our Own, LLC</v>
          </cell>
          <cell r="D61" t="str">
            <v>Watson &amp; McDonell, PLLC</v>
          </cell>
          <cell r="E61" t="str">
            <v>Abused Deaf Womens Advocacy Services</v>
          </cell>
          <cell r="F61" t="str">
            <v>HEF IV</v>
          </cell>
          <cell r="G61">
            <v>0</v>
          </cell>
          <cell r="H61" t="str">
            <v>NO</v>
          </cell>
          <cell r="I61" t="str">
            <v>27.5</v>
          </cell>
          <cell r="J61" t="str">
            <v>27.5</v>
          </cell>
        </row>
        <row r="62">
          <cell r="A62">
            <v>61226</v>
          </cell>
          <cell r="B62" t="str">
            <v>Front Street (Phases I &amp; II)</v>
          </cell>
          <cell r="C62" t="str">
            <v>A Prospering Community, L.P.</v>
          </cell>
          <cell r="D62" t="str">
            <v>AAFCPAs (Alexander Aronson &amp; Finning)</v>
          </cell>
          <cell r="E62" t="str">
            <v xml:space="preserve">NeighborWorks Blackstone River Valley </v>
          </cell>
          <cell r="F62" t="str">
            <v>BOACHIF II</v>
          </cell>
          <cell r="G62">
            <v>0</v>
          </cell>
          <cell r="H62" t="str">
            <v>NO</v>
          </cell>
          <cell r="I62" t="str">
            <v>27.5</v>
          </cell>
          <cell r="J62" t="str">
            <v>27.5</v>
          </cell>
        </row>
        <row r="63">
          <cell r="A63">
            <v>65112</v>
          </cell>
          <cell r="B63" t="str">
            <v>Abbey Manor</v>
          </cell>
          <cell r="C63" t="str">
            <v>Abbey Manor Special Needs Apartments, L.P.</v>
          </cell>
          <cell r="D63" t="str">
            <v>EFPR Group</v>
          </cell>
          <cell r="E63" t="str">
            <v>PSCH, Inc.,Southern Tier Environments for Living (STEL)</v>
          </cell>
          <cell r="F63" t="str">
            <v>TD Banknorth 2009</v>
          </cell>
          <cell r="G63">
            <v>0</v>
          </cell>
          <cell r="H63" t="str">
            <v>NO</v>
          </cell>
          <cell r="I63" t="str">
            <v>27.5</v>
          </cell>
          <cell r="J63" t="str">
            <v>27.5</v>
          </cell>
        </row>
        <row r="64">
          <cell r="A64">
            <v>64900</v>
          </cell>
          <cell r="B64" t="str">
            <v>Mayfair Village</v>
          </cell>
          <cell r="C64" t="str">
            <v>Ability Mayfair II, LLC</v>
          </cell>
          <cell r="D64" t="str">
            <v>Ralston &amp; Company</v>
          </cell>
          <cell r="E64" t="str">
            <v>Ability Housing of Northeast Florida, Inc.</v>
          </cell>
          <cell r="F64" t="str">
            <v>BAF II Fund - 86%,Morgan Stanley SIF Shared - 14%</v>
          </cell>
          <cell r="G64">
            <v>0</v>
          </cell>
          <cell r="H64" t="str">
            <v>NO</v>
          </cell>
          <cell r="I64" t="str">
            <v>27.5</v>
          </cell>
          <cell r="J64">
            <v>27.5</v>
          </cell>
        </row>
        <row r="65">
          <cell r="A65">
            <v>65896</v>
          </cell>
          <cell r="B65" t="str">
            <v>Oakland Terrace Apartments</v>
          </cell>
          <cell r="C65" t="str">
            <v>Ability Oakland II, LLC</v>
          </cell>
          <cell r="D65" t="str">
            <v>Tidwell Group (Atlanta)</v>
          </cell>
          <cell r="E65" t="str">
            <v>Ability Housing of Northeast Florida, Inc.</v>
          </cell>
          <cell r="F65" t="str">
            <v>TD Banknorth 2013</v>
          </cell>
          <cell r="G65">
            <v>0</v>
          </cell>
          <cell r="H65" t="str">
            <v>NO</v>
          </cell>
          <cell r="I65" t="str">
            <v>27.5</v>
          </cell>
          <cell r="J65" t="str">
            <v>27.5</v>
          </cell>
        </row>
        <row r="66">
          <cell r="A66">
            <v>62178</v>
          </cell>
          <cell r="B66" t="str">
            <v>The Meadows (RI)</v>
          </cell>
          <cell r="C66" t="str">
            <v>Achieving the Dream, L.P.</v>
          </cell>
          <cell r="D66" t="str">
            <v>AAFCPAs (Alexander Aronson &amp; Finning)</v>
          </cell>
          <cell r="E66" t="str">
            <v xml:space="preserve">NeighborWorks Blackstone River Valley </v>
          </cell>
          <cell r="F66" t="str">
            <v>NEF 2007</v>
          </cell>
          <cell r="G66">
            <v>0</v>
          </cell>
          <cell r="H66" t="str">
            <v>NO</v>
          </cell>
          <cell r="I66" t="str">
            <v>27.5</v>
          </cell>
          <cell r="J66" t="str">
            <v>27.5</v>
          </cell>
        </row>
        <row r="67">
          <cell r="A67">
            <v>64297</v>
          </cell>
          <cell r="B67" t="str">
            <v>AD Price Senior Housing</v>
          </cell>
          <cell r="C67" t="str">
            <v>AD Price II LLC</v>
          </cell>
          <cell r="D67" t="str">
            <v>Freed Maxick CPAs, PC</v>
          </cell>
          <cell r="E67" t="str">
            <v>Buffalo (NY) Municipal Housing Authority,Norstar Development USA</v>
          </cell>
          <cell r="F67" t="str">
            <v>NEF 2009</v>
          </cell>
          <cell r="G67">
            <v>0</v>
          </cell>
          <cell r="H67" t="str">
            <v>NO</v>
          </cell>
          <cell r="I67" t="str">
            <v>27.5</v>
          </cell>
          <cell r="J67" t="str">
            <v>27.5</v>
          </cell>
        </row>
        <row r="68">
          <cell r="A68">
            <v>62159</v>
          </cell>
          <cell r="B68" t="str">
            <v>Ada Ridge II</v>
          </cell>
          <cell r="C68" t="str">
            <v xml:space="preserve">Ada-Ridge Partners II, LLC </v>
          </cell>
          <cell r="D68" t="str">
            <v>Heveron &amp; Company CPAs, PLLC</v>
          </cell>
          <cell r="E68" t="str">
            <v>PathStone Corporation Inc. (fka Rural Opportunities)</v>
          </cell>
          <cell r="F68" t="str">
            <v>NEF 2008</v>
          </cell>
          <cell r="G68">
            <v>0</v>
          </cell>
          <cell r="H68" t="str">
            <v>NO</v>
          </cell>
          <cell r="I68" t="str">
            <v>27.5</v>
          </cell>
          <cell r="J68" t="str">
            <v>27.5</v>
          </cell>
        </row>
        <row r="69">
          <cell r="A69">
            <v>60639</v>
          </cell>
          <cell r="B69" t="str">
            <v>Intervale Avenue</v>
          </cell>
          <cell r="C69" t="str">
            <v>Adonai Realty, L.P.</v>
          </cell>
          <cell r="D69" t="str">
            <v>Tyrone Anthony Sellers, CPA</v>
          </cell>
          <cell r="E69" t="str">
            <v>PRB Realty Corp</v>
          </cell>
          <cell r="H69" t="str">
            <v>NEF DISPOSED INTEREST IN 2018</v>
          </cell>
        </row>
        <row r="70">
          <cell r="A70">
            <v>66200</v>
          </cell>
          <cell r="B70" t="str">
            <v>Middlebury Arms</v>
          </cell>
          <cell r="C70" t="str">
            <v>AHSC Middlebury Arms LLC</v>
          </cell>
          <cell r="D70" t="str">
            <v>RSM (Boston)</v>
          </cell>
          <cell r="E70" t="str">
            <v>Affordable Housing &amp;amp; Services Collaborative, Inc. (AHSC)</v>
          </cell>
          <cell r="F70" t="str">
            <v>Regional Fund IV</v>
          </cell>
          <cell r="G70">
            <v>2018</v>
          </cell>
          <cell r="H70" t="str">
            <v>YES</v>
          </cell>
          <cell r="I70" t="str">
            <v>40</v>
          </cell>
          <cell r="J70">
            <v>40</v>
          </cell>
        </row>
        <row r="71">
          <cell r="A71">
            <v>62792</v>
          </cell>
          <cell r="B71" t="str">
            <v>Mosaica Family Apartments aka 18th and Alabama Family Housing</v>
          </cell>
          <cell r="C71" t="str">
            <v>Alabama Street Housing Associates, L.P.</v>
          </cell>
          <cell r="D71" t="str">
            <v>Lindquist, Von Husen &amp; Joyce, LLP</v>
          </cell>
          <cell r="E71" t="str">
            <v>Citizens Housing Corp.,JPM/C Reporting,Tenderloin Neighborhood Development Corporation,Turk Street, Inc.</v>
          </cell>
          <cell r="F71" t="str">
            <v>JPMorgan 2009</v>
          </cell>
          <cell r="G71">
            <v>2018</v>
          </cell>
          <cell r="H71" t="str">
            <v>YES</v>
          </cell>
          <cell r="I71" t="str">
            <v>27.5, 40</v>
          </cell>
          <cell r="J71">
            <v>40</v>
          </cell>
        </row>
        <row r="72">
          <cell r="A72">
            <v>62793</v>
          </cell>
          <cell r="B72" t="str">
            <v>Mosaica Senior Apartments aka 18th Alabama Senior Housing</v>
          </cell>
          <cell r="C72" t="str">
            <v>Alabama Street Senior Housing Associates, L.P.</v>
          </cell>
          <cell r="D72" t="str">
            <v>Lindquist, Von Husen &amp; Joyce, LLP</v>
          </cell>
          <cell r="E72" t="str">
            <v>Citizens Housing Corp.,JPM/C Reporting,Tenderloin Neighborhood Development Corporation,Turk Street, Inc.</v>
          </cell>
          <cell r="F72" t="str">
            <v>JPMorgan 2009</v>
          </cell>
          <cell r="G72">
            <v>2018</v>
          </cell>
          <cell r="H72" t="str">
            <v>YES</v>
          </cell>
          <cell r="I72" t="str">
            <v>27.5, 40</v>
          </cell>
          <cell r="J72">
            <v>40</v>
          </cell>
        </row>
        <row r="73">
          <cell r="A73">
            <v>60943</v>
          </cell>
          <cell r="B73" t="str">
            <v>Plaza del Sol</v>
          </cell>
          <cell r="C73" t="str">
            <v>Alamo &amp; Fairbanks Associates Limited Partnership</v>
          </cell>
          <cell r="D73" t="str">
            <v>Keller &amp; Associates, LLP</v>
          </cell>
          <cell r="E73" t="str">
            <v>Cabrillo Economic Development Corporation (CEDC)</v>
          </cell>
          <cell r="F73" t="str">
            <v>CEF 2003</v>
          </cell>
          <cell r="G73">
            <v>2018</v>
          </cell>
          <cell r="H73" t="str">
            <v>YES</v>
          </cell>
          <cell r="I73" t="str">
            <v>40</v>
          </cell>
          <cell r="J73">
            <v>40</v>
          </cell>
        </row>
        <row r="74">
          <cell r="A74">
            <v>62571</v>
          </cell>
          <cell r="B74" t="str">
            <v>Albion Academy</v>
          </cell>
          <cell r="C74" t="str">
            <v>Albion Senior Living, LLC</v>
          </cell>
          <cell r="D74" t="str">
            <v>Heveron &amp; Company CPAs, PLLC</v>
          </cell>
          <cell r="E74" t="str">
            <v>PathStone Corporation Inc. (fka Rural Opportunities)</v>
          </cell>
          <cell r="F74" t="str">
            <v>NEF 2007</v>
          </cell>
          <cell r="G74">
            <v>0</v>
          </cell>
          <cell r="H74" t="str">
            <v>NO</v>
          </cell>
          <cell r="I74" t="str">
            <v>27.5</v>
          </cell>
          <cell r="J74" t="str">
            <v>27.5</v>
          </cell>
        </row>
        <row r="75">
          <cell r="A75">
            <v>63763</v>
          </cell>
          <cell r="B75" t="str">
            <v>Alden Gardens of Bloomingdale SLF</v>
          </cell>
          <cell r="C75" t="str">
            <v>Alden Gardens of Bloomingdale Limited Partnership</v>
          </cell>
          <cell r="D75" t="str">
            <v>RubinBrown LLP (Chicago)</v>
          </cell>
          <cell r="E75" t="str">
            <v>Alden Foundation</v>
          </cell>
          <cell r="F75" t="str">
            <v>NEF 2008 II</v>
          </cell>
          <cell r="G75">
            <v>2022</v>
          </cell>
          <cell r="H75" t="str">
            <v>NO</v>
          </cell>
          <cell r="I75" t="str">
            <v>27.5</v>
          </cell>
          <cell r="J75" t="str">
            <v>27.5</v>
          </cell>
        </row>
        <row r="76">
          <cell r="A76">
            <v>61273</v>
          </cell>
          <cell r="B76" t="str">
            <v>Alegria Apartments</v>
          </cell>
          <cell r="C76" t="str">
            <v>Alegria Apartments, L.P., a California Limited Partnership</v>
          </cell>
          <cell r="D76" t="str">
            <v>Levitt &amp; Rosenblum</v>
          </cell>
          <cell r="E76" t="str">
            <v>Esperanza Community Housing Corporation</v>
          </cell>
          <cell r="H76" t="str">
            <v>MAKE ELECTION DECISION BASED ON CURRENT DEPRECIATION USEFUL LIFE *</v>
          </cell>
        </row>
        <row r="77">
          <cell r="A77">
            <v>63881</v>
          </cell>
          <cell r="B77" t="str">
            <v>Alexander Ave Cluster</v>
          </cell>
          <cell r="C77" t="str">
            <v>Alexander Ave Associates L.P.</v>
          </cell>
          <cell r="D77" t="str">
            <v>Vargas &amp; Rivera</v>
          </cell>
          <cell r="E77" t="str">
            <v>New Horizon Management LLC</v>
          </cell>
          <cell r="F77" t="str">
            <v>NYEF 2008</v>
          </cell>
          <cell r="G77">
            <v>2018</v>
          </cell>
          <cell r="H77" t="str">
            <v>YES</v>
          </cell>
          <cell r="I77" t="str">
            <v>40</v>
          </cell>
          <cell r="J77">
            <v>40</v>
          </cell>
        </row>
        <row r="78">
          <cell r="A78">
            <v>62508</v>
          </cell>
          <cell r="B78" t="str">
            <v>Alexander Yard</v>
          </cell>
          <cell r="C78" t="str">
            <v>Alexander Yard Limited Partnership</v>
          </cell>
          <cell r="D78" t="str">
            <v>Stemen, Mertens, Stickler CPA &amp; Associates</v>
          </cell>
          <cell r="E78" t="str">
            <v>Community Action Commission of Fayette Co (CAFCO) (OH),Woda Development of Ohio LLC</v>
          </cell>
          <cell r="F78" t="str">
            <v>NEF 2006</v>
          </cell>
          <cell r="G78">
            <v>0</v>
          </cell>
          <cell r="H78" t="str">
            <v>NO</v>
          </cell>
          <cell r="I78" t="str">
            <v>27.5</v>
          </cell>
          <cell r="J78" t="str">
            <v>27.5</v>
          </cell>
        </row>
        <row r="79">
          <cell r="A79">
            <v>61591</v>
          </cell>
          <cell r="B79" t="str">
            <v>Alliance Homes</v>
          </cell>
          <cell r="C79" t="str">
            <v>Alliance Homes II, LLC</v>
          </cell>
          <cell r="D79" t="str">
            <v>Heveron &amp; Company CPAs, PLLC</v>
          </cell>
          <cell r="E79" t="str">
            <v>PathStone Corporation Inc. (fka Rural Opportunities)</v>
          </cell>
          <cell r="F79" t="str">
            <v>Fifth Third 2003 - 18%,NEF 2004 - 82%</v>
          </cell>
          <cell r="G79">
            <v>0</v>
          </cell>
          <cell r="H79" t="str">
            <v>NO</v>
          </cell>
          <cell r="I79" t="str">
            <v>27.5</v>
          </cell>
          <cell r="J79" t="str">
            <v>27.5</v>
          </cell>
        </row>
        <row r="80">
          <cell r="A80">
            <v>63808</v>
          </cell>
          <cell r="B80" t="str">
            <v>Allied Drive Redevelopment</v>
          </cell>
          <cell r="C80" t="str">
            <v>Allied Drive Redevelopment, LLC</v>
          </cell>
          <cell r="D80" t="str">
            <v>SVA Certified Public Accountants</v>
          </cell>
          <cell r="E80" t="str">
            <v>CDA of the City of Madison</v>
          </cell>
          <cell r="F80" t="str">
            <v>NEF 2008 II</v>
          </cell>
          <cell r="G80">
            <v>0</v>
          </cell>
          <cell r="H80" t="str">
            <v>NO</v>
          </cell>
          <cell r="I80" t="str">
            <v>27.5</v>
          </cell>
          <cell r="J80" t="str">
            <v>27.5</v>
          </cell>
        </row>
        <row r="81">
          <cell r="A81">
            <v>61827</v>
          </cell>
          <cell r="B81" t="str">
            <v>Alpaca Ranch</v>
          </cell>
          <cell r="C81" t="str">
            <v>Alpaca Ranch LLC</v>
          </cell>
          <cell r="D81" t="str">
            <v>Robert Kershaw, CPA</v>
          </cell>
          <cell r="E81" t="str">
            <v>Broken Bow (OK) Housing Authority</v>
          </cell>
          <cell r="F81" t="str">
            <v>NEF 2004</v>
          </cell>
          <cell r="G81">
            <v>0</v>
          </cell>
          <cell r="H81" t="str">
            <v>NO</v>
          </cell>
          <cell r="I81" t="str">
            <v>27.5</v>
          </cell>
          <cell r="J81" t="str">
            <v>27.5</v>
          </cell>
        </row>
        <row r="82">
          <cell r="A82">
            <v>63015</v>
          </cell>
          <cell r="B82" t="str">
            <v>Alpena Pines</v>
          </cell>
          <cell r="C82" t="str">
            <v>Alpena Pines Limited Dividend Housing Association Limited Partnership</v>
          </cell>
          <cell r="D82" t="str">
            <v>Maner, Costerisan CPAs</v>
          </cell>
          <cell r="E82" t="str">
            <v>Presbyterian Villages of Michigan,Wellspring Lutheran Services (formerly Lutheran Homes of Michigan)</v>
          </cell>
          <cell r="F82" t="str">
            <v>NEF 2007</v>
          </cell>
          <cell r="G82">
            <v>2022</v>
          </cell>
          <cell r="H82" t="str">
            <v>NO</v>
          </cell>
          <cell r="I82" t="str">
            <v>27.5</v>
          </cell>
          <cell r="J82" t="str">
            <v>27.5</v>
          </cell>
        </row>
        <row r="83">
          <cell r="A83">
            <v>62061</v>
          </cell>
          <cell r="B83" t="str">
            <v>Alston Lake Apartments</v>
          </cell>
          <cell r="C83" t="str">
            <v>Alston Lake LP</v>
          </cell>
          <cell r="D83" t="str">
            <v>CohnReznick (Chicago)</v>
          </cell>
          <cell r="E83" t="str">
            <v>CDA-TCG Inc,National Equity Fund, Inc.</v>
          </cell>
          <cell r="F83" t="str">
            <v>NEF 2006</v>
          </cell>
          <cell r="G83">
            <v>2018</v>
          </cell>
          <cell r="H83" t="str">
            <v>YES</v>
          </cell>
          <cell r="I83" t="str">
            <v>27.5</v>
          </cell>
          <cell r="J83">
            <v>40</v>
          </cell>
        </row>
        <row r="84">
          <cell r="A84">
            <v>62370</v>
          </cell>
          <cell r="B84" t="str">
            <v>Alturas De Castaner</v>
          </cell>
          <cell r="C84" t="str">
            <v>Alturas de Castaner L.P.</v>
          </cell>
          <cell r="D84" t="str">
            <v>Suarez Nieves LLC</v>
          </cell>
          <cell r="E84" t="str">
            <v>PathStone Corporation Inc. (fka Rural Opportunities)</v>
          </cell>
          <cell r="F84" t="str">
            <v>NEF 2007 II</v>
          </cell>
          <cell r="G84">
            <v>2022</v>
          </cell>
          <cell r="H84" t="str">
            <v>NO</v>
          </cell>
          <cell r="I84" t="str">
            <v>27.5</v>
          </cell>
          <cell r="J84" t="str">
            <v>27.5</v>
          </cell>
        </row>
        <row r="85">
          <cell r="A85">
            <v>66845</v>
          </cell>
          <cell r="B85" t="str">
            <v xml:space="preserve">Amherst Gardens Apartments  </v>
          </cell>
          <cell r="C85" t="str">
            <v>Amherst Gardens LP</v>
          </cell>
          <cell r="D85" t="str">
            <v>D'Ambra CPA</v>
          </cell>
          <cell r="E85" t="str">
            <v>One Neighborhood Builders / OHC</v>
          </cell>
          <cell r="F85" t="str">
            <v>Regional VIII - Chicago</v>
          </cell>
          <cell r="G85">
            <v>2018</v>
          </cell>
          <cell r="H85" t="str">
            <v>YES</v>
          </cell>
          <cell r="I85">
            <v>27.5</v>
          </cell>
          <cell r="J85">
            <v>40</v>
          </cell>
        </row>
        <row r="86">
          <cell r="A86">
            <v>62460</v>
          </cell>
          <cell r="B86" t="str">
            <v>Amsterdam Avenue NEP</v>
          </cell>
          <cell r="C86" t="str">
            <v>Amsterdam Convent Realty Associates LP</v>
          </cell>
          <cell r="D86" t="str">
            <v>Acquavella, Chiarelli, Shuster, LLP</v>
          </cell>
          <cell r="E86" t="str">
            <v>Jonathan Feigenbaum</v>
          </cell>
          <cell r="F86" t="str">
            <v>NYEF 2004</v>
          </cell>
          <cell r="G86">
            <v>2018</v>
          </cell>
          <cell r="H86" t="str">
            <v>YES</v>
          </cell>
          <cell r="I86" t="str">
            <v>40</v>
          </cell>
          <cell r="J86">
            <v>40</v>
          </cell>
        </row>
        <row r="87">
          <cell r="A87">
            <v>67988</v>
          </cell>
          <cell r="B87" t="str">
            <v xml:space="preserve">Anathoth Gardens </v>
          </cell>
          <cell r="C87" t="str">
            <v>Anathoth Gardens 2 LP</v>
          </cell>
          <cell r="D87" t="str">
            <v>RubinBrown LLP (Chicago)</v>
          </cell>
          <cell r="E87" t="str">
            <v>Evergreen Real Estate Group</v>
          </cell>
          <cell r="F87" t="str">
            <v>ACD Midwest Fund I LP</v>
          </cell>
          <cell r="G87">
            <v>2018</v>
          </cell>
          <cell r="H87" t="str">
            <v>YES</v>
          </cell>
          <cell r="I87">
            <v>27.5</v>
          </cell>
          <cell r="J87">
            <v>30</v>
          </cell>
        </row>
        <row r="88">
          <cell r="A88">
            <v>62452</v>
          </cell>
          <cell r="B88" t="str">
            <v>LifeLink-Anchor Senior Living</v>
          </cell>
          <cell r="C88" t="str">
            <v>Anchor Senior Living, L.P.</v>
          </cell>
          <cell r="D88" t="str">
            <v>Haran &amp; Associates, Ltd.</v>
          </cell>
          <cell r="E88" t="str">
            <v>Alan Ives Construction (LOCATION: CHICAGO, IL),Haran &amp;amp; Associates, Ltd.,Lifelink Housing Corporation</v>
          </cell>
          <cell r="F88" t="str">
            <v>NEF 2006</v>
          </cell>
          <cell r="G88">
            <v>2018</v>
          </cell>
          <cell r="H88" t="str">
            <v>YES</v>
          </cell>
          <cell r="I88" t="str">
            <v>27.5</v>
          </cell>
          <cell r="J88">
            <v>40</v>
          </cell>
        </row>
        <row r="89">
          <cell r="A89">
            <v>65999</v>
          </cell>
          <cell r="B89" t="str">
            <v>Andalusia</v>
          </cell>
          <cell r="C89" t="str">
            <v>Andalusia Housing, LLLP</v>
          </cell>
          <cell r="D89" t="str">
            <v>Accounting &amp; Financial Solutions</v>
          </cell>
          <cell r="E89" t="str">
            <v>Golden Spread Rural Frontier Coalition,Tierra Realty Trust, LLC</v>
          </cell>
          <cell r="F89" t="str">
            <v>NEF 2013</v>
          </cell>
          <cell r="G89">
            <v>0</v>
          </cell>
          <cell r="H89" t="str">
            <v>NO</v>
          </cell>
          <cell r="I89" t="str">
            <v>27.5</v>
          </cell>
          <cell r="J89" t="str">
            <v>27.5</v>
          </cell>
        </row>
        <row r="90">
          <cell r="A90">
            <v>62295</v>
          </cell>
          <cell r="B90" t="str">
            <v>Crossroads Apartments</v>
          </cell>
          <cell r="C90" t="str">
            <v>Andrews Terrace, LLC</v>
          </cell>
          <cell r="D90" t="str">
            <v>EFPR Group</v>
          </cell>
          <cell r="E90" t="str">
            <v>PathStone Corporation Inc. (fka Rural Opportunities)</v>
          </cell>
          <cell r="F90" t="str">
            <v>NEF 2006 II - 20%,NEF 2006 - 80%</v>
          </cell>
          <cell r="G90">
            <v>0</v>
          </cell>
          <cell r="H90" t="str">
            <v>NO</v>
          </cell>
          <cell r="I90" t="str">
            <v>27.5</v>
          </cell>
          <cell r="J90" t="str">
            <v>27.5</v>
          </cell>
        </row>
        <row r="91">
          <cell r="A91">
            <v>60899</v>
          </cell>
          <cell r="B91" t="str">
            <v>Opportunity Place</v>
          </cell>
          <cell r="C91" t="str">
            <v>Angelines LLC</v>
          </cell>
          <cell r="D91" t="str">
            <v>Clark Nuber P.S.</v>
          </cell>
          <cell r="E91" t="str">
            <v>YWCA of Seattle-King County</v>
          </cell>
          <cell r="H91" t="str">
            <v>NEF DISPOSED INTEREST IN 2018</v>
          </cell>
        </row>
        <row r="92">
          <cell r="A92">
            <v>67058</v>
          </cell>
          <cell r="B92" t="str">
            <v xml:space="preserve">Anishinabe Bii Gii Wiin </v>
          </cell>
          <cell r="C92" t="str">
            <v>Anishinabe Bii Gii Wiin Housing LP</v>
          </cell>
          <cell r="D92" t="str">
            <v>Mahoney Ulbrich Christiansen Russ</v>
          </cell>
          <cell r="E92" t="str">
            <v>Project for Pride in Living (PPL)</v>
          </cell>
          <cell r="F92" t="str">
            <v>Regional Fund V - Chicago</v>
          </cell>
          <cell r="G92">
            <v>0</v>
          </cell>
          <cell r="H92" t="str">
            <v>NO</v>
          </cell>
          <cell r="I92">
            <v>27.5</v>
          </cell>
          <cell r="J92">
            <v>27.5</v>
          </cell>
        </row>
        <row r="93">
          <cell r="A93">
            <v>66730</v>
          </cell>
          <cell r="B93" t="str">
            <v>LAKE VILLAGE EAST APARTMENTS</v>
          </cell>
          <cell r="C93" t="str">
            <v>Ansonia LVE, LP</v>
          </cell>
          <cell r="D93" t="str">
            <v>RubinBrown LLP (Chicago)</v>
          </cell>
          <cell r="E93" t="str">
            <v>Ansonia Properties, LLC</v>
          </cell>
          <cell r="F93" t="str">
            <v>Regional Fund VII</v>
          </cell>
          <cell r="G93">
            <v>2018</v>
          </cell>
          <cell r="H93" t="str">
            <v>YES</v>
          </cell>
          <cell r="I93" t="str">
            <v>27.5</v>
          </cell>
          <cell r="J93">
            <v>40</v>
          </cell>
        </row>
        <row r="94">
          <cell r="A94">
            <v>64773</v>
          </cell>
          <cell r="B94" t="str">
            <v>Around Public and Friendship</v>
          </cell>
          <cell r="C94" t="str">
            <v>APF Limited Partnership</v>
          </cell>
          <cell r="D94" t="str">
            <v>Damiano, Burk &amp; Nuttall, P.C.</v>
          </cell>
          <cell r="E94" t="str">
            <v>Stop Wasting Abandoned Property, Inc.(SWAP),SWAP, Inc.</v>
          </cell>
          <cell r="F94" t="str">
            <v>BAF II Fund - 86%,Morgan Stanley SIF Shared - 14%</v>
          </cell>
          <cell r="G94">
            <v>0</v>
          </cell>
          <cell r="H94" t="str">
            <v>NO</v>
          </cell>
          <cell r="I94" t="str">
            <v>27.5</v>
          </cell>
          <cell r="J94" t="str">
            <v>27.5</v>
          </cell>
        </row>
        <row r="95">
          <cell r="A95">
            <v>66825</v>
          </cell>
          <cell r="B95" t="str">
            <v>Arbor at Lindale Trail</v>
          </cell>
          <cell r="C95" t="str">
            <v>Arbor Marion Limited Partnership</v>
          </cell>
          <cell r="D95" t="str">
            <v>Dauby O' Connor &amp; Zaleski LLC</v>
          </cell>
          <cell r="E95" t="str">
            <v>Full Circle Communities, Inc.</v>
          </cell>
          <cell r="F95" t="str">
            <v>Regional Fund VII</v>
          </cell>
          <cell r="G95">
            <v>2018</v>
          </cell>
          <cell r="H95" t="str">
            <v>YES</v>
          </cell>
          <cell r="I95" t="str">
            <v>27.5</v>
          </cell>
          <cell r="J95">
            <v>40</v>
          </cell>
        </row>
        <row r="96">
          <cell r="A96">
            <v>66687</v>
          </cell>
          <cell r="B96" t="str">
            <v>Arbordale</v>
          </cell>
          <cell r="C96" t="str">
            <v>ARBORDALE APARTMENTS 2014 LIMITED DIVIDEND HOUSING ASSOCIATION LP</v>
          </cell>
          <cell r="D96" t="str">
            <v>Kirschner Hutton Perlin, PC</v>
          </cell>
          <cell r="E96" t="str">
            <v>Avalon Housing, Inc. (MI)</v>
          </cell>
          <cell r="F96" t="str">
            <v>NEF 2014</v>
          </cell>
          <cell r="G96">
            <v>2022</v>
          </cell>
          <cell r="H96" t="str">
            <v>NO</v>
          </cell>
          <cell r="I96" t="str">
            <v>27.5</v>
          </cell>
          <cell r="J96" t="str">
            <v>27.5</v>
          </cell>
        </row>
        <row r="97">
          <cell r="A97">
            <v>62203</v>
          </cell>
          <cell r="B97" t="str">
            <v>Sage Canyon Apartments</v>
          </cell>
          <cell r="C97" t="str">
            <v>Area F1 Housing Associates L.P.</v>
          </cell>
          <cell r="D97" t="str">
            <v>CohnReznick (Sacramento)</v>
          </cell>
          <cell r="E97" t="str">
            <v>Bridge Housing Corporation</v>
          </cell>
          <cell r="F97" t="str">
            <v>CITI Guaranteed Fund</v>
          </cell>
          <cell r="G97">
            <v>2018</v>
          </cell>
          <cell r="H97" t="str">
            <v>YES</v>
          </cell>
          <cell r="I97" t="str">
            <v>27.5, 40</v>
          </cell>
          <cell r="J97">
            <v>40</v>
          </cell>
        </row>
        <row r="98">
          <cell r="A98">
            <v>63409</v>
          </cell>
          <cell r="B98" t="str">
            <v>Arendt House - BOACHIF V 2008 - Secondary 2015</v>
          </cell>
          <cell r="C98" t="str">
            <v>Arendt House, LP</v>
          </cell>
          <cell r="D98" t="str">
            <v>Novogradac &amp; Company LLP (Portland)</v>
          </cell>
          <cell r="E98" t="str">
            <v>CHP Arendt LLC ,Community Housing Partnership (CHP) (CA),Tenderloin Neighborhood Development Corporation</v>
          </cell>
          <cell r="F98" t="str">
            <v>Wells Fargo SIF III</v>
          </cell>
          <cell r="G98">
            <v>2018</v>
          </cell>
          <cell r="H98" t="str">
            <v>YES</v>
          </cell>
          <cell r="I98" t="str">
            <v>40</v>
          </cell>
          <cell r="J98">
            <v>40</v>
          </cell>
        </row>
        <row r="99">
          <cell r="A99">
            <v>62079</v>
          </cell>
          <cell r="B99" t="str">
            <v>Areyto Apartments</v>
          </cell>
          <cell r="C99" t="str">
            <v>Areyto Apartments Limited Partnership</v>
          </cell>
          <cell r="D99" t="str">
            <v>Whittlesey</v>
          </cell>
          <cell r="E99" t="str">
            <v>Central Connecticut Coast YMCA</v>
          </cell>
          <cell r="F99" t="str">
            <v>NEF 2007</v>
          </cell>
          <cell r="G99">
            <v>0</v>
          </cell>
          <cell r="H99" t="str">
            <v>NO</v>
          </cell>
          <cell r="I99" t="str">
            <v>27.5</v>
          </cell>
          <cell r="J99" t="str">
            <v>27.5</v>
          </cell>
        </row>
        <row r="100">
          <cell r="A100">
            <v>63499</v>
          </cell>
          <cell r="B100" t="str">
            <v>The Aromor</v>
          </cell>
          <cell r="C100" t="str">
            <v>Aromor Mercy, LLC</v>
          </cell>
          <cell r="D100" t="str">
            <v>CohnReznick (Charlotte)</v>
          </cell>
          <cell r="E100" t="str">
            <v>JPM/C Reporting,Mercy Housing Mountain Plains (CO AZ NE),Mercy Housing, Inc.</v>
          </cell>
          <cell r="F100" t="str">
            <v>FNBC Leasing</v>
          </cell>
          <cell r="G100">
            <v>0</v>
          </cell>
          <cell r="H100" t="str">
            <v>NO</v>
          </cell>
          <cell r="I100" t="str">
            <v>27.5</v>
          </cell>
          <cell r="J100" t="str">
            <v>27.5</v>
          </cell>
        </row>
        <row r="101">
          <cell r="A101">
            <v>62457</v>
          </cell>
          <cell r="B101" t="str">
            <v xml:space="preserve">Arroyo de Paz II Apartments </v>
          </cell>
          <cell r="C101" t="str">
            <v>Arroyo Housing Associates, L.P., a California Limited Partnership</v>
          </cell>
          <cell r="D101" t="str">
            <v>Thomas Tomaszewski, CPA - El Dorado Hills</v>
          </cell>
          <cell r="E101" t="str">
            <v>Coachella Valley Housing Coalition</v>
          </cell>
          <cell r="F101" t="str">
            <v>BOACHIF III</v>
          </cell>
          <cell r="G101">
            <v>2018</v>
          </cell>
          <cell r="H101" t="str">
            <v>YES</v>
          </cell>
          <cell r="I101" t="str">
            <v>27.5</v>
          </cell>
          <cell r="J101">
            <v>40</v>
          </cell>
        </row>
        <row r="102">
          <cell r="A102">
            <v>66204</v>
          </cell>
          <cell r="B102" t="str">
            <v>Arthur Clinton</v>
          </cell>
          <cell r="C102" t="str">
            <v>Arthur Clinton, L.P.</v>
          </cell>
          <cell r="D102" t="str">
            <v>Luigi Laverghetta, CPA, Luigi Laverghetta, CPA</v>
          </cell>
          <cell r="E102" t="str">
            <v>Belmont Arthur Avenue Local Development Corporation</v>
          </cell>
          <cell r="F102" t="str">
            <v>Morgan Stanley SIF Single III</v>
          </cell>
          <cell r="G102">
            <v>2018</v>
          </cell>
          <cell r="H102" t="str">
            <v>YES</v>
          </cell>
          <cell r="I102" t="str">
            <v>27.5</v>
          </cell>
          <cell r="J102">
            <v>40</v>
          </cell>
        </row>
        <row r="103">
          <cell r="A103">
            <v>63079</v>
          </cell>
          <cell r="B103" t="str">
            <v>Arthur Ransome NRP</v>
          </cell>
          <cell r="C103" t="str">
            <v>Arthur Ransome Houses,  L.P.</v>
          </cell>
          <cell r="D103" t="str">
            <v>Novogradac &amp; Company LLP (Dover, OH)</v>
          </cell>
          <cell r="E103" t="str">
            <v>Abyssinian Development Corp.,Genesis Realty Development Corp.(NY)</v>
          </cell>
          <cell r="F103" t="str">
            <v>NYEF 2005</v>
          </cell>
          <cell r="G103">
            <v>0</v>
          </cell>
          <cell r="H103" t="str">
            <v>NO</v>
          </cell>
          <cell r="I103" t="str">
            <v>27.5, 40</v>
          </cell>
          <cell r="J103" t="str">
            <v>27.5, 40</v>
          </cell>
        </row>
        <row r="104">
          <cell r="A104">
            <v>66689</v>
          </cell>
          <cell r="B104" t="str">
            <v>Artist Lofts</v>
          </cell>
          <cell r="C104" t="str">
            <v>Artist Lofts, LLC</v>
          </cell>
          <cell r="D104" t="str">
            <v>Baker Tilly Virchow Krause, LLP</v>
          </cell>
          <cell r="E104" t="str">
            <v>Artist Lofts MM, LLC,Impact Seven, Inc.(Almena)</v>
          </cell>
          <cell r="F104" t="str">
            <v>Regional Fund VII</v>
          </cell>
          <cell r="G104">
            <v>2022</v>
          </cell>
          <cell r="H104" t="str">
            <v>NO</v>
          </cell>
          <cell r="I104" t="str">
            <v>27.5</v>
          </cell>
          <cell r="J104" t="str">
            <v>27.5</v>
          </cell>
        </row>
        <row r="105">
          <cell r="A105">
            <v>63323</v>
          </cell>
          <cell r="B105" t="str">
            <v>Franklin School (MN)</v>
          </cell>
          <cell r="C105" t="str">
            <v>Artspace Brainerd Limited Partnership</v>
          </cell>
          <cell r="D105" t="str">
            <v>Eide Bailly LLP</v>
          </cell>
          <cell r="E105" t="str">
            <v>Artspace Brainerd, LLC,Artspace Projects, Inc.</v>
          </cell>
          <cell r="F105" t="str">
            <v>NEF 2008</v>
          </cell>
          <cell r="G105">
            <v>2018</v>
          </cell>
          <cell r="H105" t="str">
            <v>YES</v>
          </cell>
          <cell r="I105" t="str">
            <v>27.5</v>
          </cell>
          <cell r="J105">
            <v>40</v>
          </cell>
        </row>
        <row r="106">
          <cell r="A106">
            <v>61768</v>
          </cell>
          <cell r="B106" t="str">
            <v>Hiawatha Artist Lofts</v>
          </cell>
          <cell r="C106" t="str">
            <v>Artspace Hiawatha Limited Partnership</v>
          </cell>
          <cell r="D106" t="str">
            <v>Eide Bailly LLP</v>
          </cell>
          <cell r="E106" t="str">
            <v>Artspace Projects, Inc.</v>
          </cell>
          <cell r="F106" t="str">
            <v>One Economy I</v>
          </cell>
          <cell r="G106">
            <v>0</v>
          </cell>
          <cell r="H106" t="str">
            <v>NO</v>
          </cell>
          <cell r="I106" t="str">
            <v>27.5, 40</v>
          </cell>
          <cell r="J106" t="str">
            <v>27.5, 40</v>
          </cell>
        </row>
        <row r="107">
          <cell r="A107">
            <v>63052</v>
          </cell>
          <cell r="B107" t="str">
            <v>Ashley Place II</v>
          </cell>
          <cell r="C107" t="str">
            <v>Ashley Place Development II Limited Partnership</v>
          </cell>
          <cell r="D107" t="str">
            <v>Little &amp; Associates LLC</v>
          </cell>
          <cell r="E107" t="str">
            <v>Denham Springs Housing Authority</v>
          </cell>
          <cell r="F107" t="str">
            <v>NEF 2006 II</v>
          </cell>
          <cell r="G107">
            <v>0</v>
          </cell>
          <cell r="H107" t="str">
            <v>NO</v>
          </cell>
          <cell r="I107" t="str">
            <v>27.5</v>
          </cell>
          <cell r="J107" t="str">
            <v>27.5</v>
          </cell>
        </row>
        <row r="108">
          <cell r="A108">
            <v>62998</v>
          </cell>
          <cell r="B108" t="str">
            <v>Ashley Place III</v>
          </cell>
          <cell r="C108" t="str">
            <v>Ashley Place Development III Limited Partnership</v>
          </cell>
          <cell r="D108" t="str">
            <v>Little &amp; Associates LLC</v>
          </cell>
          <cell r="E108" t="str">
            <v>Denham Springs Housing Authority</v>
          </cell>
          <cell r="F108" t="str">
            <v>NEF 2007 II</v>
          </cell>
          <cell r="G108">
            <v>0</v>
          </cell>
          <cell r="H108" t="str">
            <v>NO</v>
          </cell>
          <cell r="I108" t="str">
            <v>27.5</v>
          </cell>
          <cell r="J108" t="str">
            <v>27.5</v>
          </cell>
        </row>
        <row r="109">
          <cell r="A109">
            <v>61710</v>
          </cell>
          <cell r="B109" t="str">
            <v>Ashley Place</v>
          </cell>
          <cell r="C109" t="str">
            <v>Ashley Place Limited Partnership</v>
          </cell>
          <cell r="D109" t="str">
            <v>Little &amp; Associates LLC</v>
          </cell>
          <cell r="E109" t="str">
            <v>Denham Springs Housing Authority</v>
          </cell>
          <cell r="F109" t="str">
            <v>NEF 2004</v>
          </cell>
          <cell r="G109">
            <v>0</v>
          </cell>
          <cell r="H109" t="str">
            <v>NO</v>
          </cell>
          <cell r="I109" t="str">
            <v>27.5</v>
          </cell>
          <cell r="J109" t="str">
            <v>27.5</v>
          </cell>
        </row>
        <row r="110">
          <cell r="A110">
            <v>66890</v>
          </cell>
          <cell r="B110" t="str">
            <v xml:space="preserve">Brightwood </v>
          </cell>
          <cell r="C110" t="str">
            <v>Athena LLC</v>
          </cell>
          <cell r="D110" t="str">
            <v>CohnReznick (Bethesda)</v>
          </cell>
          <cell r="E110" t="str">
            <v>MANNA, Inc.</v>
          </cell>
          <cell r="F110" t="str">
            <v>Citigroup 2014</v>
          </cell>
          <cell r="G110">
            <v>2018</v>
          </cell>
          <cell r="H110" t="str">
            <v>YES</v>
          </cell>
          <cell r="I110">
            <v>27.5</v>
          </cell>
          <cell r="J110">
            <v>40</v>
          </cell>
        </row>
        <row r="111">
          <cell r="A111">
            <v>67631</v>
          </cell>
          <cell r="B111" t="str">
            <v xml:space="preserve">Attention Homes </v>
          </cell>
          <cell r="C111" t="str">
            <v>Attention Homes Residences, L.P.</v>
          </cell>
          <cell r="D111" t="str">
            <v>Duckett Ladd, LLP</v>
          </cell>
          <cell r="E111" t="str">
            <v>Attention Homes, Inc.</v>
          </cell>
          <cell r="F111" t="str">
            <v>Capital One 2012</v>
          </cell>
          <cell r="G111">
            <v>2019</v>
          </cell>
          <cell r="H111" t="str">
            <v>NO</v>
          </cell>
          <cell r="I111">
            <v>30</v>
          </cell>
          <cell r="J111">
            <v>30</v>
          </cell>
        </row>
        <row r="112">
          <cell r="A112">
            <v>62730</v>
          </cell>
          <cell r="B112" t="str">
            <v>Audrey Heights</v>
          </cell>
          <cell r="C112" t="str">
            <v>Audrey Heights Development Limited Partnership</v>
          </cell>
          <cell r="D112" t="str">
            <v>Bond &amp; Tousignant, LLC</v>
          </cell>
          <cell r="E112" t="str">
            <v>Covington Housing Authority (LA)</v>
          </cell>
          <cell r="F112" t="str">
            <v>NEF 2007</v>
          </cell>
          <cell r="G112">
            <v>0</v>
          </cell>
          <cell r="H112" t="str">
            <v>NO</v>
          </cell>
          <cell r="I112" t="str">
            <v>27.5</v>
          </cell>
          <cell r="J112" t="str">
            <v>27.5</v>
          </cell>
        </row>
        <row r="113">
          <cell r="A113">
            <v>65716</v>
          </cell>
          <cell r="B113" t="str">
            <v>Aurora Apartments (WA)</v>
          </cell>
          <cell r="C113" t="str">
            <v>Aurora Housing Development LLC</v>
          </cell>
          <cell r="D113" t="str">
            <v>Watson &amp; McDonell, PLLC</v>
          </cell>
          <cell r="E113" t="str">
            <v>Catholic Housing Services of Western WA (Archdiocesan HA)</v>
          </cell>
          <cell r="F113" t="str">
            <v>BOACHIF VII</v>
          </cell>
          <cell r="G113">
            <v>2018</v>
          </cell>
          <cell r="H113" t="str">
            <v>YES</v>
          </cell>
          <cell r="I113" t="str">
            <v>27.5</v>
          </cell>
          <cell r="J113">
            <v>40</v>
          </cell>
        </row>
        <row r="114">
          <cell r="A114">
            <v>67117</v>
          </cell>
          <cell r="B114" t="str">
            <v>Aurora St. Charles Senior Living</v>
          </cell>
          <cell r="C114" t="str">
            <v>Aurora St. Charles Senior Living L.P.</v>
          </cell>
          <cell r="D114" t="str">
            <v>RubinBrown LLP (Chicago)</v>
          </cell>
          <cell r="E114" t="str">
            <v>VeriGreen Development LLC</v>
          </cell>
          <cell r="F114" t="str">
            <v>JPMorgan 2015</v>
          </cell>
          <cell r="G114">
            <v>0</v>
          </cell>
          <cell r="H114" t="str">
            <v>NO</v>
          </cell>
          <cell r="I114" t="str">
            <v>27.5</v>
          </cell>
          <cell r="J114" t="str">
            <v>27.5</v>
          </cell>
        </row>
        <row r="115">
          <cell r="A115">
            <v>65779</v>
          </cell>
          <cell r="B115" t="str">
            <v>Aurora Village (AZ) - Secondary 2016</v>
          </cell>
          <cell r="C115" t="str">
            <v>Aurora Village, L.P.</v>
          </cell>
          <cell r="D115" t="str">
            <v>Mountjoy Chilton Medley LLP</v>
          </cell>
          <cell r="E115" t="str">
            <v>Englewood Development Company, Inc. (ECDC),Youngtown Senior Housing, LLC</v>
          </cell>
          <cell r="F115" t="str">
            <v>Regional Fund IX - Texas</v>
          </cell>
          <cell r="G115">
            <v>0</v>
          </cell>
          <cell r="H115" t="str">
            <v>NO</v>
          </cell>
          <cell r="I115" t="str">
            <v>27.5</v>
          </cell>
          <cell r="J115" t="str">
            <v>27.5</v>
          </cell>
        </row>
        <row r="116">
          <cell r="A116">
            <v>66290</v>
          </cell>
          <cell r="B116" t="str">
            <v>Autumn Village Apartments</v>
          </cell>
          <cell r="C116" t="str">
            <v>Autumn Village Associates, LP</v>
          </cell>
          <cell r="D116" t="str">
            <v>Tidwell Group (Columbus, OH)</v>
          </cell>
          <cell r="E116" t="str">
            <v>Rural Communities Housing Development Corporation</v>
          </cell>
          <cell r="F116" t="str">
            <v>CEF 2014</v>
          </cell>
          <cell r="G116">
            <v>0</v>
          </cell>
          <cell r="H116" t="str">
            <v>NO</v>
          </cell>
          <cell r="I116" t="str">
            <v>27.5, 40</v>
          </cell>
          <cell r="J116" t="str">
            <v>27.5, 40</v>
          </cell>
        </row>
        <row r="117">
          <cell r="A117">
            <v>65765</v>
          </cell>
          <cell r="B117" t="str">
            <v>Avalon Apartments</v>
          </cell>
          <cell r="C117" t="str">
            <v>Avalon Apartments, L.P.</v>
          </cell>
          <cell r="D117" t="str">
            <v>Keller &amp; Associates, LLP</v>
          </cell>
          <cell r="E117" t="str">
            <v>A Community of Friends</v>
          </cell>
          <cell r="F117" t="str">
            <v>JPMorgan 2012</v>
          </cell>
          <cell r="G117">
            <v>2018</v>
          </cell>
          <cell r="H117" t="str">
            <v>YES</v>
          </cell>
          <cell r="I117" t="str">
            <v>27.5, 40</v>
          </cell>
          <cell r="J117">
            <v>40</v>
          </cell>
        </row>
        <row r="118">
          <cell r="A118">
            <v>66343</v>
          </cell>
          <cell r="B118" t="str">
            <v>Avenue Station</v>
          </cell>
          <cell r="C118" t="str">
            <v>Avenue Station LP</v>
          </cell>
          <cell r="D118" t="str">
            <v>Novogradac &amp; Company LLP (Austin)</v>
          </cell>
          <cell r="E118" t="str">
            <v>Avenue Community Development Corporation,Avenue Station GP LLC</v>
          </cell>
          <cell r="F118" t="str">
            <v>Cathay SIF I - 10%,NEF 2014 - 90%</v>
          </cell>
          <cell r="G118">
            <v>2018</v>
          </cell>
          <cell r="H118" t="str">
            <v>YES</v>
          </cell>
          <cell r="I118" t="str">
            <v>40</v>
          </cell>
          <cell r="J118">
            <v>40</v>
          </cell>
        </row>
        <row r="119">
          <cell r="A119">
            <v>66765</v>
          </cell>
          <cell r="B119" t="str">
            <v>Avenue Terraces</v>
          </cell>
          <cell r="C119" t="str">
            <v>Avenue Terraces LP</v>
          </cell>
          <cell r="D119" t="str">
            <v>Novogradac &amp; Company LLP (Austin)</v>
          </cell>
          <cell r="E119" t="str">
            <v>Avenue Community Development Corporation,Avenue Station GP LLC</v>
          </cell>
          <cell r="F119" t="str">
            <v>Capital One 2012</v>
          </cell>
          <cell r="G119">
            <v>2022</v>
          </cell>
          <cell r="H119" t="str">
            <v>NO</v>
          </cell>
          <cell r="I119" t="str">
            <v>27.5</v>
          </cell>
          <cell r="J119" t="str">
            <v>27.5</v>
          </cell>
        </row>
        <row r="120">
          <cell r="A120">
            <v>62115</v>
          </cell>
          <cell r="B120" t="str">
            <v>Avondale Village</v>
          </cell>
          <cell r="C120" t="str">
            <v>Avondale Housing Limited Partnership</v>
          </cell>
          <cell r="D120" t="str">
            <v>Watson &amp; McDonell, PLLC, Housing Hope</v>
          </cell>
          <cell r="E120" t="str">
            <v>Housing Hope</v>
          </cell>
          <cell r="F120" t="str">
            <v>NEF 2005</v>
          </cell>
          <cell r="G120">
            <v>0</v>
          </cell>
          <cell r="H120" t="str">
            <v>NO</v>
          </cell>
          <cell r="I120" t="str">
            <v>27.5</v>
          </cell>
          <cell r="J120" t="str">
            <v>27.5</v>
          </cell>
        </row>
        <row r="121">
          <cell r="A121">
            <v>60569</v>
          </cell>
          <cell r="B121" t="str">
            <v>W. 135th St. NEP (AW Holding)</v>
          </cell>
          <cell r="C121" t="str">
            <v>AW Holding LP</v>
          </cell>
          <cell r="D121" t="str">
            <v>Rutta and Company LLP</v>
          </cell>
          <cell r="E121" t="str">
            <v>A.W. Development, LLC</v>
          </cell>
          <cell r="H121" t="str">
            <v>MAKE ELECTION DECISION BASED ON CURRENT DEPRECIATION USEFUL LIFE *</v>
          </cell>
        </row>
        <row r="122">
          <cell r="A122">
            <v>78092</v>
          </cell>
          <cell r="B122" t="str">
            <v xml:space="preserve">Azimuth 315 </v>
          </cell>
          <cell r="C122" t="str">
            <v>Azimuth 315, LLC</v>
          </cell>
          <cell r="D122" t="str">
            <v>Loveridge Hunt &amp; Company</v>
          </cell>
          <cell r="E122" t="str">
            <v>Pacific Crest Affordable Housing, LLC</v>
          </cell>
          <cell r="F122" t="str">
            <v>HEF XIV</v>
          </cell>
          <cell r="G122">
            <v>2018</v>
          </cell>
          <cell r="H122" t="str">
            <v>YES</v>
          </cell>
          <cell r="I122">
            <v>27.5</v>
          </cell>
          <cell r="J122">
            <v>30</v>
          </cell>
        </row>
        <row r="123">
          <cell r="A123">
            <v>60637</v>
          </cell>
          <cell r="B123" t="str">
            <v>Bushwick</v>
          </cell>
          <cell r="C123" t="str">
            <v>B &amp; R Management L.P.</v>
          </cell>
          <cell r="D123" t="str">
            <v>Arlia &amp; Associates CPA's LLP</v>
          </cell>
          <cell r="E123" t="str">
            <v>Direct Building Management</v>
          </cell>
          <cell r="H123" t="str">
            <v>MAKE ELECTION DECISION BASED ON CURRENT DEPRECIATION USEFUL LIFE *</v>
          </cell>
        </row>
        <row r="124">
          <cell r="A124">
            <v>66100</v>
          </cell>
          <cell r="B124" t="str">
            <v>Hayward Senior II (aka Weinreb Place)</v>
          </cell>
          <cell r="C124" t="str">
            <v>B Grand, L.P.</v>
          </cell>
          <cell r="D124" t="str">
            <v>Lindquist, Von Husen &amp; Joyce, LLP</v>
          </cell>
          <cell r="E124" t="str">
            <v>Eden Housing, Inc.</v>
          </cell>
          <cell r="F124" t="str">
            <v>Silicon Valley Bank SIF (Sold to USB from Silicon)</v>
          </cell>
          <cell r="G124">
            <v>2018</v>
          </cell>
          <cell r="H124" t="str">
            <v>YES</v>
          </cell>
          <cell r="I124" t="str">
            <v>40</v>
          </cell>
          <cell r="J124">
            <v>40</v>
          </cell>
        </row>
        <row r="125">
          <cell r="A125">
            <v>60290</v>
          </cell>
          <cell r="B125" t="str">
            <v>Bainbridge Street Cluster</v>
          </cell>
          <cell r="C125" t="str">
            <v>Bainbridge Cluster Associates, L.P.</v>
          </cell>
          <cell r="D125" t="str">
            <v>Vargas &amp; Rivera</v>
          </cell>
          <cell r="E125" t="str">
            <v>Felicia Colon</v>
          </cell>
          <cell r="F125" t="str">
            <v>NYEF 2001</v>
          </cell>
          <cell r="G125">
            <v>2018</v>
          </cell>
          <cell r="H125" t="str">
            <v>YES</v>
          </cell>
          <cell r="I125" t="str">
            <v>40</v>
          </cell>
          <cell r="J125">
            <v>40</v>
          </cell>
        </row>
        <row r="126">
          <cell r="A126">
            <v>61185</v>
          </cell>
          <cell r="B126" t="str">
            <v>Bankole Houses</v>
          </cell>
          <cell r="C126" t="str">
            <v>Bankole Houses, L.P.</v>
          </cell>
          <cell r="D126" t="str">
            <v>A.G. Aaronson, C.P.A.</v>
          </cell>
          <cell r="E126" t="str">
            <v>Brooklyn Neighborhood Improvement Association</v>
          </cell>
          <cell r="H126" t="str">
            <v>MAKE ELECTION DECISION BASED ON CURRENT DEPRECIATION USEFUL LIFE *</v>
          </cell>
        </row>
        <row r="127">
          <cell r="A127">
            <v>65409</v>
          </cell>
          <cell r="B127" t="str">
            <v>Barrington Farms</v>
          </cell>
          <cell r="C127" t="str">
            <v>Barrington Farms, LP</v>
          </cell>
          <cell r="D127" t="str">
            <v>CohnReznick (Chicago), CohnReznick (Austin)</v>
          </cell>
          <cell r="E127" t="str">
            <v>Capstone Development Group, LLC</v>
          </cell>
          <cell r="F127" t="str">
            <v>BAF III Fund</v>
          </cell>
          <cell r="G127">
            <v>0</v>
          </cell>
          <cell r="H127" t="str">
            <v>NO</v>
          </cell>
          <cell r="I127" t="str">
            <v>27.5</v>
          </cell>
          <cell r="J127" t="str">
            <v>27.5</v>
          </cell>
        </row>
        <row r="128">
          <cell r="A128">
            <v>67250</v>
          </cell>
          <cell r="B128" t="str">
            <v xml:space="preserve">Bartlett Place </v>
          </cell>
          <cell r="C128" t="str">
            <v>Bartlett B LIHTC LLC</v>
          </cell>
          <cell r="D128">
            <v>0</v>
          </cell>
          <cell r="E128" t="str">
            <v>Nuestra Comunidad Development Corporation</v>
          </cell>
          <cell r="F128" t="str">
            <v>TBD</v>
          </cell>
          <cell r="G128" t="str">
            <v>TBD</v>
          </cell>
          <cell r="H128" t="str">
            <v>NO</v>
          </cell>
          <cell r="I128">
            <v>27.5</v>
          </cell>
          <cell r="J128" t="str">
            <v>27.5</v>
          </cell>
        </row>
        <row r="129">
          <cell r="A129">
            <v>62715</v>
          </cell>
          <cell r="B129" t="str">
            <v>Victory Centre of Bartlett SLF aka Bartlett Apartments</v>
          </cell>
          <cell r="C129" t="str">
            <v>Bartlett SLFAssociates, L.P.</v>
          </cell>
          <cell r="D129" t="str">
            <v>CohnReznick (Chicago)</v>
          </cell>
          <cell r="E129" t="str">
            <v>North West Housing Partnership, Inc, (IL),Pathway Senior Living</v>
          </cell>
          <cell r="F129" t="str">
            <v>Chicago 2004 Fund</v>
          </cell>
          <cell r="G129">
            <v>0</v>
          </cell>
          <cell r="H129" t="str">
            <v>NO</v>
          </cell>
          <cell r="I129" t="str">
            <v>27.5</v>
          </cell>
          <cell r="J129" t="str">
            <v>27.5</v>
          </cell>
        </row>
        <row r="130">
          <cell r="A130">
            <v>62303</v>
          </cell>
          <cell r="B130" t="str">
            <v>Bayfield Housing Redevelopment Phase II</v>
          </cell>
          <cell r="C130" t="str">
            <v>Bayfield County Housing Redevelopment-90, LLC</v>
          </cell>
          <cell r="D130" t="str">
            <v>WIPFLI, LLP</v>
          </cell>
          <cell r="E130" t="str">
            <v xml:space="preserve">County of Bayfield (WI) Housing Authority,Housing Authority of the City of Washburn (WI) </v>
          </cell>
          <cell r="F130" t="str">
            <v>NEF 2005</v>
          </cell>
          <cell r="G130">
            <v>0</v>
          </cell>
          <cell r="H130" t="str">
            <v>NO</v>
          </cell>
          <cell r="I130" t="str">
            <v>27.5</v>
          </cell>
          <cell r="J130" t="str">
            <v>27.5</v>
          </cell>
        </row>
        <row r="131">
          <cell r="A131">
            <v>62698</v>
          </cell>
          <cell r="B131" t="str">
            <v>Bayou Place I</v>
          </cell>
          <cell r="C131" t="str">
            <v>Bayou Place Development I Limited Partnership</v>
          </cell>
          <cell r="D131" t="str">
            <v>Bond &amp; Tousignant, LLC</v>
          </cell>
          <cell r="E131" t="str">
            <v>Housing Authority of New Iberia (LA)</v>
          </cell>
          <cell r="F131" t="str">
            <v>NEF 2006 II</v>
          </cell>
          <cell r="G131">
            <v>0</v>
          </cell>
          <cell r="H131" t="str">
            <v>NO</v>
          </cell>
          <cell r="I131" t="str">
            <v>27.5</v>
          </cell>
          <cell r="J131" t="str">
            <v>27.5</v>
          </cell>
        </row>
        <row r="132">
          <cell r="A132">
            <v>63062</v>
          </cell>
          <cell r="B132" t="str">
            <v>Bayou Place II</v>
          </cell>
          <cell r="C132" t="str">
            <v>Bayou Place Development II Limited Partnership II</v>
          </cell>
          <cell r="D132" t="str">
            <v>Bond &amp; Tousignant, LLC</v>
          </cell>
          <cell r="E132" t="str">
            <v>Housing Authority of New Iberia (LA)</v>
          </cell>
          <cell r="F132" t="str">
            <v>NEF 2007</v>
          </cell>
          <cell r="G132">
            <v>0</v>
          </cell>
          <cell r="H132" t="str">
            <v>NO</v>
          </cell>
          <cell r="I132" t="str">
            <v>27.5</v>
          </cell>
          <cell r="J132" t="str">
            <v>27.5</v>
          </cell>
        </row>
        <row r="133">
          <cell r="A133">
            <v>61786</v>
          </cell>
          <cell r="B133" t="str">
            <v>Beachwood Apartments (RI)</v>
          </cell>
          <cell r="C133" t="str">
            <v>Beachwood Preservation Associates Limited Partnership</v>
          </cell>
          <cell r="D133" t="str">
            <v>Marks Nelson, LLC</v>
          </cell>
          <cell r="E133" t="str">
            <v>Preservation of Affordable Housing (POAH)</v>
          </cell>
          <cell r="F133" t="str">
            <v>Nationwide Fund</v>
          </cell>
          <cell r="G133">
            <v>2018</v>
          </cell>
          <cell r="H133" t="str">
            <v>YES</v>
          </cell>
          <cell r="I133" t="str">
            <v>27.5</v>
          </cell>
          <cell r="J133">
            <v>40</v>
          </cell>
        </row>
        <row r="134">
          <cell r="A134">
            <v>67604</v>
          </cell>
          <cell r="B134" t="str">
            <v xml:space="preserve">BEACON AVENUE COTTAGES </v>
          </cell>
          <cell r="C134" t="str">
            <v>Beacon Avenue Cottages, LLC</v>
          </cell>
          <cell r="D134" t="str">
            <v>SVA Certified Public Accountants</v>
          </cell>
          <cell r="E134" t="str">
            <v>Commonwealth Development Corporation</v>
          </cell>
          <cell r="F134" t="str">
            <v>ACD Midwest Fund I LP</v>
          </cell>
          <cell r="G134">
            <v>2018</v>
          </cell>
          <cell r="H134" t="str">
            <v>YES</v>
          </cell>
          <cell r="I134">
            <v>27.5</v>
          </cell>
          <cell r="J134">
            <v>30</v>
          </cell>
        </row>
        <row r="135">
          <cell r="A135">
            <v>65544</v>
          </cell>
          <cell r="B135" t="str">
            <v>Beacon Place</v>
          </cell>
          <cell r="C135" t="str">
            <v>Beacon Place Limited Partnership</v>
          </cell>
          <cell r="D135" t="str">
            <v>Hamilton Associates, P.C.</v>
          </cell>
          <cell r="E135" t="str">
            <v>NeighborWorks Omaha (fka New Comm Dev Corp)</v>
          </cell>
          <cell r="F135" t="str">
            <v>Morgan Stanley SIF Single II</v>
          </cell>
          <cell r="G135">
            <v>0</v>
          </cell>
          <cell r="H135" t="str">
            <v>NO</v>
          </cell>
          <cell r="I135" t="str">
            <v>27.5</v>
          </cell>
          <cell r="J135" t="str">
            <v>27.5</v>
          </cell>
        </row>
        <row r="136">
          <cell r="A136">
            <v>63023</v>
          </cell>
          <cell r="B136" t="str">
            <v>Newport Heights-Phase 4</v>
          </cell>
          <cell r="C136" t="str">
            <v>Beacon Street L.P.</v>
          </cell>
          <cell r="D136" t="str">
            <v>Damiano, Burk &amp; Nuttall, P.C.</v>
          </cell>
          <cell r="E136" t="str">
            <v>Valley Affordable Housing Corporation (VAHC)</v>
          </cell>
          <cell r="F136" t="str">
            <v>NEF 2007</v>
          </cell>
          <cell r="G136">
            <v>2018</v>
          </cell>
          <cell r="H136" t="str">
            <v>YES</v>
          </cell>
          <cell r="I136" t="str">
            <v>27.5</v>
          </cell>
          <cell r="J136">
            <v>40</v>
          </cell>
        </row>
        <row r="137">
          <cell r="A137">
            <v>64950</v>
          </cell>
          <cell r="B137" t="str">
            <v>Beaver Dam Lake Historic Lofts</v>
          </cell>
          <cell r="C137" t="str">
            <v>Beaver Dam Lake Historic Lofts, LLC</v>
          </cell>
          <cell r="D137" t="str">
            <v>Carter and Company CPA LLC</v>
          </cell>
          <cell r="E137" t="str">
            <v>Beaver Dam Affordable Housing, LLC,Beaver Dam Lake Historic Lofts MM, LLC,Beaver Dam Special Member, LLC,Impact Seven, Inc.(Almena),Wisconsin Redevelopment, LLC</v>
          </cell>
          <cell r="F137" t="str">
            <v>BAF Fund</v>
          </cell>
          <cell r="G137">
            <v>0</v>
          </cell>
          <cell r="H137" t="str">
            <v>NO</v>
          </cell>
          <cell r="I137" t="str">
            <v>27.5</v>
          </cell>
          <cell r="J137" t="str">
            <v>27.5</v>
          </cell>
        </row>
        <row r="138">
          <cell r="A138">
            <v>60594</v>
          </cell>
          <cell r="B138" t="str">
            <v>Beck Street</v>
          </cell>
          <cell r="C138" t="str">
            <v>Beck Street Cluster, L.P.</v>
          </cell>
          <cell r="D138" t="str">
            <v>Vargas &amp; Rivera</v>
          </cell>
          <cell r="E138" t="str">
            <v>Garcia Building Management Corp.</v>
          </cell>
          <cell r="F138" t="str">
            <v>NYEF 2003</v>
          </cell>
          <cell r="G138">
            <v>2018</v>
          </cell>
          <cell r="H138" t="str">
            <v>YES</v>
          </cell>
          <cell r="I138" t="str">
            <v>40</v>
          </cell>
          <cell r="J138">
            <v>40</v>
          </cell>
        </row>
        <row r="139">
          <cell r="A139">
            <v>66580</v>
          </cell>
          <cell r="B139" t="str">
            <v>Bedford Green</v>
          </cell>
          <cell r="C139" t="str">
            <v>Bedford Place LLC</v>
          </cell>
          <cell r="D139" t="str">
            <v>Kevin P. Martin &amp; Associates, P.C.</v>
          </cell>
          <cell r="E139" t="str">
            <v>Peabody Properties, Inc.(PPI)</v>
          </cell>
          <cell r="F139" t="str">
            <v>JPMorgan 2014</v>
          </cell>
          <cell r="G139">
            <v>2018</v>
          </cell>
          <cell r="H139" t="str">
            <v>YES</v>
          </cell>
          <cell r="I139" t="str">
            <v>40</v>
          </cell>
          <cell r="J139" t="str">
            <v>40</v>
          </cell>
        </row>
        <row r="140">
          <cell r="A140">
            <v>64398</v>
          </cell>
          <cell r="B140" t="str">
            <v>Belen Apartments</v>
          </cell>
          <cell r="C140" t="str">
            <v>Belen Crossing, Limited Partnership</v>
          </cell>
          <cell r="D140" t="str">
            <v>Boothe, Vassar &amp; Company</v>
          </cell>
          <cell r="E140" t="str">
            <v>Southwest Neighborhood Housing Services, Inc.  Albuquerque</v>
          </cell>
          <cell r="F140" t="str">
            <v>BAF Fund</v>
          </cell>
          <cell r="G140">
            <v>0</v>
          </cell>
          <cell r="H140" t="str">
            <v>NO</v>
          </cell>
          <cell r="I140" t="str">
            <v>27.5</v>
          </cell>
          <cell r="J140" t="str">
            <v>27.5</v>
          </cell>
        </row>
        <row r="141">
          <cell r="A141">
            <v>61589</v>
          </cell>
          <cell r="B141" t="str">
            <v>Bella Monte</v>
          </cell>
          <cell r="C141" t="str">
            <v>Bella Monte Apartments, L.P., a California Limited Partnership</v>
          </cell>
          <cell r="D141" t="str">
            <v>Lindquist, Von Husen &amp; Joyce, LLP</v>
          </cell>
          <cell r="E141" t="str">
            <v>Resources for Community Development (RCD)</v>
          </cell>
          <cell r="H141" t="str">
            <v>MAKE ELECTION DECISION BASED ON CURRENT DEPRECIATION USEFUL LIFE *</v>
          </cell>
        </row>
        <row r="142">
          <cell r="A142">
            <v>62505</v>
          </cell>
          <cell r="B142" t="str">
            <v>Bella Vista (NY)</v>
          </cell>
          <cell r="C142" t="str">
            <v>Bella Vista, L.P.</v>
          </cell>
          <cell r="D142" t="str">
            <v>Withum Smith &amp; Brown</v>
          </cell>
          <cell r="E142" t="str">
            <v>South Bronx Community Management Co, Inc.</v>
          </cell>
          <cell r="F142" t="str">
            <v>NYEF 2005</v>
          </cell>
          <cell r="G142">
            <v>0</v>
          </cell>
          <cell r="H142" t="str">
            <v>NO</v>
          </cell>
          <cell r="I142" t="str">
            <v>27.5</v>
          </cell>
          <cell r="J142" t="str">
            <v>27.5</v>
          </cell>
        </row>
        <row r="143">
          <cell r="A143">
            <v>66333</v>
          </cell>
          <cell r="B143" t="str">
            <v>Bellamy Commons</v>
          </cell>
          <cell r="C143" t="str">
            <v>Bellamy Commons, LLC</v>
          </cell>
          <cell r="D143" t="str">
            <v>Freed Maxick CPAs, PC</v>
          </cell>
          <cell r="E143" t="str">
            <v>Belmont Housing Resources for WNY, Inc</v>
          </cell>
          <cell r="F143" t="str">
            <v>Regional Fund IV</v>
          </cell>
          <cell r="G143">
            <v>0</v>
          </cell>
          <cell r="H143" t="str">
            <v>NO</v>
          </cell>
          <cell r="I143" t="str">
            <v>27.5</v>
          </cell>
          <cell r="J143" t="str">
            <v>27.5</v>
          </cell>
        </row>
        <row r="144">
          <cell r="A144">
            <v>62135</v>
          </cell>
          <cell r="B144" t="str">
            <v>Belle Haven Townhomes</v>
          </cell>
          <cell r="C144" t="str">
            <v>Belle Haven Limited Partnership</v>
          </cell>
          <cell r="D144" t="str">
            <v>CohnReznick (Chicago)</v>
          </cell>
          <cell r="E144" t="str">
            <v>Community Development Advocates, Inc.,RS Eden (Guarantor),Rum River Health Services</v>
          </cell>
          <cell r="F144" t="str">
            <v>NEF 2006</v>
          </cell>
          <cell r="G144">
            <v>0</v>
          </cell>
          <cell r="H144" t="str">
            <v>NO</v>
          </cell>
          <cell r="I144" t="str">
            <v>27.5</v>
          </cell>
          <cell r="J144" t="str">
            <v>27.5</v>
          </cell>
        </row>
        <row r="145">
          <cell r="A145">
            <v>65275</v>
          </cell>
          <cell r="B145" t="str">
            <v>Beloit Apartments Phase II</v>
          </cell>
          <cell r="C145" t="str">
            <v>Beloit Apartments Redevelopment-Phase 2, LLC</v>
          </cell>
          <cell r="D145" t="str">
            <v>SVA Certified Public Accountants</v>
          </cell>
          <cell r="E145" t="str">
            <v>CDA of the City of Beloit (WI)</v>
          </cell>
          <cell r="F145" t="str">
            <v>BAF III Fund</v>
          </cell>
          <cell r="G145">
            <v>0</v>
          </cell>
          <cell r="H145" t="str">
            <v>NO</v>
          </cell>
          <cell r="I145" t="str">
            <v>27.5</v>
          </cell>
          <cell r="J145" t="str">
            <v>27.5</v>
          </cell>
        </row>
        <row r="146">
          <cell r="A146">
            <v>65323</v>
          </cell>
          <cell r="B146" t="str">
            <v>Benedicts Place</v>
          </cell>
          <cell r="C146" t="str">
            <v>Benedict's Place Urban Renewal, L.P.</v>
          </cell>
          <cell r="D146" t="str">
            <v>Baker Tilly Virchow Krause, LLP</v>
          </cell>
          <cell r="E146" t="str">
            <v>Diocese Housing Services Corp. of the Diocese of Camden, Inc.</v>
          </cell>
          <cell r="F146" t="str">
            <v>TD Banknorth 2012</v>
          </cell>
          <cell r="G146">
            <v>2018</v>
          </cell>
          <cell r="H146" t="str">
            <v>YES</v>
          </cell>
          <cell r="I146" t="str">
            <v>40</v>
          </cell>
          <cell r="J146">
            <v>40</v>
          </cell>
        </row>
        <row r="147">
          <cell r="A147">
            <v>65638</v>
          </cell>
          <cell r="B147" t="str">
            <v>Berkeley Manor (MO)</v>
          </cell>
          <cell r="C147" t="str">
            <v>Berkeley Manor, LLC</v>
          </cell>
          <cell r="D147" t="str">
            <v>Mueller Prost PC</v>
          </cell>
          <cell r="E147" t="str">
            <v>Rubicon Inc.</v>
          </cell>
          <cell r="F147" t="str">
            <v>Morgan Stanley SIF Single</v>
          </cell>
          <cell r="G147">
            <v>0</v>
          </cell>
          <cell r="H147" t="str">
            <v>NO</v>
          </cell>
          <cell r="I147" t="str">
            <v>27.5</v>
          </cell>
          <cell r="J147" t="str">
            <v>27.5</v>
          </cell>
        </row>
        <row r="148">
          <cell r="A148">
            <v>62786</v>
          </cell>
          <cell r="B148" t="str">
            <v>Bernard Dubin House</v>
          </cell>
          <cell r="C148" t="str">
            <v>Bernard Dubin House, L.P.</v>
          </cell>
          <cell r="D148" t="str">
            <v>Baker Tilly Virchow Krause, LLP</v>
          </cell>
          <cell r="E148" t="str">
            <v>Jewish Federation Housing, Inc.</v>
          </cell>
          <cell r="F148" t="str">
            <v>NEF 2006 II</v>
          </cell>
          <cell r="G148">
            <v>2018</v>
          </cell>
          <cell r="H148" t="str">
            <v>YES</v>
          </cell>
          <cell r="I148" t="str">
            <v>40</v>
          </cell>
          <cell r="J148">
            <v>40</v>
          </cell>
        </row>
        <row r="149">
          <cell r="A149">
            <v>65075</v>
          </cell>
          <cell r="B149" t="str">
            <v>Frank Berry Court</v>
          </cell>
          <cell r="C149" t="str">
            <v>Berry Court Associates, L.P.</v>
          </cell>
          <cell r="D149" t="str">
            <v>Dauby O' Connor &amp; Zaleski LLC</v>
          </cell>
          <cell r="E149" t="str">
            <v>Housing Authority of the City of Meridian (MS),The Michaels Development Company</v>
          </cell>
          <cell r="F149" t="str">
            <v>BAF II Fund</v>
          </cell>
          <cell r="G149">
            <v>2018</v>
          </cell>
          <cell r="H149" t="str">
            <v>YES</v>
          </cell>
          <cell r="I149" t="str">
            <v>40</v>
          </cell>
          <cell r="J149">
            <v>40</v>
          </cell>
        </row>
        <row r="150">
          <cell r="A150">
            <v>60656</v>
          </cell>
          <cell r="B150" t="str">
            <v>Beulah Commons</v>
          </cell>
          <cell r="C150" t="str">
            <v>Beulah Commons Associates L.P.</v>
          </cell>
          <cell r="D150" t="str">
            <v>Tyrone Anthony Sellers, CPA</v>
          </cell>
          <cell r="E150" t="str">
            <v>South Bronx Churches/Morrisania Cluster HDFC</v>
          </cell>
          <cell r="H150" t="str">
            <v>MAKE ELECTION DECISION BASED ON CURRENT DEPRECIATION USEFUL LIFE *</v>
          </cell>
        </row>
        <row r="151">
          <cell r="A151">
            <v>62814</v>
          </cell>
          <cell r="B151" t="str">
            <v>BeulahLand</v>
          </cell>
          <cell r="C151" t="str">
            <v>BeulahLand Associates, L.P.</v>
          </cell>
          <cell r="D151" t="str">
            <v>Tyrone Anthony Sellers, CPA</v>
          </cell>
          <cell r="E151" t="str">
            <v>Beulah HDFC, Inc.</v>
          </cell>
          <cell r="F151" t="str">
            <v>NYEF 2005</v>
          </cell>
          <cell r="G151">
            <v>0</v>
          </cell>
          <cell r="H151" t="str">
            <v>NO</v>
          </cell>
          <cell r="I151" t="str">
            <v>27.5</v>
          </cell>
          <cell r="J151" t="str">
            <v>27.5</v>
          </cell>
        </row>
        <row r="152">
          <cell r="A152">
            <v>65203</v>
          </cell>
          <cell r="B152" t="str">
            <v xml:space="preserve">The Crossing </v>
          </cell>
          <cell r="C152" t="str">
            <v>BHA Crossing, LP</v>
          </cell>
          <cell r="D152" t="str">
            <v>Katopody, LLC</v>
          </cell>
          <cell r="E152" t="str">
            <v>Carleton Residential Properties,Golden Triangle Redevelopment Corp (Beaumont Hsng Auth),Housing Authority of the City of Beaumont (TX),JPM/C Reporting</v>
          </cell>
          <cell r="F152" t="str">
            <v>JPMorgan 2011</v>
          </cell>
          <cell r="G152">
            <v>0</v>
          </cell>
          <cell r="H152" t="str">
            <v>NO</v>
          </cell>
          <cell r="I152" t="str">
            <v>27.5</v>
          </cell>
          <cell r="J152" t="str">
            <v>27.5</v>
          </cell>
        </row>
        <row r="153">
          <cell r="A153">
            <v>67258</v>
          </cell>
          <cell r="B153" t="str">
            <v xml:space="preserve">Biegger Estates </v>
          </cell>
          <cell r="C153" t="str">
            <v>Biegger Estates, LLC</v>
          </cell>
          <cell r="D153" t="str">
            <v>Novogradac &amp; Company  LLP (San Francisco)</v>
          </cell>
          <cell r="E153" t="str">
            <v>Southern Nevada Regional Housing Authority (SNRHA)</v>
          </cell>
          <cell r="F153" t="str">
            <v>JPMorgan 2015</v>
          </cell>
          <cell r="G153">
            <v>2018</v>
          </cell>
          <cell r="H153" t="str">
            <v>YES</v>
          </cell>
          <cell r="I153">
            <v>27.5</v>
          </cell>
          <cell r="J153">
            <v>40</v>
          </cell>
        </row>
        <row r="154">
          <cell r="A154">
            <v>67231</v>
          </cell>
          <cell r="B154" t="str">
            <v>Big Bethel Village - MIDDLE TIER Preservation Loan (2015)</v>
          </cell>
          <cell r="C154" t="str">
            <v>Big Bethel Village, L.P.</v>
          </cell>
          <cell r="D154" t="str">
            <v>Dauby O' Connor &amp; Zaleski LLC</v>
          </cell>
          <cell r="E154" t="str">
            <v>National Church Residences</v>
          </cell>
          <cell r="F154" t="str">
            <v>Year 15 Preservation</v>
          </cell>
          <cell r="G154">
            <v>2018</v>
          </cell>
          <cell r="H154" t="str">
            <v>YES</v>
          </cell>
          <cell r="I154" t="str">
            <v>40</v>
          </cell>
          <cell r="J154">
            <v>40</v>
          </cell>
        </row>
        <row r="155">
          <cell r="A155">
            <v>66393</v>
          </cell>
          <cell r="B155" t="str">
            <v>Biltmore Crossing Apartments NY</v>
          </cell>
          <cell r="C155" t="str">
            <v>Biltmore Crossing, LLC</v>
          </cell>
          <cell r="D155" t="str">
            <v>Flaherty Salmin CPAs</v>
          </cell>
          <cell r="E155" t="str">
            <v>Conifer Realty, LLC,Providence Housing Development Corporation</v>
          </cell>
          <cell r="F155" t="str">
            <v>Morgan Stanley SIF Single III</v>
          </cell>
          <cell r="G155">
            <v>0</v>
          </cell>
          <cell r="H155" t="str">
            <v>NO</v>
          </cell>
          <cell r="I155" t="str">
            <v>27.5</v>
          </cell>
          <cell r="J155" t="str">
            <v>27.5</v>
          </cell>
        </row>
        <row r="156">
          <cell r="A156">
            <v>62383</v>
          </cell>
          <cell r="B156" t="str">
            <v>Birch Tree Acres</v>
          </cell>
          <cell r="C156" t="str">
            <v>Birch Tree Acres, Limited Partnership</v>
          </cell>
          <cell r="D156" t="str">
            <v>Jeffrey Faile &amp; Associates, PC</v>
          </cell>
          <cell r="E156" t="str">
            <v>Morningside Development, LLC</v>
          </cell>
          <cell r="H156" t="str">
            <v>MAKE ELECTION DECISION BASED ON CURRENT DEPRECIATION USEFUL LIFE *</v>
          </cell>
        </row>
        <row r="157">
          <cell r="A157">
            <v>66206</v>
          </cell>
          <cell r="B157" t="str">
            <v>Simpson Dawson TPT</v>
          </cell>
          <cell r="C157" t="str">
            <v>BK Simpson Dawson Limited Partnership</v>
          </cell>
          <cell r="D157" t="str">
            <v>PKF O’Connor Davies, LLP</v>
          </cell>
          <cell r="E157" t="str">
            <v>Banana Kelly Community Improvement Association (BKCIA)</v>
          </cell>
          <cell r="F157" t="str">
            <v>Regional Fund IV</v>
          </cell>
          <cell r="G157">
            <v>0</v>
          </cell>
          <cell r="H157" t="str">
            <v>NO</v>
          </cell>
          <cell r="I157" t="str">
            <v>27.5</v>
          </cell>
          <cell r="J157" t="str">
            <v>27.5</v>
          </cell>
        </row>
        <row r="158">
          <cell r="A158">
            <v>64305</v>
          </cell>
          <cell r="B158" t="str">
            <v>Blackstone Valley Gateway</v>
          </cell>
          <cell r="C158" t="str">
            <v>Blackstone Valley Gateways Limited Partnership</v>
          </cell>
          <cell r="D158" t="str">
            <v>Damiano, Burk &amp; Nuttall, P.C.</v>
          </cell>
          <cell r="E158" t="str">
            <v>Pawtucket Central Falls Development Corporation</v>
          </cell>
          <cell r="F158" t="str">
            <v>BAF Fund</v>
          </cell>
          <cell r="G158">
            <v>0</v>
          </cell>
          <cell r="H158" t="str">
            <v>NO</v>
          </cell>
          <cell r="I158" t="str">
            <v>27.5</v>
          </cell>
          <cell r="J158" t="str">
            <v>27.5</v>
          </cell>
        </row>
        <row r="159">
          <cell r="A159">
            <v>65022</v>
          </cell>
          <cell r="B159" t="str">
            <v>Sitka Apartments</v>
          </cell>
          <cell r="C159" t="str">
            <v>Block 14, LP</v>
          </cell>
          <cell r="D159" t="str">
            <v>Novogradac &amp; Company LLP (Portland)</v>
          </cell>
          <cell r="E159" t="str">
            <v>Praxis Partners LLC</v>
          </cell>
          <cell r="F159" t="str">
            <v>HEF IV - 84%,HEF B-OR - 16%</v>
          </cell>
          <cell r="G159">
            <v>0</v>
          </cell>
          <cell r="H159" t="str">
            <v>YES</v>
          </cell>
          <cell r="I159" t="str">
            <v>27.5</v>
          </cell>
          <cell r="J159">
            <v>40</v>
          </cell>
        </row>
        <row r="160">
          <cell r="A160">
            <v>61113</v>
          </cell>
          <cell r="B160" t="str">
            <v>Historic Elk Park School</v>
          </cell>
          <cell r="C160" t="str">
            <v>Blue Ridge Housing of Elk Park LLC</v>
          </cell>
          <cell r="D160" t="str">
            <v>Bernard Robinson &amp; Company, LLP</v>
          </cell>
          <cell r="E160" t="str">
            <v>Northwestern Housing Enterprises, Inc.</v>
          </cell>
          <cell r="H160" t="str">
            <v>NEF DISPOSED INTEREST IN 2018</v>
          </cell>
        </row>
        <row r="161">
          <cell r="A161">
            <v>62387</v>
          </cell>
          <cell r="B161" t="str">
            <v>Bobby Smith Subdivision I Single Family Housing</v>
          </cell>
          <cell r="C161" t="str">
            <v>Bobby Smith Subdivision I Limited Partnership</v>
          </cell>
          <cell r="D161" t="str">
            <v>Little &amp; Associates LLC</v>
          </cell>
          <cell r="E161" t="str">
            <v>William K. McConnell</v>
          </cell>
          <cell r="F161" t="str">
            <v>NEF 2006</v>
          </cell>
          <cell r="G161">
            <v>0</v>
          </cell>
          <cell r="H161" t="str">
            <v>NO</v>
          </cell>
          <cell r="I161" t="str">
            <v>27.5</v>
          </cell>
          <cell r="J161" t="str">
            <v>27.5</v>
          </cell>
        </row>
        <row r="162">
          <cell r="A162">
            <v>62388</v>
          </cell>
          <cell r="B162" t="str">
            <v>Bobby Smith Subdivision II Single Family Housing</v>
          </cell>
          <cell r="C162" t="str">
            <v>Bobby Smith Subdivision II Limited Partnership</v>
          </cell>
          <cell r="D162" t="str">
            <v>Little &amp; Associates LLC</v>
          </cell>
          <cell r="E162" t="str">
            <v>William K. McConnell</v>
          </cell>
          <cell r="F162" t="str">
            <v>NEF 2006 II</v>
          </cell>
          <cell r="G162">
            <v>0</v>
          </cell>
          <cell r="H162" t="str">
            <v>NO</v>
          </cell>
          <cell r="I162" t="str">
            <v>27.5</v>
          </cell>
          <cell r="J162" t="str">
            <v>27.5</v>
          </cell>
        </row>
        <row r="163">
          <cell r="A163">
            <v>62206</v>
          </cell>
          <cell r="B163" t="str">
            <v>Bonanza Pines III Senior Apartments</v>
          </cell>
          <cell r="C163" t="str">
            <v>Bonanza Pines III Limited Partnership</v>
          </cell>
          <cell r="D163" t="str">
            <v>Novogradac &amp; Company LLP (San Francisco)</v>
          </cell>
          <cell r="E163" t="str">
            <v>HAND Enterprises Inc.,Nevada H.A.N.D., Inc.</v>
          </cell>
          <cell r="F163" t="str">
            <v>NEF 2005</v>
          </cell>
          <cell r="G163">
            <v>2018</v>
          </cell>
          <cell r="H163" t="str">
            <v>YES</v>
          </cell>
          <cell r="I163" t="str">
            <v>27.5</v>
          </cell>
          <cell r="J163">
            <v>40</v>
          </cell>
        </row>
        <row r="164">
          <cell r="A164">
            <v>61748</v>
          </cell>
          <cell r="B164" t="str">
            <v>Boone Ave Apartments</v>
          </cell>
          <cell r="C164" t="str">
            <v>Boone Avenue Apartments Limited Partnership</v>
          </cell>
          <cell r="D164" t="str">
            <v>Mahoney Ulbrich Christiansen Russ</v>
          </cell>
          <cell r="E164" t="str">
            <v>PPL Boone Avenue Apartments LLC ,PPL Service Corporation,Project for Pride in Living (PPL)</v>
          </cell>
          <cell r="F164" t="str">
            <v>NEF 2003</v>
          </cell>
          <cell r="G164">
            <v>0</v>
          </cell>
          <cell r="H164" t="str">
            <v>NO</v>
          </cell>
          <cell r="I164" t="str">
            <v>27.5</v>
          </cell>
          <cell r="J164" t="str">
            <v>27.5</v>
          </cell>
        </row>
        <row r="165">
          <cell r="A165">
            <v>63737</v>
          </cell>
          <cell r="B165" t="str">
            <v>Borinquen Bella (IL)</v>
          </cell>
          <cell r="C165" t="str">
            <v>Borinquen Bella Limited Partnership</v>
          </cell>
          <cell r="D165" t="str">
            <v>Haran &amp; Associates, Ltd.</v>
          </cell>
          <cell r="E165" t="str">
            <v>LUCHA</v>
          </cell>
          <cell r="F165" t="str">
            <v>State Farm SIF</v>
          </cell>
          <cell r="G165">
            <v>0</v>
          </cell>
          <cell r="H165" t="str">
            <v>NO</v>
          </cell>
          <cell r="I165" t="str">
            <v>27.5</v>
          </cell>
          <cell r="J165" t="str">
            <v>27.5</v>
          </cell>
        </row>
        <row r="166">
          <cell r="A166">
            <v>64728</v>
          </cell>
          <cell r="B166" t="str">
            <v xml:space="preserve">Borinquen Court (NY) </v>
          </cell>
          <cell r="C166" t="str">
            <v>Borinquen Court Associates, L.P.</v>
          </cell>
          <cell r="D166" t="str">
            <v>CohnReznick (Bethesda), CohnReznick (NY)</v>
          </cell>
          <cell r="E166" t="str">
            <v>JPM/C Reporting,West Side Federation for Senior Housing, Inc.</v>
          </cell>
          <cell r="F166" t="str">
            <v>JPMorgan 2011</v>
          </cell>
          <cell r="G166">
            <v>2018</v>
          </cell>
          <cell r="H166" t="str">
            <v>YES</v>
          </cell>
          <cell r="I166" t="str">
            <v>27.5</v>
          </cell>
          <cell r="J166">
            <v>40</v>
          </cell>
        </row>
        <row r="167">
          <cell r="A167">
            <v>64757</v>
          </cell>
          <cell r="B167" t="str">
            <v>Boyle Hotel Apartments</v>
          </cell>
          <cell r="C167" t="str">
            <v>Boyle Hotel, L.P.</v>
          </cell>
          <cell r="D167" t="str">
            <v>Thomas Tomaszewski, CPA - El Dorado Hills</v>
          </cell>
          <cell r="E167" t="str">
            <v>East LA Community Corporation</v>
          </cell>
          <cell r="F167" t="str">
            <v>Wells Fargo SIF</v>
          </cell>
          <cell r="G167">
            <v>2018</v>
          </cell>
          <cell r="H167" t="str">
            <v>YES</v>
          </cell>
          <cell r="I167" t="str">
            <v>27.5</v>
          </cell>
          <cell r="J167">
            <v>40</v>
          </cell>
        </row>
        <row r="168">
          <cell r="A168">
            <v>60640</v>
          </cell>
          <cell r="B168" t="str">
            <v>Boynton &amp; Wheeler</v>
          </cell>
          <cell r="C168" t="str">
            <v>Boynton Wheeler, L.P.</v>
          </cell>
          <cell r="D168" t="str">
            <v>Tyrone Anthony Sellers, CPA</v>
          </cell>
          <cell r="E168" t="str">
            <v>Krislen Management</v>
          </cell>
          <cell r="H168" t="str">
            <v>MAKE ELECTION DECISION BASED ON CURRENT DEPRECIATION USEFUL LIFE *</v>
          </cell>
        </row>
        <row r="169">
          <cell r="A169">
            <v>64781</v>
          </cell>
          <cell r="B169" t="str">
            <v>Bradshaw Senior Phase II</v>
          </cell>
          <cell r="C169" t="str">
            <v>Bradshaw Senior II/Prescott LP</v>
          </cell>
          <cell r="D169" t="str">
            <v>Novogradac &amp; Company LLP (San Rafael)</v>
          </cell>
          <cell r="E169" t="str">
            <v xml:space="preserve">WESCAP Bradshaw Senior II LLC,WESCAP Real Estate Services </v>
          </cell>
          <cell r="F169" t="str">
            <v>BAF Fund - 86%,Morgan Stanley SIF Shared - 14%</v>
          </cell>
          <cell r="G169">
            <v>0</v>
          </cell>
          <cell r="H169" t="str">
            <v>NO</v>
          </cell>
          <cell r="I169" t="str">
            <v>27.5</v>
          </cell>
          <cell r="J169" t="str">
            <v>27.5</v>
          </cell>
        </row>
        <row r="170">
          <cell r="A170">
            <v>67569</v>
          </cell>
          <cell r="B170" t="str">
            <v xml:space="preserve">Brainerd Park Apartments </v>
          </cell>
          <cell r="C170" t="str">
            <v>Brainerd Park Apartments Limited Partnership</v>
          </cell>
          <cell r="D170" t="str">
            <v>Dauby O' Connor &amp; Zaleski LLC</v>
          </cell>
          <cell r="E170" t="str">
            <v>Full Circle Communities, Inc.</v>
          </cell>
          <cell r="F170" t="str">
            <v>Capital One 2012</v>
          </cell>
          <cell r="G170">
            <v>2018</v>
          </cell>
          <cell r="H170" t="str">
            <v>YES</v>
          </cell>
          <cell r="I170">
            <v>27.5</v>
          </cell>
          <cell r="J170">
            <v>30</v>
          </cell>
        </row>
        <row r="171">
          <cell r="A171">
            <v>65030</v>
          </cell>
          <cell r="B171" t="str">
            <v>Bramblewood Apartments</v>
          </cell>
          <cell r="C171" t="str">
            <v>Bramblewood Apartments Ogden, LLC</v>
          </cell>
          <cell r="D171" t="str">
            <v>WSRP, LLC</v>
          </cell>
          <cell r="E171" t="str">
            <v>Kier Development LLC</v>
          </cell>
          <cell r="F171" t="str">
            <v>HEF VII</v>
          </cell>
          <cell r="G171">
            <v>2018</v>
          </cell>
          <cell r="H171" t="str">
            <v>YES</v>
          </cell>
          <cell r="I171" t="str">
            <v>40</v>
          </cell>
          <cell r="J171">
            <v>40</v>
          </cell>
        </row>
        <row r="172">
          <cell r="A172">
            <v>66308</v>
          </cell>
          <cell r="B172" t="str">
            <v xml:space="preserve">Branch Street Revival </v>
          </cell>
          <cell r="C172" t="str">
            <v>Branch Blackstone Limited Partnership</v>
          </cell>
          <cell r="D172" t="str">
            <v>Damiano, Burk &amp; Nuttall, P.C.</v>
          </cell>
          <cell r="E172" t="str">
            <v>Pawtucket Central Falls Development Corporation</v>
          </cell>
          <cell r="F172" t="str">
            <v>TD Banknorth 2014</v>
          </cell>
          <cell r="G172">
            <v>2018</v>
          </cell>
          <cell r="H172" t="str">
            <v>YES</v>
          </cell>
          <cell r="I172">
            <v>27.5</v>
          </cell>
          <cell r="J172">
            <v>30</v>
          </cell>
        </row>
        <row r="173">
          <cell r="A173">
            <v>10644</v>
          </cell>
          <cell r="B173" t="str">
            <v>Bremond Houses</v>
          </cell>
          <cell r="C173" t="str">
            <v>Bremond Houses Associates L.P.</v>
          </cell>
          <cell r="D173" t="str">
            <v>Marks Paneth LLP</v>
          </cell>
          <cell r="E173" t="str">
            <v>Black United Fund of New York</v>
          </cell>
          <cell r="H173" t="str">
            <v>MAKE ELECTION DECISION BASED ON CURRENT DEPRECIATION USEFUL LIFE *</v>
          </cell>
        </row>
        <row r="174">
          <cell r="A174">
            <v>62041</v>
          </cell>
          <cell r="B174" t="str">
            <v>Brentwood II (MI)</v>
          </cell>
          <cell r="C174" t="str">
            <v>Brentwood II Apartments/MHT LDHA LP</v>
          </cell>
          <cell r="D174" t="str">
            <v>Doeren Mayhew</v>
          </cell>
          <cell r="E174" t="str">
            <v>MHT Housing, Inc.</v>
          </cell>
          <cell r="H174" t="str">
            <v>NEF DISPOSED INTEREST IN 2018</v>
          </cell>
        </row>
        <row r="175">
          <cell r="A175">
            <v>66540</v>
          </cell>
          <cell r="B175" t="str">
            <v>Breton Village</v>
          </cell>
          <cell r="C175" t="str">
            <v>Breton Village Green Grand Rapids, LDHA</v>
          </cell>
          <cell r="D175" t="str">
            <v>Plante &amp; Moran, LLC (Michigan)</v>
          </cell>
          <cell r="E175" t="str">
            <v>Michigan Nonprofit Housing Corporation</v>
          </cell>
          <cell r="F175" t="str">
            <v>Regional Fund V - Chicago</v>
          </cell>
          <cell r="G175">
            <v>2018</v>
          </cell>
          <cell r="H175" t="str">
            <v>YES</v>
          </cell>
          <cell r="I175" t="str">
            <v>27.5, 40</v>
          </cell>
          <cell r="J175">
            <v>40</v>
          </cell>
        </row>
        <row r="176">
          <cell r="A176">
            <v>66732</v>
          </cell>
          <cell r="B176" t="str">
            <v xml:space="preserve">Bridge Meadows Beaverton </v>
          </cell>
          <cell r="C176" t="str">
            <v>Bridge Meadows - Beaverton LP</v>
          </cell>
          <cell r="D176" t="str">
            <v>Bjorklund Montplaisir, CPA's</v>
          </cell>
          <cell r="E176" t="str">
            <v>Bridge Meadows</v>
          </cell>
          <cell r="F176" t="str">
            <v>HEF XIII</v>
          </cell>
          <cell r="G176">
            <v>2018</v>
          </cell>
          <cell r="H176" t="str">
            <v>YES</v>
          </cell>
          <cell r="I176">
            <v>27.5</v>
          </cell>
          <cell r="J176">
            <v>40</v>
          </cell>
        </row>
        <row r="177">
          <cell r="A177">
            <v>64361</v>
          </cell>
          <cell r="B177" t="str">
            <v>Bridge Meadows</v>
          </cell>
          <cell r="C177" t="str">
            <v>Bridge Meadows Senior Housing Limited Partnership</v>
          </cell>
          <cell r="D177" t="str">
            <v>Bjorklund Montplaisir, CPA's</v>
          </cell>
          <cell r="E177" t="str">
            <v>Guardian Management LLC ,Portland Hope Meadows (PHM)</v>
          </cell>
          <cell r="F177" t="str">
            <v>BAF Fund - 85%,Morgan Stanley SIF Shared - 15%</v>
          </cell>
          <cell r="G177">
            <v>0</v>
          </cell>
          <cell r="H177" t="str">
            <v>NO</v>
          </cell>
          <cell r="I177" t="str">
            <v>27.5</v>
          </cell>
          <cell r="J177" t="str">
            <v>27.5</v>
          </cell>
        </row>
        <row r="178">
          <cell r="A178">
            <v>64932</v>
          </cell>
          <cell r="B178" t="str">
            <v>Brighton Place</v>
          </cell>
          <cell r="C178" t="str">
            <v>Brighton Place  LP</v>
          </cell>
          <cell r="D178" t="str">
            <v>Leaf and Cole, LLP</v>
          </cell>
          <cell r="E178" t="str">
            <v>San Diego Interfaith Housing Foundation</v>
          </cell>
          <cell r="F178" t="str">
            <v>Wells Fargo SIF</v>
          </cell>
          <cell r="G178">
            <v>2018</v>
          </cell>
          <cell r="H178" t="str">
            <v>YES</v>
          </cell>
          <cell r="I178" t="str">
            <v>27.5</v>
          </cell>
          <cell r="J178">
            <v>40</v>
          </cell>
        </row>
        <row r="179">
          <cell r="A179">
            <v>61662</v>
          </cell>
          <cell r="B179" t="str">
            <v>Brightwaters Apts</v>
          </cell>
          <cell r="C179" t="str">
            <v>Brightwaters Housing Partners, L.P.</v>
          </cell>
          <cell r="D179" t="str">
            <v>Dauby O' Connor &amp; Zaleski LLC</v>
          </cell>
          <cell r="E179" t="str">
            <v>Community Action Project of Tulsa County (CAPTC)</v>
          </cell>
          <cell r="F179" t="str">
            <v>NEF 2003</v>
          </cell>
          <cell r="G179">
            <v>2018</v>
          </cell>
          <cell r="H179" t="str">
            <v>YES</v>
          </cell>
          <cell r="I179" t="str">
            <v>27.5</v>
          </cell>
          <cell r="J179">
            <v>40</v>
          </cell>
        </row>
        <row r="180">
          <cell r="A180">
            <v>64240</v>
          </cell>
          <cell r="B180" t="str">
            <v>Brisas de Paz Apartments</v>
          </cell>
          <cell r="C180" t="str">
            <v>Brisas de Paz Associates, L.P.</v>
          </cell>
          <cell r="D180" t="str">
            <v>Thomas Tomaszewski, CPA - El Dorado Hills</v>
          </cell>
          <cell r="E180" t="str">
            <v>Coachella Valley Housing Coalition</v>
          </cell>
          <cell r="F180" t="str">
            <v>Wells Fargo SIF</v>
          </cell>
          <cell r="G180">
            <v>0</v>
          </cell>
          <cell r="H180" t="str">
            <v>NO</v>
          </cell>
          <cell r="I180" t="str">
            <v>27.5</v>
          </cell>
          <cell r="J180" t="str">
            <v>27.5</v>
          </cell>
        </row>
        <row r="181">
          <cell r="A181">
            <v>64819</v>
          </cell>
          <cell r="B181" t="str">
            <v>Gateway Lofts</v>
          </cell>
          <cell r="C181" t="str">
            <v>Broadway Housing Limited Partnership</v>
          </cell>
          <cell r="D181" t="str">
            <v>Mahoney Ulbrich Christiansen Russ</v>
          </cell>
          <cell r="E181" t="str">
            <v>Alliance Housing, Inc.,Gateway Lofts Housing, LLC</v>
          </cell>
          <cell r="F181" t="str">
            <v>BAF II Fund - 85%,Morgan Stanley SIF Shared - 15%</v>
          </cell>
          <cell r="G181">
            <v>0</v>
          </cell>
          <cell r="H181" t="str">
            <v>NO</v>
          </cell>
          <cell r="I181" t="str">
            <v>27.5</v>
          </cell>
          <cell r="J181" t="str">
            <v>27.5</v>
          </cell>
        </row>
        <row r="182">
          <cell r="A182">
            <v>65023</v>
          </cell>
          <cell r="B182" t="str">
            <v xml:space="preserve">Broadway Place </v>
          </cell>
          <cell r="C182" t="str">
            <v>Broadway Partners Limited Partnership</v>
          </cell>
          <cell r="D182" t="str">
            <v>Loveridge Hunt &amp; Company</v>
          </cell>
          <cell r="E182" t="str">
            <v>Telos Development Company</v>
          </cell>
          <cell r="F182" t="str">
            <v>HEF V</v>
          </cell>
          <cell r="G182">
            <v>0</v>
          </cell>
          <cell r="H182" t="str">
            <v>NO</v>
          </cell>
          <cell r="I182" t="str">
            <v>27.5</v>
          </cell>
          <cell r="J182" t="str">
            <v>27.5</v>
          </cell>
        </row>
        <row r="183">
          <cell r="A183">
            <v>61641</v>
          </cell>
          <cell r="B183" t="str">
            <v>Bronx Heights Beulah</v>
          </cell>
          <cell r="C183" t="str">
            <v>Bronx Heights Beulah Associates, L.P.</v>
          </cell>
          <cell r="D183" t="str">
            <v>Tyrone Anthony Sellers, CPA</v>
          </cell>
          <cell r="E183" t="str">
            <v>Beulah HDFC, Inc.</v>
          </cell>
          <cell r="F183" t="str">
            <v>NYEF 2003</v>
          </cell>
          <cell r="G183">
            <v>2018</v>
          </cell>
          <cell r="H183" t="str">
            <v>YES</v>
          </cell>
          <cell r="I183" t="str">
            <v>40</v>
          </cell>
          <cell r="J183">
            <v>40</v>
          </cell>
        </row>
        <row r="184">
          <cell r="A184">
            <v>63933</v>
          </cell>
          <cell r="B184" t="str">
            <v>Brook Street Apartments</v>
          </cell>
          <cell r="C184" t="str">
            <v>Brook Street Apartments Limited Partnership</v>
          </cell>
          <cell r="D184" t="str">
            <v>Tidwell Group (Columbus, OH)</v>
          </cell>
          <cell r="E184" t="str">
            <v>Oracle Design Group, Inc.</v>
          </cell>
          <cell r="F184" t="str">
            <v>Fifth Third 2008</v>
          </cell>
          <cell r="G184">
            <v>0</v>
          </cell>
          <cell r="H184" t="str">
            <v>NO</v>
          </cell>
          <cell r="I184" t="str">
            <v>27.5</v>
          </cell>
          <cell r="J184" t="str">
            <v>27.5</v>
          </cell>
        </row>
        <row r="185">
          <cell r="A185">
            <v>64767</v>
          </cell>
          <cell r="B185" t="str">
            <v>Brookland Artspace Lofts</v>
          </cell>
          <cell r="C185" t="str">
            <v>Brookland Artspace Lofts, LLC</v>
          </cell>
          <cell r="D185" t="str">
            <v>Eide Bailly LLP</v>
          </cell>
          <cell r="E185" t="str">
            <v>Artspace Projects, Inc.</v>
          </cell>
          <cell r="F185" t="str">
            <v>TD Banknorth 2009</v>
          </cell>
          <cell r="G185">
            <v>2018</v>
          </cell>
          <cell r="H185" t="str">
            <v>YES</v>
          </cell>
          <cell r="I185" t="str">
            <v>27.5</v>
          </cell>
          <cell r="J185">
            <v>40</v>
          </cell>
        </row>
        <row r="186">
          <cell r="A186">
            <v>65350</v>
          </cell>
          <cell r="B186" t="str">
            <v>Brookside Court</v>
          </cell>
          <cell r="C186" t="str">
            <v xml:space="preserve">Brookside Senior Housing Limited Partnership </v>
          </cell>
          <cell r="D186" t="str">
            <v>CohnReznick (Sacramento)</v>
          </cell>
          <cell r="E186" t="str">
            <v>NeighborWorks Umpqua (fka Umpqua CDC)</v>
          </cell>
          <cell r="F186" t="str">
            <v>HEF VIII</v>
          </cell>
          <cell r="G186">
            <v>2022</v>
          </cell>
          <cell r="H186" t="str">
            <v>NO</v>
          </cell>
          <cell r="I186" t="str">
            <v>27.5</v>
          </cell>
          <cell r="J186" t="str">
            <v>27.5</v>
          </cell>
        </row>
        <row r="187">
          <cell r="A187">
            <v>63365</v>
          </cell>
          <cell r="B187" t="str">
            <v>Brookstone Apartments</v>
          </cell>
          <cell r="C187" t="str">
            <v>Brookstone Apartments, LP</v>
          </cell>
          <cell r="D187" t="str">
            <v>Lemler Group, LLC</v>
          </cell>
          <cell r="E187" t="str">
            <v>Jamsy, LLC</v>
          </cell>
          <cell r="F187" t="str">
            <v>NEF 2007 II</v>
          </cell>
          <cell r="G187">
            <v>2018</v>
          </cell>
          <cell r="H187" t="str">
            <v>YES</v>
          </cell>
          <cell r="I187" t="str">
            <v>27.5</v>
          </cell>
          <cell r="J187">
            <v>40</v>
          </cell>
        </row>
        <row r="188">
          <cell r="A188">
            <v>60998</v>
          </cell>
          <cell r="B188" t="str">
            <v>Hobie Creek Senior Apartments</v>
          </cell>
          <cell r="C188" t="str">
            <v>Brower Road, LLC</v>
          </cell>
          <cell r="D188" t="str">
            <v>Heveron &amp; Company CPAs, PLLC</v>
          </cell>
          <cell r="E188" t="str">
            <v>PathStone Corporation Inc. (fka Rural Opportunities)</v>
          </cell>
          <cell r="H188" t="str">
            <v>MAKE ELECTION DECISION BASED ON CURRENT DEPRECIATION USEFUL LIFE *</v>
          </cell>
        </row>
        <row r="189">
          <cell r="A189">
            <v>64025</v>
          </cell>
          <cell r="B189" t="str">
            <v>Mid Towne Apartment Homes</v>
          </cell>
          <cell r="C189" t="str">
            <v>Bryan Mid Towne Apartment Homes, L.P.</v>
          </cell>
          <cell r="D189" t="str">
            <v>CohnReznick (Atlanta)</v>
          </cell>
          <cell r="E189" t="str">
            <v>JPM/C Reporting,Lankford Interests</v>
          </cell>
          <cell r="F189" t="str">
            <v>NEF 2011 - Resyndication</v>
          </cell>
          <cell r="G189">
            <v>0</v>
          </cell>
          <cell r="H189" t="str">
            <v>NO</v>
          </cell>
          <cell r="I189" t="str">
            <v>27.5</v>
          </cell>
          <cell r="J189" t="str">
            <v>27.5</v>
          </cell>
        </row>
        <row r="190">
          <cell r="A190">
            <v>64082</v>
          </cell>
          <cell r="B190" t="str">
            <v>Noel Pointer</v>
          </cell>
          <cell r="C190" t="str">
            <v>BSDC 790 Lafayette Avenue Limited Partnership</v>
          </cell>
          <cell r="D190" t="str">
            <v>Vargas &amp; Rivera</v>
          </cell>
          <cell r="E190" t="str">
            <v>Bridge Street Development Corp. (BSDC)</v>
          </cell>
          <cell r="F190" t="str">
            <v>TD Banknorth 2009</v>
          </cell>
          <cell r="G190">
            <v>0</v>
          </cell>
          <cell r="H190" t="str">
            <v>NO</v>
          </cell>
          <cell r="I190" t="str">
            <v>27.5</v>
          </cell>
          <cell r="J190" t="str">
            <v>27.5</v>
          </cell>
        </row>
        <row r="191">
          <cell r="A191">
            <v>63633</v>
          </cell>
          <cell r="B191" t="str">
            <v>BSDC Joshua Apartments</v>
          </cell>
          <cell r="C191" t="str">
            <v>BSDC Joshua 300 Putnam Avenue Limited Partnership</v>
          </cell>
          <cell r="D191" t="str">
            <v/>
          </cell>
          <cell r="E191" t="str">
            <v>Bridge Street Development Corp. (BSDC),BSDC Neighborhood Homes Housing Development Fund Corp,New York City Dept of Housing Preservation &amp;amp; Dev (HPD)</v>
          </cell>
          <cell r="F191" t="str">
            <v>NEF 2008</v>
          </cell>
          <cell r="G191">
            <v>2022</v>
          </cell>
          <cell r="H191" t="str">
            <v>NO</v>
          </cell>
          <cell r="I191" t="str">
            <v>27.5</v>
          </cell>
          <cell r="J191" t="str">
            <v>27.5</v>
          </cell>
        </row>
        <row r="192">
          <cell r="A192">
            <v>60649</v>
          </cell>
          <cell r="B192" t="str">
            <v>BSDC NRP I</v>
          </cell>
          <cell r="C192" t="str">
            <v>BSDC NRP I L.P.</v>
          </cell>
          <cell r="D192" t="str">
            <v>Tyrone Anthony Sellers, CPA</v>
          </cell>
          <cell r="E192" t="str">
            <v>Bridge Street Development Corp. (BSDC)</v>
          </cell>
          <cell r="H192" t="str">
            <v>MAKE ELECTION DECISION BASED ON CURRENT DEPRECIATION USEFUL LIFE *</v>
          </cell>
        </row>
        <row r="193">
          <cell r="A193">
            <v>66709</v>
          </cell>
          <cell r="B193" t="str">
            <v>Deerwood Apartments</v>
          </cell>
          <cell r="C193" t="str">
            <v>Buckeye Community Fifty Two LLC</v>
          </cell>
          <cell r="D193" t="str">
            <v>Mesarvey, Russell &amp; Co LLC (a division of CBIZ MHM LLC), CBIZ MHM, LLC</v>
          </cell>
          <cell r="E193" t="str">
            <v>Buckeye Community Hope Foundation</v>
          </cell>
          <cell r="F193" t="str">
            <v>BOACHIF VIII</v>
          </cell>
          <cell r="G193">
            <v>2018</v>
          </cell>
          <cell r="H193" t="str">
            <v>YES</v>
          </cell>
          <cell r="I193" t="str">
            <v>27.5</v>
          </cell>
          <cell r="J193">
            <v>40</v>
          </cell>
        </row>
        <row r="194">
          <cell r="A194">
            <v>65762</v>
          </cell>
          <cell r="B194" t="str">
            <v>Rieger Hotel</v>
          </cell>
          <cell r="C194" t="str">
            <v>Buckeye Community Twenty Two, LP</v>
          </cell>
          <cell r="D194" t="str">
            <v>Tidwell Group (Columbus, OH)</v>
          </cell>
          <cell r="E194" t="str">
            <v>Buckeye Community Hope Foundation</v>
          </cell>
          <cell r="F194" t="str">
            <v>NEF 2013</v>
          </cell>
          <cell r="G194">
            <v>0</v>
          </cell>
          <cell r="H194" t="str">
            <v>NO</v>
          </cell>
          <cell r="I194" t="str">
            <v>27.5</v>
          </cell>
          <cell r="J194" t="str">
            <v>27.5</v>
          </cell>
        </row>
        <row r="195">
          <cell r="A195">
            <v>65210</v>
          </cell>
          <cell r="B195" t="str">
            <v>Bud Bailey Apartments Combined</v>
          </cell>
          <cell r="C195" t="str">
            <v>Bud Bailey Apartments I, LLC</v>
          </cell>
          <cell r="D195" t="str">
            <v>B2a CPAs</v>
          </cell>
          <cell r="E195" t="str">
            <v>Housing Authority of the County of Salt Lake (HACSL)</v>
          </cell>
          <cell r="F195" t="str">
            <v>HEF XIII</v>
          </cell>
          <cell r="G195">
            <v>2022</v>
          </cell>
          <cell r="H195" t="str">
            <v>NO</v>
          </cell>
          <cell r="I195" t="str">
            <v>27.5</v>
          </cell>
          <cell r="J195" t="str">
            <v>27.5</v>
          </cell>
        </row>
        <row r="196">
          <cell r="A196">
            <v>65046</v>
          </cell>
          <cell r="B196" t="str">
            <v>Buena Nueva (WA)</v>
          </cell>
          <cell r="C196" t="str">
            <v>Buena Housing Associates, LP</v>
          </cell>
          <cell r="D196" t="str">
            <v>Loveridge Hunt &amp; Company</v>
          </cell>
          <cell r="E196" t="str">
            <v>Catholic Charities Housing Services DYHS</v>
          </cell>
          <cell r="H196" t="str">
            <v>NEF DISPOSED INTEREST IN 2018</v>
          </cell>
        </row>
        <row r="197">
          <cell r="A197">
            <v>65124</v>
          </cell>
          <cell r="B197" t="str">
            <v>Buena Vista (CA)</v>
          </cell>
          <cell r="C197" t="str">
            <v>Buena Vista Orange, LP</v>
          </cell>
          <cell r="D197" t="str">
            <v>Keller &amp; Associates, LLP</v>
          </cell>
          <cell r="E197" t="str">
            <v>C and C Development Co., LLC,Orange Housing Development Corporation (OHDC)</v>
          </cell>
          <cell r="F197" t="str">
            <v>BOACHIF VI</v>
          </cell>
          <cell r="G197">
            <v>2018</v>
          </cell>
          <cell r="H197" t="str">
            <v>YES</v>
          </cell>
          <cell r="I197" t="str">
            <v>27.5</v>
          </cell>
          <cell r="J197">
            <v>40</v>
          </cell>
        </row>
        <row r="198">
          <cell r="A198">
            <v>61009</v>
          </cell>
          <cell r="B198" t="str">
            <v>Constitution Hill IV</v>
          </cell>
          <cell r="C198" t="str">
            <v>Building the Dream, L.P.</v>
          </cell>
          <cell r="D198" t="str">
            <v>AAFCPAs (Alexander Aronson &amp; Finning)</v>
          </cell>
          <cell r="E198" t="str">
            <v>NeighborWorks Blackstone River Valley</v>
          </cell>
          <cell r="H198" t="str">
            <v>MAKE ELECTION DECISION BASED ON CURRENT DEPRECIATION USEFUL LIFE *</v>
          </cell>
        </row>
        <row r="199">
          <cell r="A199">
            <v>62502</v>
          </cell>
          <cell r="B199" t="str">
            <v>Bulger</v>
          </cell>
          <cell r="C199" t="str">
            <v>Bulger Buildings, L.P., a New York limited partnership</v>
          </cell>
          <cell r="D199" t="str">
            <v>Vargas &amp; Rivera</v>
          </cell>
          <cell r="E199" t="str">
            <v>Community League of The Heights</v>
          </cell>
          <cell r="F199" t="str">
            <v>NYEF 2004</v>
          </cell>
          <cell r="G199">
            <v>2018</v>
          </cell>
          <cell r="H199" t="str">
            <v>YES</v>
          </cell>
          <cell r="I199" t="str">
            <v>40</v>
          </cell>
          <cell r="J199">
            <v>40</v>
          </cell>
        </row>
        <row r="200">
          <cell r="A200">
            <v>60129</v>
          </cell>
          <cell r="B200" t="str">
            <v>Eldert/Decatur St. Cluster-NEP</v>
          </cell>
          <cell r="C200" t="str">
            <v>Bushwick Properties Mgmt,  L.P.</v>
          </cell>
          <cell r="D200" t="str">
            <v>Arlia &amp; Associates CPA's LLP</v>
          </cell>
          <cell r="E200" t="str">
            <v>Direct Building Management</v>
          </cell>
          <cell r="H200" t="str">
            <v>MAKE ELECTION DECISION BASED ON CURRENT DEPRECIATION USEFUL LIFE *</v>
          </cell>
        </row>
        <row r="201">
          <cell r="A201">
            <v>65909</v>
          </cell>
          <cell r="B201" t="str">
            <v>Blackstone Valley Gateways 2</v>
          </cell>
          <cell r="C201" t="str">
            <v>BVG II Limited Partnership</v>
          </cell>
          <cell r="D201" t="str">
            <v>Damiano, Burk &amp; Nuttall, P.C.</v>
          </cell>
          <cell r="E201" t="str">
            <v>Pawtucket Central Falls Development Corporation</v>
          </cell>
          <cell r="F201" t="str">
            <v>Morgan Stanley SIF Single II</v>
          </cell>
          <cell r="G201">
            <v>2022</v>
          </cell>
          <cell r="H201" t="str">
            <v>NO</v>
          </cell>
          <cell r="I201" t="str">
            <v>27.5</v>
          </cell>
          <cell r="J201" t="str">
            <v>27.5</v>
          </cell>
        </row>
        <row r="202">
          <cell r="A202">
            <v>60143</v>
          </cell>
          <cell r="B202" t="str">
            <v>W. 122nd-123rd Street Cluster</v>
          </cell>
          <cell r="C202" t="str">
            <v>C &amp; C Management, L.P.</v>
          </cell>
          <cell r="D202" t="str">
            <v>John W. Davis, CPA</v>
          </cell>
          <cell r="E202" t="str">
            <v>Shaun Covington, Leroy &amp; Kenneth Morrison</v>
          </cell>
          <cell r="H202" t="str">
            <v>MAKE ELECTION DECISION BASED ON CURRENT DEPRECIATION USEFUL LIFE *</v>
          </cell>
        </row>
        <row r="203">
          <cell r="A203">
            <v>67144</v>
          </cell>
          <cell r="B203" t="str">
            <v>Cabrillo Torrance</v>
          </cell>
          <cell r="C203" t="str">
            <v>Cabrillo Family Apartments, L.P.</v>
          </cell>
          <cell r="D203" t="str">
            <v>Novogradac &amp; Company LLP (Long Beach)</v>
          </cell>
          <cell r="E203" t="str">
            <v>Meta Housing Corporation, Inc.</v>
          </cell>
          <cell r="F203" t="str">
            <v>Wells Fargo SIF III</v>
          </cell>
          <cell r="G203">
            <v>2018</v>
          </cell>
          <cell r="H203" t="str">
            <v>YES</v>
          </cell>
          <cell r="I203" t="str">
            <v>27.5</v>
          </cell>
          <cell r="J203">
            <v>40</v>
          </cell>
        </row>
        <row r="204">
          <cell r="A204">
            <v>63156</v>
          </cell>
          <cell r="B204" t="str">
            <v xml:space="preserve">Frost Homestead </v>
          </cell>
          <cell r="C204" t="str">
            <v>Caleb Waterbury, L.P.</v>
          </cell>
          <cell r="D204" t="str">
            <v>Otis Atwell CPA</v>
          </cell>
          <cell r="E204" t="str">
            <v>The Caleb Foundation</v>
          </cell>
          <cell r="F204" t="str">
            <v>Regional Fund VII</v>
          </cell>
          <cell r="G204">
            <v>0</v>
          </cell>
          <cell r="H204" t="str">
            <v>NO</v>
          </cell>
          <cell r="I204" t="str">
            <v>27.5</v>
          </cell>
          <cell r="J204" t="str">
            <v>27.5</v>
          </cell>
        </row>
        <row r="205">
          <cell r="A205">
            <v>62806</v>
          </cell>
          <cell r="B205" t="str">
            <v>Calvary Center Apartments</v>
          </cell>
          <cell r="C205" t="str">
            <v>Calvary Center Apartments Limited Partnership</v>
          </cell>
          <cell r="D205" t="str">
            <v>Mahoney Ulbrich Christiansen Russ</v>
          </cell>
          <cell r="E205" t="str">
            <v>Calvary Community Services, Inc.</v>
          </cell>
          <cell r="F205" t="str">
            <v>NEF 2006 II</v>
          </cell>
          <cell r="G205">
            <v>2018</v>
          </cell>
          <cell r="H205" t="str">
            <v>YES</v>
          </cell>
          <cell r="I205" t="str">
            <v>40</v>
          </cell>
          <cell r="J205">
            <v>40</v>
          </cell>
        </row>
        <row r="206">
          <cell r="A206">
            <v>61726</v>
          </cell>
          <cell r="B206" t="str">
            <v>Cambridge Townhomes</v>
          </cell>
          <cell r="C206" t="str">
            <v>Cambridge Associates, L.P.</v>
          </cell>
          <cell r="D206" t="str">
            <v>Lemler Group, LLC</v>
          </cell>
          <cell r="E206" t="str">
            <v>Busara Living, Inc.,Vatterott Properties, Inc.</v>
          </cell>
          <cell r="F206" t="str">
            <v>NEF 2003</v>
          </cell>
          <cell r="G206">
            <v>0</v>
          </cell>
          <cell r="H206" t="str">
            <v>NO</v>
          </cell>
          <cell r="I206" t="str">
            <v>27.5</v>
          </cell>
          <cell r="J206" t="str">
            <v>27.5</v>
          </cell>
        </row>
        <row r="207">
          <cell r="A207">
            <v>62252</v>
          </cell>
          <cell r="B207" t="str">
            <v>Camden Apartments</v>
          </cell>
          <cell r="C207" t="str">
            <v>Camden Apartments Minneapolis Limited Partnership</v>
          </cell>
          <cell r="D207" t="str">
            <v>Mahoney Ulbrich Christiansen Russ</v>
          </cell>
          <cell r="E207" t="str">
            <v>PPL Service Corporation,PPLPUC LLC,Project for Pride in Living (PPL)</v>
          </cell>
          <cell r="F207" t="str">
            <v>NEF 2006 II</v>
          </cell>
          <cell r="G207">
            <v>0</v>
          </cell>
          <cell r="H207" t="str">
            <v>NO</v>
          </cell>
          <cell r="I207" t="str">
            <v>27.5</v>
          </cell>
          <cell r="J207" t="str">
            <v>27.5</v>
          </cell>
        </row>
        <row r="208">
          <cell r="A208">
            <v>67606</v>
          </cell>
          <cell r="B208" t="str">
            <v xml:space="preserve">Camelback Pointe </v>
          </cell>
          <cell r="C208" t="str">
            <v>CAMELBACK POINTE, LP</v>
          </cell>
          <cell r="D208" t="str">
            <v>Eide Bailly LLP</v>
          </cell>
          <cell r="E208" t="str">
            <v>Native American Connections, Inc.</v>
          </cell>
          <cell r="F208" t="str">
            <v>HEF IV
MS CTR Fund I LLC</v>
          </cell>
          <cell r="G208">
            <v>0</v>
          </cell>
          <cell r="H208" t="str">
            <v>NO</v>
          </cell>
          <cell r="I208">
            <v>27.5</v>
          </cell>
          <cell r="J208" t="str">
            <v>27.5</v>
          </cell>
        </row>
        <row r="209">
          <cell r="A209">
            <v>62162</v>
          </cell>
          <cell r="B209" t="str">
            <v>Canal View Apartments</v>
          </cell>
          <cell r="C209" t="str">
            <v>Canal View Senior Housing LLC</v>
          </cell>
          <cell r="D209" t="str">
            <v>Heveron &amp; Company CPAs, PLLC</v>
          </cell>
          <cell r="E209" t="str">
            <v>PathStone Corporation Inc. (fka Rural Opportunities)</v>
          </cell>
          <cell r="F209" t="str">
            <v>NEF 2007</v>
          </cell>
          <cell r="G209">
            <v>0</v>
          </cell>
          <cell r="H209" t="str">
            <v>NO</v>
          </cell>
          <cell r="I209" t="str">
            <v>27.5</v>
          </cell>
          <cell r="J209" t="str">
            <v>27.5</v>
          </cell>
        </row>
        <row r="210">
          <cell r="A210">
            <v>65310</v>
          </cell>
          <cell r="B210" t="str">
            <v>Canby Woods Senior</v>
          </cell>
          <cell r="C210" t="str">
            <v>Canby Woods, LP</v>
          </cell>
          <cell r="D210" t="str">
            <v>Novogradac &amp; Company LLP (Long Beach)</v>
          </cell>
          <cell r="E210" t="str">
            <v>Thomas Safran Associates</v>
          </cell>
          <cell r="F210" t="str">
            <v>Wells Fargo SIF II</v>
          </cell>
          <cell r="G210">
            <v>2018</v>
          </cell>
          <cell r="H210" t="str">
            <v>YES</v>
          </cell>
          <cell r="I210" t="str">
            <v>27.5</v>
          </cell>
          <cell r="J210">
            <v>40</v>
          </cell>
        </row>
        <row r="211">
          <cell r="A211">
            <v>62114</v>
          </cell>
          <cell r="B211" t="str">
            <v>Candlewood Estates of Jeanerette</v>
          </cell>
          <cell r="C211" t="str">
            <v>Candlewood Estates of Jeanerette, L.P.</v>
          </cell>
          <cell r="D211" t="str">
            <v>Jeffrey Faile &amp; Associates, PC</v>
          </cell>
          <cell r="E211" t="str">
            <v>Morningside Development, LLC</v>
          </cell>
          <cell r="H211" t="str">
            <v>NEF DISPOSED INTEREST IN 2018</v>
          </cell>
        </row>
        <row r="212">
          <cell r="A212">
            <v>64356</v>
          </cell>
          <cell r="B212" t="str">
            <v>La Terraza</v>
          </cell>
          <cell r="C212" t="str">
            <v>Cannery Housing, LLC</v>
          </cell>
          <cell r="D212" t="str">
            <v>Tidwell Group (Columbus, OH)</v>
          </cell>
          <cell r="E212" t="str">
            <v>Bethel Development, Inc.</v>
          </cell>
          <cell r="F212" t="str">
            <v>BAF Fund - 85%,Morgan Stanley SIF Shared - 15%</v>
          </cell>
          <cell r="G212">
            <v>2022</v>
          </cell>
          <cell r="H212" t="str">
            <v>NO</v>
          </cell>
          <cell r="I212" t="str">
            <v>27.5</v>
          </cell>
          <cell r="J212" t="str">
            <v>27.5</v>
          </cell>
        </row>
        <row r="213">
          <cell r="A213">
            <v>67107</v>
          </cell>
          <cell r="B213" t="str">
            <v xml:space="preserve">Canon Kip Community House </v>
          </cell>
          <cell r="C213" t="str">
            <v>Canon Kip Associates II</v>
          </cell>
          <cell r="D213" t="str">
            <v>Lindquist, Von Husen &amp; Joyce, LLP</v>
          </cell>
          <cell r="E213" t="str">
            <v>Episcopal Community Services</v>
          </cell>
          <cell r="F213" t="str">
            <v>Cathay Shared Investment Fund II LP
CEF 2017</v>
          </cell>
          <cell r="G213">
            <v>2018</v>
          </cell>
          <cell r="H213" t="str">
            <v>YES</v>
          </cell>
          <cell r="I213" t="str">
            <v>27.5; 40</v>
          </cell>
          <cell r="J213">
            <v>30</v>
          </cell>
        </row>
        <row r="214">
          <cell r="A214">
            <v>62440</v>
          </cell>
          <cell r="B214" t="str">
            <v>Capitol City Townhomes</v>
          </cell>
          <cell r="C214" t="str">
            <v>Capitol City Limited Partnership</v>
          </cell>
          <cell r="D214" t="str">
            <v>Mahoney Ulbrich Christiansen Russ</v>
          </cell>
          <cell r="E214" t="str">
            <v>TCHDC Capitol City, LLC,Twin Cities Housing Development Corporation (TCHDC)</v>
          </cell>
          <cell r="F214" t="str">
            <v>NEF 2005</v>
          </cell>
          <cell r="G214">
            <v>2018</v>
          </cell>
          <cell r="H214" t="str">
            <v>YES</v>
          </cell>
          <cell r="I214" t="str">
            <v>40</v>
          </cell>
          <cell r="J214">
            <v>40</v>
          </cell>
        </row>
        <row r="215">
          <cell r="A215">
            <v>61006</v>
          </cell>
          <cell r="B215" t="str">
            <v>Prairie Living at Chautauqua</v>
          </cell>
          <cell r="C215" t="str">
            <v>Carbondale SLF, L.P.</v>
          </cell>
          <cell r="D215" t="str">
            <v>CohnReznick (Chicago)</v>
          </cell>
          <cell r="E215" t="str">
            <v>Blair Minton &amp;amp; Associates,G2, LLC</v>
          </cell>
          <cell r="F215" t="str">
            <v>Fifth Third 2003 - 50%,NEF 2003 - 50%</v>
          </cell>
          <cell r="G215">
            <v>0</v>
          </cell>
          <cell r="H215" t="str">
            <v>NO</v>
          </cell>
          <cell r="I215" t="str">
            <v>27.5</v>
          </cell>
          <cell r="J215" t="str">
            <v>27.5</v>
          </cell>
        </row>
        <row r="216">
          <cell r="A216">
            <v>63389</v>
          </cell>
          <cell r="B216" t="str">
            <v>Cardona Senior Apartments</v>
          </cell>
          <cell r="C216" t="str">
            <v>Cardona Limited Partnership</v>
          </cell>
          <cell r="D216" t="str">
            <v>Haran &amp; Associates, Ltd.</v>
          </cell>
          <cell r="E216" t="str">
            <v>Thomas Development Company</v>
          </cell>
          <cell r="F216" t="str">
            <v>NEF 2007</v>
          </cell>
          <cell r="G216">
            <v>2022</v>
          </cell>
          <cell r="H216" t="str">
            <v>NO</v>
          </cell>
          <cell r="I216" t="str">
            <v>27.5</v>
          </cell>
          <cell r="J216" t="str">
            <v>27.5</v>
          </cell>
        </row>
        <row r="217">
          <cell r="A217">
            <v>64978</v>
          </cell>
          <cell r="B217" t="str">
            <v>Cottonwood Townhomes</v>
          </cell>
          <cell r="C217" t="str">
            <v>Care Housing/Cottonwood Holdings LLLP</v>
          </cell>
          <cell r="D217" t="str">
            <v>RubinBrown LLP (St. Louis)</v>
          </cell>
          <cell r="E217" t="str">
            <v>Care Housing, Inc.,Housing Authority of the Town of Windsor, Colorado</v>
          </cell>
          <cell r="F217" t="str">
            <v>HEF VI</v>
          </cell>
          <cell r="G217">
            <v>2018</v>
          </cell>
          <cell r="H217" t="str">
            <v>YES</v>
          </cell>
          <cell r="I217" t="str">
            <v>27.5</v>
          </cell>
          <cell r="J217">
            <v>40</v>
          </cell>
        </row>
        <row r="218">
          <cell r="A218">
            <v>65686</v>
          </cell>
          <cell r="B218" t="str">
            <v>Grandview Family Housing II (WA)</v>
          </cell>
          <cell r="C218" t="str">
            <v>Carriage Court Family Housing LLC</v>
          </cell>
          <cell r="D218" t="str">
            <v>Loveridge Hunt &amp; Company</v>
          </cell>
          <cell r="E218" t="str">
            <v>Catholic Charities Housing Services DYHS</v>
          </cell>
          <cell r="F218" t="str">
            <v>HEF X</v>
          </cell>
          <cell r="G218">
            <v>0</v>
          </cell>
          <cell r="H218" t="str">
            <v>NO</v>
          </cell>
          <cell r="I218" t="str">
            <v>27.5</v>
          </cell>
          <cell r="J218" t="str">
            <v>27.5</v>
          </cell>
        </row>
        <row r="219">
          <cell r="A219">
            <v>68001</v>
          </cell>
          <cell r="B219" t="str">
            <v xml:space="preserve">Vets Village of Carson </v>
          </cell>
          <cell r="C219" t="str">
            <v>Carson Figueroa Affordable Housing LP</v>
          </cell>
          <cell r="D219" t="str">
            <v>Novogradac &amp; Company LLP (Long Beach)</v>
          </cell>
          <cell r="E219" t="str">
            <v>Thomas Safran Associates</v>
          </cell>
          <cell r="F219" t="str">
            <v>Capital One 2012</v>
          </cell>
          <cell r="G219">
            <v>2019</v>
          </cell>
          <cell r="H219" t="str">
            <v>NO</v>
          </cell>
          <cell r="I219">
            <v>27.5</v>
          </cell>
          <cell r="J219" t="str">
            <v>27.5</v>
          </cell>
        </row>
        <row r="220">
          <cell r="A220">
            <v>61531</v>
          </cell>
          <cell r="B220" t="str">
            <v>Casa Colina Del Sol</v>
          </cell>
          <cell r="C220" t="str">
            <v>Casa Colina, L.P., a California Limited Partnership</v>
          </cell>
          <cell r="D220" t="str">
            <v>CohnReznick (Sacramento)</v>
          </cell>
          <cell r="E220" t="str">
            <v>Housing Development Partners (CA)</v>
          </cell>
          <cell r="H220" t="str">
            <v>MAKE ELECTION DECISION BASED ON CURRENT DEPRECIATION USEFUL LIFE *</v>
          </cell>
        </row>
        <row r="221">
          <cell r="A221">
            <v>64971</v>
          </cell>
          <cell r="B221" t="str">
            <v>Casa De Encanto</v>
          </cell>
          <cell r="C221" t="str">
            <v>Casa De Encanto Senior Apartments LIHTC, LP</v>
          </cell>
          <cell r="D221" t="str">
            <v>Dauby O' Connor &amp; Zaleski LLC</v>
          </cell>
          <cell r="E221" t="str">
            <v>Casa de Encanto Operating Company, LLC,CPLC Development Corp.</v>
          </cell>
          <cell r="F221" t="str">
            <v>HEF VI</v>
          </cell>
          <cell r="G221">
            <v>0</v>
          </cell>
          <cell r="H221" t="str">
            <v>NO</v>
          </cell>
          <cell r="I221" t="str">
            <v>27.5</v>
          </cell>
          <cell r="J221" t="str">
            <v>27.5</v>
          </cell>
        </row>
        <row r="222">
          <cell r="A222">
            <v>64968</v>
          </cell>
          <cell r="B222" t="str">
            <v>Casa De Flores (AZ)</v>
          </cell>
          <cell r="C222" t="str">
            <v>Casa de Flores Senior Apartments LIHTC, LP</v>
          </cell>
          <cell r="D222" t="str">
            <v>Dauby O' Connor &amp; Zaleski LLC</v>
          </cell>
          <cell r="E222" t="str">
            <v>Casa De Flores Operating Company, LLC,CPLC Development Corp.</v>
          </cell>
          <cell r="F222" t="str">
            <v>HEF VI</v>
          </cell>
          <cell r="G222">
            <v>0</v>
          </cell>
          <cell r="H222" t="str">
            <v>NO</v>
          </cell>
          <cell r="I222" t="str">
            <v>27.5</v>
          </cell>
          <cell r="J222" t="str">
            <v>27.5</v>
          </cell>
        </row>
        <row r="223">
          <cell r="A223">
            <v>66296</v>
          </cell>
          <cell r="B223" t="str">
            <v>Casas de las Flores (CA)</v>
          </cell>
          <cell r="C223" t="str">
            <v>Casa de las Flores, L.P.</v>
          </cell>
          <cell r="D223" t="str">
            <v>Thomas Tomaszewski, CPA - El Dorado Hills</v>
          </cell>
          <cell r="E223" t="str">
            <v>Peoples' Self-Help Housing Corporation (PSHHC)</v>
          </cell>
          <cell r="F223" t="str">
            <v>JPMorgan 2014</v>
          </cell>
          <cell r="G223">
            <v>0</v>
          </cell>
          <cell r="H223" t="str">
            <v>NO</v>
          </cell>
          <cell r="I223" t="str">
            <v>27.5</v>
          </cell>
          <cell r="J223" t="str">
            <v>27.5</v>
          </cell>
        </row>
        <row r="224">
          <cell r="A224">
            <v>61480</v>
          </cell>
          <cell r="B224" t="str">
            <v>Casa Familia (New Haven)</v>
          </cell>
          <cell r="C224" t="str">
            <v>Casa Familia I Limited Partnership</v>
          </cell>
          <cell r="D224" t="str">
            <v>CohnReznick (Hartford)</v>
          </cell>
          <cell r="E224" t="str">
            <v>Casa Otonal,The Community Builders, Inc.(TCB)</v>
          </cell>
          <cell r="F224" t="str">
            <v>NEF 2004</v>
          </cell>
          <cell r="G224">
            <v>2018</v>
          </cell>
          <cell r="H224" t="str">
            <v>YES</v>
          </cell>
          <cell r="I224" t="str">
            <v>27.5</v>
          </cell>
          <cell r="J224">
            <v>40</v>
          </cell>
        </row>
        <row r="225">
          <cell r="A225">
            <v>63320</v>
          </cell>
          <cell r="B225" t="str">
            <v>Casa Maravilla</v>
          </cell>
          <cell r="C225" t="str">
            <v>Casa Marvilla LP</v>
          </cell>
          <cell r="D225" t="str">
            <v>BKD CPAs &amp; Advisors (Oakbrook Terrace)</v>
          </cell>
          <cell r="E225" t="str">
            <v>JPM/C Reporting,The Resurrection Project (TRP)</v>
          </cell>
          <cell r="F225" t="str">
            <v>JPMorgan 2009</v>
          </cell>
          <cell r="G225">
            <v>0</v>
          </cell>
          <cell r="H225" t="str">
            <v>NO</v>
          </cell>
          <cell r="I225" t="str">
            <v>27.5</v>
          </cell>
          <cell r="J225" t="str">
            <v>27.5</v>
          </cell>
        </row>
        <row r="226">
          <cell r="A226">
            <v>66253</v>
          </cell>
          <cell r="B226" t="str">
            <v>Casa Queretaro</v>
          </cell>
          <cell r="C226" t="str">
            <v>Casa Queretaro LP</v>
          </cell>
          <cell r="D226" t="str">
            <v>BKD CPAs &amp; Advisors (Oakbrook Terrace)</v>
          </cell>
          <cell r="E226" t="str">
            <v>The Resurrection Project (TRP)</v>
          </cell>
          <cell r="F226" t="str">
            <v>Cathay SIF I - 22%,Regional Fund V - Chicago - 26%,Cathay SIF III - 7%,Regional Fund I - 45%</v>
          </cell>
          <cell r="G226">
            <v>0</v>
          </cell>
          <cell r="H226" t="str">
            <v>NO</v>
          </cell>
          <cell r="I226" t="str">
            <v>27.5</v>
          </cell>
          <cell r="J226" t="str">
            <v>27.5</v>
          </cell>
        </row>
        <row r="227">
          <cell r="A227">
            <v>61186</v>
          </cell>
          <cell r="B227" t="str">
            <v>Casa Velasco</v>
          </cell>
          <cell r="C227" t="str">
            <v>Casa Velasco Associates, a California Limited Partnership</v>
          </cell>
          <cell r="D227" t="str">
            <v>Lindquist, Von Husen &amp; Joyce, LLP</v>
          </cell>
          <cell r="E227" t="str">
            <v>Spanish Speaking Unity Council of Alameda County</v>
          </cell>
          <cell r="H227" t="str">
            <v>NEF DISPOSED INTEREST IN 2018</v>
          </cell>
        </row>
        <row r="228">
          <cell r="A228">
            <v>64856</v>
          </cell>
          <cell r="B228" t="str">
            <v>Cascade Creek Apartments</v>
          </cell>
          <cell r="C228" t="str">
            <v>Cascade Creek Limited Partnership</v>
          </cell>
          <cell r="D228" t="str">
            <v>Eide Bailly LLP</v>
          </cell>
          <cell r="E228" t="str">
            <v>MetroPlains Cascade GP, LLC,MetroPlains, LLC</v>
          </cell>
          <cell r="F228" t="str">
            <v>BAF II Fund - 85%,Morgan Stanley SIF Shared - 15%</v>
          </cell>
          <cell r="G228">
            <v>0</v>
          </cell>
          <cell r="H228" t="str">
            <v>NO</v>
          </cell>
          <cell r="I228" t="str">
            <v>27.5</v>
          </cell>
          <cell r="J228" t="str">
            <v>27.5</v>
          </cell>
        </row>
        <row r="229">
          <cell r="A229">
            <v>62074</v>
          </cell>
          <cell r="B229" t="str">
            <v>Cascade Village North</v>
          </cell>
          <cell r="C229" t="str">
            <v>Cascade Village North Limited Partnership</v>
          </cell>
          <cell r="D229" t="str">
            <v>CohnReznick (Bethesda)</v>
          </cell>
          <cell r="E229" t="str">
            <v>Service First of Northern California,The Community Builders, Inc.(TCB)</v>
          </cell>
          <cell r="F229" t="str">
            <v>NEF 2003</v>
          </cell>
          <cell r="G229">
            <v>0</v>
          </cell>
          <cell r="H229" t="str">
            <v>NO</v>
          </cell>
          <cell r="I229" t="str">
            <v>27.5</v>
          </cell>
          <cell r="J229" t="str">
            <v>27.5</v>
          </cell>
        </row>
        <row r="230">
          <cell r="A230">
            <v>61917</v>
          </cell>
          <cell r="B230" t="str">
            <v>Casitas del Valle Apartments</v>
          </cell>
          <cell r="C230" t="str">
            <v>Casitas Del Valle Housing Associates, a California Limited Partnership</v>
          </cell>
          <cell r="D230" t="str">
            <v>Thomas Tomaszewski, CPA - El Dorado Hills</v>
          </cell>
          <cell r="E230" t="str">
            <v>Coachella Valley Housing Coalition</v>
          </cell>
          <cell r="F230" t="str">
            <v>CEF 2004</v>
          </cell>
          <cell r="G230">
            <v>0</v>
          </cell>
          <cell r="H230" t="str">
            <v>NO</v>
          </cell>
          <cell r="I230" t="str">
            <v>27.5, 40</v>
          </cell>
          <cell r="J230" t="str">
            <v>27.5, 40</v>
          </cell>
        </row>
        <row r="231">
          <cell r="A231">
            <v>66670</v>
          </cell>
          <cell r="B231" t="str">
            <v>Castillo del Sol</v>
          </cell>
          <cell r="C231" t="str">
            <v>Castillo del Sol Apartments LP</v>
          </cell>
          <cell r="D231" t="str">
            <v>Novogradac &amp; Company LLP (Long Beach)</v>
          </cell>
          <cell r="E231" t="str">
            <v>Housing Authority of the City of San Buenaventura (CA)</v>
          </cell>
          <cell r="F231" t="str">
            <v>CEF 2015</v>
          </cell>
          <cell r="G231">
            <v>0</v>
          </cell>
          <cell r="H231" t="str">
            <v>NO</v>
          </cell>
          <cell r="I231" t="str">
            <v>27.5</v>
          </cell>
          <cell r="J231" t="str">
            <v>27.5</v>
          </cell>
        </row>
        <row r="232">
          <cell r="A232">
            <v>62805</v>
          </cell>
          <cell r="B232" t="str">
            <v>Castleview Apartments</v>
          </cell>
          <cell r="C232" t="str">
            <v>Castleview Apartments L.P.</v>
          </cell>
          <cell r="D232" t="str">
            <v>Mahoney Ulbrich Christiansen Russ</v>
          </cell>
          <cell r="E232" t="str">
            <v>Salvation Army (MN),The Salvation Army Services, Inc.</v>
          </cell>
          <cell r="F232" t="str">
            <v>NEF 2006 II</v>
          </cell>
          <cell r="G232">
            <v>2018</v>
          </cell>
          <cell r="H232" t="str">
            <v>YES</v>
          </cell>
          <cell r="I232" t="str">
            <v>40</v>
          </cell>
          <cell r="J232">
            <v>40</v>
          </cell>
        </row>
        <row r="233">
          <cell r="A233">
            <v>63544</v>
          </cell>
          <cell r="B233" t="str">
            <v>West 111th Street</v>
          </cell>
          <cell r="C233" t="str">
            <v>Cathedral Parkway Development L.P.</v>
          </cell>
          <cell r="D233" t="str">
            <v>John R. Monaco</v>
          </cell>
          <cell r="E233" t="str">
            <v>Global Partners, LLC</v>
          </cell>
          <cell r="F233" t="str">
            <v>NYEF 2004</v>
          </cell>
          <cell r="G233">
            <v>0</v>
          </cell>
          <cell r="H233" t="str">
            <v>NO</v>
          </cell>
          <cell r="I233" t="str">
            <v>27.5</v>
          </cell>
          <cell r="J233" t="str">
            <v>27.5</v>
          </cell>
        </row>
        <row r="234">
          <cell r="A234">
            <v>62284</v>
          </cell>
          <cell r="B234" t="str">
            <v>Cathedral Square Apts I&amp;II (SD)</v>
          </cell>
          <cell r="C234" t="str">
            <v>Cathedral Square Partners Limited Partnership</v>
          </cell>
          <cell r="D234" t="str">
            <v>Lefor &amp; Rapp, LLC</v>
          </cell>
          <cell r="E234" t="str">
            <v>Crane &amp;amp; Fowler Investments, LLC</v>
          </cell>
          <cell r="F234" t="str">
            <v>NEF 2006</v>
          </cell>
          <cell r="G234">
            <v>0</v>
          </cell>
          <cell r="H234" t="str">
            <v>NO</v>
          </cell>
          <cell r="I234" t="str">
            <v>27.5</v>
          </cell>
          <cell r="J234" t="str">
            <v>27.5</v>
          </cell>
        </row>
        <row r="235">
          <cell r="A235">
            <v>63183</v>
          </cell>
          <cell r="B235" t="str">
            <v>Catherine Gardens</v>
          </cell>
          <cell r="C235" t="str">
            <v>Catherine Gardens I, LLC</v>
          </cell>
          <cell r="D235" t="str">
            <v>Kopin &amp; Company, P.C.</v>
          </cell>
          <cell r="E235" t="str">
            <v>JCEO of Clinton and Franklin Counties,Senior Citizens Council of Clinton County</v>
          </cell>
          <cell r="F235" t="str">
            <v>TD Banknorth 2009</v>
          </cell>
          <cell r="G235">
            <v>0</v>
          </cell>
          <cell r="H235" t="str">
            <v>NO</v>
          </cell>
          <cell r="I235" t="str">
            <v>27.5</v>
          </cell>
          <cell r="J235" t="str">
            <v>27.5</v>
          </cell>
        </row>
        <row r="236">
          <cell r="A236">
            <v>63059</v>
          </cell>
          <cell r="B236" t="str">
            <v>Cauldwell Apartments</v>
          </cell>
          <cell r="C236" t="str">
            <v>Cauldwell Avenue Associates, L.P.</v>
          </cell>
          <cell r="D236" t="str">
            <v>Vargas &amp; Rivera</v>
          </cell>
          <cell r="E236" t="str">
            <v>Nos Quedamos</v>
          </cell>
          <cell r="F236" t="str">
            <v>NYEF 2006</v>
          </cell>
          <cell r="G236">
            <v>0</v>
          </cell>
          <cell r="H236" t="str">
            <v>NO</v>
          </cell>
          <cell r="I236" t="str">
            <v>27.5</v>
          </cell>
          <cell r="J236" t="str">
            <v>27.5</v>
          </cell>
        </row>
        <row r="237">
          <cell r="A237">
            <v>66702</v>
          </cell>
          <cell r="B237" t="str">
            <v>Cathedral Hill Homes</v>
          </cell>
          <cell r="C237" t="str">
            <v>CB CATHEDRAL HILL LIMITED PARTNERSHIP</v>
          </cell>
          <cell r="D237" t="str">
            <v>Mahoney Ulbrich Christiansen Russ</v>
          </cell>
          <cell r="E237" t="str">
            <v>CB Cathedral Hill LLC,CommonBond Communities</v>
          </cell>
          <cell r="F237" t="str">
            <v>Regional Fund V - Chicago</v>
          </cell>
          <cell r="G237">
            <v>2018</v>
          </cell>
          <cell r="H237" t="str">
            <v>YES</v>
          </cell>
          <cell r="I237" t="str">
            <v>40</v>
          </cell>
          <cell r="J237">
            <v>40</v>
          </cell>
        </row>
        <row r="238">
          <cell r="A238">
            <v>67583</v>
          </cell>
          <cell r="B238" t="str">
            <v xml:space="preserve">PRG I </v>
          </cell>
          <cell r="C238" t="str">
            <v>CB PRG I Portfolio Limited Partnership</v>
          </cell>
          <cell r="D238" t="str">
            <v>Mahoney Ulbrich Christiansen Russ</v>
          </cell>
          <cell r="E238" t="str">
            <v>CommonBond Communities</v>
          </cell>
          <cell r="F238" t="str">
            <v>Regional VIII - Chicago</v>
          </cell>
          <cell r="G238">
            <v>2018</v>
          </cell>
          <cell r="H238" t="str">
            <v>YES</v>
          </cell>
          <cell r="I238">
            <v>27.5</v>
          </cell>
          <cell r="J238">
            <v>40</v>
          </cell>
        </row>
        <row r="239">
          <cell r="A239">
            <v>67581</v>
          </cell>
          <cell r="B239" t="str">
            <v xml:space="preserve">PRG II </v>
          </cell>
          <cell r="C239" t="str">
            <v>CB PRG Portfolio II Limited Partnership, a Minnesota limited partnership</v>
          </cell>
          <cell r="D239" t="str">
            <v>Mahoney Ulbrich Christiansen Russ</v>
          </cell>
          <cell r="E239" t="str">
            <v>CommonBond Communities</v>
          </cell>
          <cell r="F239" t="str">
            <v>Regional VIII - Chicago</v>
          </cell>
          <cell r="G239">
            <v>2018</v>
          </cell>
          <cell r="H239" t="str">
            <v>YES</v>
          </cell>
          <cell r="I239">
            <v>27.5</v>
          </cell>
          <cell r="J239">
            <v>40</v>
          </cell>
        </row>
        <row r="240">
          <cell r="A240">
            <v>63723</v>
          </cell>
          <cell r="B240" t="str">
            <v>CBES Dudley Square Supportive Housing for the Elderly</v>
          </cell>
          <cell r="C240" t="str">
            <v xml:space="preserve">CBES Development LLC </v>
          </cell>
          <cell r="D240" t="str">
            <v>Daniel Dennis &amp; Company LLP</v>
          </cell>
          <cell r="E240" t="str">
            <v>Central Boston Elder Services, Inc.</v>
          </cell>
          <cell r="F240" t="str">
            <v>BAF Fund - 85%,Morgan Stanley SIF Shared - 15%</v>
          </cell>
          <cell r="G240">
            <v>2018</v>
          </cell>
          <cell r="H240" t="str">
            <v>YES</v>
          </cell>
          <cell r="I240" t="str">
            <v>40</v>
          </cell>
          <cell r="J240">
            <v>40</v>
          </cell>
        </row>
        <row r="241">
          <cell r="A241">
            <v>62075</v>
          </cell>
          <cell r="B241" t="str">
            <v>New San Marco Apartments</v>
          </cell>
          <cell r="C241" t="str">
            <v>CC San Marco, LLC</v>
          </cell>
          <cell r="D241" t="str">
            <v>Mahoney Ulbrich Christiansen Russ</v>
          </cell>
          <cell r="E241" t="str">
            <v>Center City Housing Corp. (CCHC)</v>
          </cell>
          <cell r="F241" t="str">
            <v>NEF 2004 - 53%,NEF 2005 - 47%</v>
          </cell>
          <cell r="G241">
            <v>0</v>
          </cell>
          <cell r="H241" t="str">
            <v>NO</v>
          </cell>
          <cell r="I241" t="str">
            <v>27.5</v>
          </cell>
          <cell r="J241" t="str">
            <v>27.5</v>
          </cell>
        </row>
        <row r="242">
          <cell r="A242">
            <v>62650</v>
          </cell>
          <cell r="B242" t="str">
            <v>Crescent City Apartments</v>
          </cell>
          <cell r="C242" t="str">
            <v>CC Seabreeze, L.P.</v>
          </cell>
          <cell r="D242" t="str">
            <v>Tidwell Group (Columbus, OH)</v>
          </cell>
          <cell r="E242" t="str">
            <v>Rural Communities Housing Development Corporation</v>
          </cell>
          <cell r="F242" t="str">
            <v>NEF 2006 II</v>
          </cell>
          <cell r="G242">
            <v>2018</v>
          </cell>
          <cell r="H242" t="str">
            <v>YES</v>
          </cell>
          <cell r="I242" t="str">
            <v>27.5</v>
          </cell>
          <cell r="J242">
            <v>40</v>
          </cell>
        </row>
        <row r="243">
          <cell r="A243">
            <v>62935</v>
          </cell>
          <cell r="B243" t="str">
            <v>Seagull Villa</v>
          </cell>
          <cell r="C243" t="str">
            <v>CC Seagull Villa, L.P.</v>
          </cell>
          <cell r="D243" t="str">
            <v>Tidwell Group (Columbus, OH)</v>
          </cell>
          <cell r="E243" t="str">
            <v>Rural Communities Housing Development Corporation</v>
          </cell>
          <cell r="F243" t="str">
            <v>NEF 2006 II</v>
          </cell>
          <cell r="G243">
            <v>2018</v>
          </cell>
          <cell r="H243" t="str">
            <v>YES</v>
          </cell>
          <cell r="I243" t="str">
            <v>27.5</v>
          </cell>
          <cell r="J243">
            <v>40</v>
          </cell>
        </row>
        <row r="244">
          <cell r="A244">
            <v>62188</v>
          </cell>
          <cell r="B244" t="str">
            <v>Flower Park Plaza</v>
          </cell>
          <cell r="C244" t="str">
            <v>CCHNC Flower Park Plaza Associates, L.P.</v>
          </cell>
          <cell r="D244" t="str">
            <v>Spiteri, Narasky &amp; Daley, LLP</v>
          </cell>
          <cell r="E244" t="str">
            <v>Christian Church Homes of Northern California, Inc. (CCH)</v>
          </cell>
          <cell r="F244" t="str">
            <v>BOACHIF III</v>
          </cell>
          <cell r="G244">
            <v>2018</v>
          </cell>
          <cell r="H244" t="str">
            <v>YES</v>
          </cell>
          <cell r="I244" t="str">
            <v>27.5</v>
          </cell>
          <cell r="J244">
            <v>40</v>
          </cell>
        </row>
        <row r="245">
          <cell r="A245">
            <v>60548</v>
          </cell>
          <cell r="B245" t="str">
            <v>East 105th Street Cluster - Phase I</v>
          </cell>
          <cell r="C245" t="str">
            <v>CDC East 105th Street Realty, L.P.</v>
          </cell>
          <cell r="D245" t="str">
            <v>MBAF CPA's LLC</v>
          </cell>
          <cell r="E245" t="str">
            <v>City Property Management &amp; Development Inc.</v>
          </cell>
          <cell r="H245" t="str">
            <v>NEF DISPOSED INTEREST IN 2018</v>
          </cell>
        </row>
        <row r="246">
          <cell r="A246">
            <v>65386</v>
          </cell>
          <cell r="B246" t="str">
            <v>Casa del Sol (AZ)</v>
          </cell>
          <cell r="C246" t="str">
            <v>CDS Partners LP</v>
          </cell>
          <cell r="D246" t="str">
            <v>C. Wesley Addison, P.C.</v>
          </cell>
          <cell r="E246" t="str">
            <v>MBW Del Sol LP,Walling Affordable Communities, LP</v>
          </cell>
          <cell r="F246" t="str">
            <v>BAF III Fund</v>
          </cell>
          <cell r="G246">
            <v>0</v>
          </cell>
          <cell r="H246" t="str">
            <v>NO</v>
          </cell>
          <cell r="I246" t="str">
            <v>27.5</v>
          </cell>
          <cell r="J246" t="str">
            <v>27.5</v>
          </cell>
        </row>
        <row r="247">
          <cell r="A247">
            <v>61720</v>
          </cell>
          <cell r="B247" t="str">
            <v>Cecil Housing</v>
          </cell>
          <cell r="C247" t="str">
            <v>Cecil Housing LP</v>
          </cell>
          <cell r="D247" t="str">
            <v>Novogradac &amp; Company LLP (Malvern, PA)</v>
          </cell>
          <cell r="E247" t="str">
            <v>Achieve Ability, Inc.</v>
          </cell>
          <cell r="F247" t="str">
            <v>NEF 2006</v>
          </cell>
          <cell r="G247">
            <v>0</v>
          </cell>
          <cell r="H247" t="str">
            <v>NO</v>
          </cell>
          <cell r="I247" t="str">
            <v>27.5</v>
          </cell>
          <cell r="J247" t="str">
            <v>27.5</v>
          </cell>
        </row>
        <row r="248">
          <cell r="A248">
            <v>61517</v>
          </cell>
          <cell r="B248" t="str">
            <v>Cecil Newman Plaza</v>
          </cell>
          <cell r="C248" t="str">
            <v>Cecil Newman Apartments Limited Partnership</v>
          </cell>
          <cell r="D248" t="str">
            <v>Mahoney Ulbrich Christiansen Russ</v>
          </cell>
          <cell r="E248" t="str">
            <v>Legacy Management &amp;amp; Development Corporation,Northside Residents Redevelopment Council</v>
          </cell>
          <cell r="F248" t="str">
            <v>NEF 2004</v>
          </cell>
          <cell r="G248">
            <v>2018</v>
          </cell>
          <cell r="H248" t="str">
            <v>YES</v>
          </cell>
          <cell r="I248" t="str">
            <v>40</v>
          </cell>
          <cell r="J248">
            <v>40</v>
          </cell>
        </row>
        <row r="249">
          <cell r="A249">
            <v>65380</v>
          </cell>
          <cell r="B249" t="str">
            <v>Cedar Creek Apartments (NM)</v>
          </cell>
          <cell r="C249" t="str">
            <v>Cedar Creek Housing, LLC</v>
          </cell>
          <cell r="D249" t="str">
            <v>Tidwell Group (Columbus, OH)</v>
          </cell>
          <cell r="E249" t="str">
            <v>Bethel Development, Inc.</v>
          </cell>
          <cell r="F249" t="str">
            <v>NEF 2011</v>
          </cell>
          <cell r="G249">
            <v>2022</v>
          </cell>
          <cell r="H249" t="str">
            <v>NO</v>
          </cell>
          <cell r="I249" t="str">
            <v>27.5</v>
          </cell>
          <cell r="J249" t="str">
            <v>27.5</v>
          </cell>
        </row>
        <row r="250">
          <cell r="A250">
            <v>62330</v>
          </cell>
          <cell r="B250" t="str">
            <v>Cedar Springs Place (SC)</v>
          </cell>
          <cell r="C250" t="str">
            <v>Cedar Springs Place, LLC</v>
          </cell>
          <cell r="D250" t="str">
            <v>Serotta, Maddocks, Evans &amp; Co., CPAS</v>
          </cell>
          <cell r="E250" t="str">
            <v>Community Development &amp;amp; Improvement Corporation (C-DIC)</v>
          </cell>
          <cell r="F250" t="str">
            <v>NEF 2006</v>
          </cell>
          <cell r="G250">
            <v>2018</v>
          </cell>
          <cell r="H250" t="str">
            <v>YES</v>
          </cell>
          <cell r="I250" t="str">
            <v>40</v>
          </cell>
          <cell r="J250">
            <v>40</v>
          </cell>
        </row>
        <row r="251">
          <cell r="A251">
            <v>61920</v>
          </cell>
          <cell r="B251" t="str">
            <v>Centennial Manor Apartments</v>
          </cell>
          <cell r="C251" t="str">
            <v>Centennial Manor Partners Limited Partnership</v>
          </cell>
          <cell r="D251" t="str">
            <v>Lefor &amp; Rapp, LLC</v>
          </cell>
          <cell r="E251" t="str">
            <v>Crane &amp;amp; Fowler Investments, LLC</v>
          </cell>
          <cell r="F251" t="str">
            <v>NEF 2005</v>
          </cell>
          <cell r="G251">
            <v>0</v>
          </cell>
          <cell r="H251" t="str">
            <v>NO</v>
          </cell>
          <cell r="I251" t="str">
            <v>27.5</v>
          </cell>
          <cell r="J251" t="str">
            <v>27.5</v>
          </cell>
        </row>
        <row r="252">
          <cell r="A252">
            <v>60531</v>
          </cell>
          <cell r="B252" t="str">
            <v>Windwood Townhomes (MN)</v>
          </cell>
          <cell r="C252" t="str">
            <v>Center City Windwood Partners, LP</v>
          </cell>
          <cell r="D252" t="str">
            <v>Mahoney Ulbrich Christiansen Russ</v>
          </cell>
          <cell r="E252" t="str">
            <v>Center City Housing Corp. (CCHC)</v>
          </cell>
          <cell r="H252" t="str">
            <v>NEF DISPOSED INTEREST IN 2018</v>
          </cell>
        </row>
        <row r="253">
          <cell r="A253">
            <v>60895</v>
          </cell>
          <cell r="B253" t="str">
            <v>Center House</v>
          </cell>
          <cell r="C253" t="str">
            <v>Center House Partnership, L.P.</v>
          </cell>
          <cell r="D253" t="str">
            <v>Sobel &amp; Company, LLC</v>
          </cell>
          <cell r="E253" t="str">
            <v>The Center In Asbury Park, Inc.</v>
          </cell>
          <cell r="F253" t="str">
            <v>Fannie Mae Homeless Initiative</v>
          </cell>
          <cell r="G253">
            <v>0</v>
          </cell>
          <cell r="H253" t="str">
            <v>NO</v>
          </cell>
          <cell r="I253" t="str">
            <v>27.5</v>
          </cell>
          <cell r="J253" t="str">
            <v>27.5</v>
          </cell>
        </row>
        <row r="254">
          <cell r="A254">
            <v>62498</v>
          </cell>
          <cell r="B254" t="str">
            <v xml:space="preserve">Bradhurst CATCH </v>
          </cell>
          <cell r="C254" t="str">
            <v>Central Harlem Bradhurst, L.P.</v>
          </cell>
          <cell r="D254" t="str">
            <v>PKF O’Connor Davies, LLP</v>
          </cell>
          <cell r="E254" t="str">
            <v>Community Assisted Tenant Controlled Housing Inc (CATCH)</v>
          </cell>
          <cell r="F254" t="str">
            <v>NYEF 2005</v>
          </cell>
          <cell r="G254">
            <v>2018</v>
          </cell>
          <cell r="H254" t="str">
            <v>YES</v>
          </cell>
          <cell r="I254" t="str">
            <v>40</v>
          </cell>
          <cell r="J254">
            <v>40</v>
          </cell>
        </row>
        <row r="255">
          <cell r="A255">
            <v>60658</v>
          </cell>
          <cell r="B255" t="str">
            <v>CATCH NRP</v>
          </cell>
          <cell r="C255" t="str">
            <v>Central Harlem Mutual Housing L.P.</v>
          </cell>
          <cell r="D255" t="str">
            <v>PKF O’Connor Davies, LLP</v>
          </cell>
          <cell r="E255" t="str">
            <v>Community Assisted Tenant Controlled Housing Inc (CATCH)</v>
          </cell>
          <cell r="H255" t="str">
            <v>MAKE ELECTION DECISION BASED ON CURRENT DEPRECIATION USEFUL LIFE *</v>
          </cell>
        </row>
        <row r="256">
          <cell r="A256">
            <v>61205</v>
          </cell>
          <cell r="B256" t="str">
            <v>Village Place at Duluth</v>
          </cell>
          <cell r="C256" t="str">
            <v>Central Hillside Development Limited Partnership, LLLP</v>
          </cell>
          <cell r="D256" t="str">
            <v>Mahoney Ulbrich Christiansen Russ</v>
          </cell>
          <cell r="E256" t="str">
            <v>VP Development, Inc.</v>
          </cell>
          <cell r="F256" t="str">
            <v>NEF 2005</v>
          </cell>
          <cell r="G256">
            <v>2018</v>
          </cell>
          <cell r="H256" t="str">
            <v>YES</v>
          </cell>
          <cell r="I256" t="str">
            <v>40</v>
          </cell>
          <cell r="J256">
            <v>40</v>
          </cell>
        </row>
        <row r="257">
          <cell r="A257">
            <v>63168</v>
          </cell>
          <cell r="B257" t="str">
            <v>Fillmore Central Station</v>
          </cell>
          <cell r="C257" t="str">
            <v>Central Station Associates, L.P.</v>
          </cell>
          <cell r="D257" t="str">
            <v>Keller &amp; Associates, LLP</v>
          </cell>
          <cell r="E257" t="str">
            <v>Cabrillo Economic Development Corporation (CEDC)</v>
          </cell>
          <cell r="F257" t="str">
            <v>NEF 2008</v>
          </cell>
          <cell r="G257">
            <v>2018</v>
          </cell>
          <cell r="H257" t="str">
            <v>YES</v>
          </cell>
          <cell r="I257" t="str">
            <v>40</v>
          </cell>
          <cell r="J257">
            <v>40</v>
          </cell>
        </row>
        <row r="258">
          <cell r="A258">
            <v>65057</v>
          </cell>
          <cell r="B258" t="str">
            <v>La Casa de la Familia Santa (Centralia)</v>
          </cell>
          <cell r="C258" t="str">
            <v>Centralia Family Housing, LLC</v>
          </cell>
          <cell r="D258" t="str">
            <v>Watson &amp; McDonell, PLLC</v>
          </cell>
          <cell r="E258" t="str">
            <v>Catholic Housing Services of Western WA (Archdiocesan HA)</v>
          </cell>
          <cell r="F258" t="str">
            <v>HEF IV</v>
          </cell>
          <cell r="G258">
            <v>0</v>
          </cell>
          <cell r="H258" t="str">
            <v>NO</v>
          </cell>
          <cell r="I258" t="str">
            <v>27.5</v>
          </cell>
          <cell r="J258" t="str">
            <v>27.5</v>
          </cell>
        </row>
        <row r="259">
          <cell r="A259">
            <v>60612</v>
          </cell>
          <cell r="B259" t="str">
            <v>Cesar Chavez Gardens</v>
          </cell>
          <cell r="C259" t="str">
            <v>Cesar Chavez Gardens, L.P., a California Limited Partnership</v>
          </cell>
          <cell r="D259" t="str">
            <v>Keller &amp; Associates, LLP</v>
          </cell>
          <cell r="E259" t="str">
            <v>Chinatown Service Center (Los Angeles)</v>
          </cell>
          <cell r="H259" t="str">
            <v>MAKE ELECTION DECISION BASED ON CURRENT DEPRECIATION USEFUL LIFE *</v>
          </cell>
        </row>
        <row r="260">
          <cell r="A260">
            <v>63369</v>
          </cell>
          <cell r="B260" t="str">
            <v>Chaco River II</v>
          </cell>
          <cell r="C260" t="str">
            <v>Chaco River II Apartments Limited Partnership</v>
          </cell>
          <cell r="D260" t="str">
            <v>Boothe, Vassar &amp; Company</v>
          </cell>
          <cell r="E260" t="str">
            <v>JL Gray Company,Shiprock Community Development Corporation (NM)</v>
          </cell>
          <cell r="F260" t="str">
            <v>NEF 2009</v>
          </cell>
          <cell r="G260">
            <v>0</v>
          </cell>
          <cell r="H260" t="str">
            <v>NO</v>
          </cell>
          <cell r="I260" t="str">
            <v>27.5</v>
          </cell>
          <cell r="J260" t="str">
            <v>27.5</v>
          </cell>
        </row>
        <row r="261">
          <cell r="A261">
            <v>61794</v>
          </cell>
          <cell r="B261" t="str">
            <v>Champion Park Phase II</v>
          </cell>
          <cell r="C261" t="str">
            <v>Champion Park TC-I Limited Partnership</v>
          </cell>
          <cell r="D261" t="str">
            <v>Wieland &amp; Company, Inc.</v>
          </cell>
          <cell r="E261" t="str">
            <v>Star-Holdings of Illinois, L.L.C.,Winnebago County (IL) Housing Authority</v>
          </cell>
          <cell r="F261" t="str">
            <v>Fifth Third 2003 - 14%,NEF 2004 - 86%</v>
          </cell>
          <cell r="G261">
            <v>2018</v>
          </cell>
          <cell r="H261" t="str">
            <v>YES</v>
          </cell>
          <cell r="I261" t="str">
            <v>27.5</v>
          </cell>
          <cell r="J261">
            <v>40</v>
          </cell>
        </row>
        <row r="262">
          <cell r="A262">
            <v>60506</v>
          </cell>
          <cell r="B262" t="str">
            <v>Chapin Street Apartments</v>
          </cell>
          <cell r="C262" t="str">
            <v>Chapin Housing Limited Partnership</v>
          </cell>
          <cell r="D262" t="str">
            <v>CohnReznick (Chicago)</v>
          </cell>
          <cell r="E262" t="str">
            <v>Development Corporation of Columbia Heights</v>
          </cell>
          <cell r="H262" t="str">
            <v>MAKE ELECTION DECISION BASED ON CURRENT DEPRECIATION USEFUL LIFE *</v>
          </cell>
        </row>
        <row r="263">
          <cell r="A263">
            <v>62675</v>
          </cell>
          <cell r="B263" t="str">
            <v>Paul G. Stewart Phase I&amp;II</v>
          </cell>
          <cell r="C263" t="str">
            <v>Charles A. Beckett Associates Limited Partnership</v>
          </cell>
          <cell r="D263" t="str">
            <v>CohnReznick (Chicago)</v>
          </cell>
          <cell r="E263" t="str">
            <v>Peoples Consumer Co-Operative</v>
          </cell>
          <cell r="F263" t="str">
            <v>NEF 2006</v>
          </cell>
          <cell r="G263">
            <v>2018</v>
          </cell>
          <cell r="H263" t="str">
            <v>YES</v>
          </cell>
          <cell r="I263" t="str">
            <v>27.5</v>
          </cell>
          <cell r="J263">
            <v>40</v>
          </cell>
        </row>
        <row r="264">
          <cell r="A264">
            <v>63049</v>
          </cell>
          <cell r="B264" t="str">
            <v>Charleston</v>
          </cell>
          <cell r="C264" t="str">
            <v>Charleston Limited Partnership</v>
          </cell>
          <cell r="D264" t="str">
            <v>Loveridge Hunt &amp; Company</v>
          </cell>
          <cell r="E264" t="str">
            <v>Northwest Housing Alternatives, Inc. (NHA)</v>
          </cell>
          <cell r="F264" t="str">
            <v>NEF 2007</v>
          </cell>
          <cell r="G264">
            <v>0</v>
          </cell>
          <cell r="H264" t="str">
            <v>NO</v>
          </cell>
          <cell r="I264" t="str">
            <v>27.5</v>
          </cell>
          <cell r="J264" t="str">
            <v>27.5</v>
          </cell>
        </row>
        <row r="265">
          <cell r="A265">
            <v>62347</v>
          </cell>
          <cell r="B265" t="str">
            <v>CRH #1-Charleston Replacement</v>
          </cell>
          <cell r="C265" t="str">
            <v>Charleston Replacement Housing L.P. #1</v>
          </cell>
          <cell r="D265" t="str">
            <v>Novogradac &amp; Company LLP (Dover, OH)</v>
          </cell>
          <cell r="E265" t="str">
            <v>Alan Ives Construction (LOCATION: CHICAGO, IL),Housing Innovations Corporation (HIC) (WV),Scott Canel and Associates</v>
          </cell>
          <cell r="F265" t="str">
            <v>NEF 2007</v>
          </cell>
          <cell r="G265">
            <v>0</v>
          </cell>
          <cell r="H265" t="str">
            <v>NO</v>
          </cell>
          <cell r="I265" t="str">
            <v>27.5</v>
          </cell>
          <cell r="J265" t="str">
            <v>27.5</v>
          </cell>
        </row>
        <row r="266">
          <cell r="A266">
            <v>62766</v>
          </cell>
          <cell r="B266" t="str">
            <v>CRH #2-Charleston Replacement</v>
          </cell>
          <cell r="C266" t="str">
            <v>Charleston Replacement Housing L.P. #2</v>
          </cell>
          <cell r="D266" t="str">
            <v>Novogradac &amp; Company LLP (Dover, OH)</v>
          </cell>
          <cell r="E266" t="str">
            <v>Alan Ives Construction (LOCATION: CHICAGO, IL),Housing Innovations Corporation (HIC) (WV),Scott Canel and Associates</v>
          </cell>
          <cell r="F266" t="str">
            <v>NEF 2008</v>
          </cell>
          <cell r="G266">
            <v>2022</v>
          </cell>
          <cell r="H266" t="str">
            <v>NO</v>
          </cell>
          <cell r="I266" t="str">
            <v>27.5</v>
          </cell>
          <cell r="J266" t="str">
            <v>27.5</v>
          </cell>
        </row>
        <row r="267">
          <cell r="A267">
            <v>62767</v>
          </cell>
          <cell r="B267" t="str">
            <v>CRH #3</v>
          </cell>
          <cell r="C267" t="str">
            <v>Charleston Replacement Housing L.P. #3</v>
          </cell>
          <cell r="D267" t="str">
            <v>Novogradac &amp; Company LLP (Dover, OH)</v>
          </cell>
          <cell r="E267" t="str">
            <v>Alan Ives Construction (LOCATION: CHICAGO, IL),Housing Innovations Corporation (HIC) (WV),Scott Canel and Associates</v>
          </cell>
          <cell r="F267" t="str">
            <v>NEF 2008 II</v>
          </cell>
          <cell r="G267">
            <v>0</v>
          </cell>
          <cell r="H267" t="str">
            <v>NO</v>
          </cell>
          <cell r="I267" t="str">
            <v>27.5</v>
          </cell>
          <cell r="J267" t="str">
            <v>27.5</v>
          </cell>
        </row>
        <row r="268">
          <cell r="A268">
            <v>64887</v>
          </cell>
          <cell r="B268" t="str">
            <v>CRH #5</v>
          </cell>
          <cell r="C268" t="str">
            <v>Charleston Replacement Housing, L.P. #5</v>
          </cell>
          <cell r="D268" t="str">
            <v>Haran &amp; Associates, Ltd.</v>
          </cell>
          <cell r="E268" t="str">
            <v>Alan Ives Construction (LOCATION: CHICAGO, IL),Housing Innovations Corporation (HIC) (WV),Scott Canel and Associates</v>
          </cell>
          <cell r="F268" t="str">
            <v>BAF II Fund - 85%,Morgan Stanley SIF Shared - 15%</v>
          </cell>
          <cell r="G268">
            <v>0</v>
          </cell>
          <cell r="H268" t="str">
            <v>NO</v>
          </cell>
          <cell r="I268" t="str">
            <v>27.5</v>
          </cell>
          <cell r="J268" t="str">
            <v>27.5</v>
          </cell>
        </row>
        <row r="269">
          <cell r="A269">
            <v>64948</v>
          </cell>
          <cell r="B269" t="str">
            <v>CRH #6</v>
          </cell>
          <cell r="C269" t="str">
            <v>Charleston Replacement Housing, L.P. #6</v>
          </cell>
          <cell r="D269" t="str">
            <v>Novogradac &amp; Company LLP (Dover, OH)</v>
          </cell>
          <cell r="E269" t="str">
            <v>Alan Ives Construction (LOCATION: CHICAGO, IL),Housing Innovations Corporation (HIC) (WV),Scott Canel and Associates</v>
          </cell>
          <cell r="F269" t="str">
            <v>BAF II Fund</v>
          </cell>
          <cell r="G269">
            <v>0</v>
          </cell>
          <cell r="H269" t="str">
            <v>NO</v>
          </cell>
          <cell r="I269" t="str">
            <v>27.5</v>
          </cell>
          <cell r="J269" t="str">
            <v>27.5</v>
          </cell>
        </row>
        <row r="270">
          <cell r="A270">
            <v>65624</v>
          </cell>
          <cell r="B270" t="str">
            <v>CRH #7</v>
          </cell>
          <cell r="C270" t="str">
            <v>Charleston Replacement Housing, L.P. #7</v>
          </cell>
          <cell r="D270" t="str">
            <v>Haran &amp; Associates, Ltd.</v>
          </cell>
          <cell r="E270" t="str">
            <v>Alan Ives Construction (LOCATION: CHICAGO, IL),Charleston Kanawha (WV) Housing Authority,Housing Innovations Corporation (HIC) (WV)</v>
          </cell>
          <cell r="F270" t="str">
            <v>NEF 2012</v>
          </cell>
          <cell r="G270">
            <v>0</v>
          </cell>
          <cell r="H270" t="str">
            <v>NO</v>
          </cell>
          <cell r="I270" t="str">
            <v>27.5</v>
          </cell>
          <cell r="J270" t="str">
            <v>27.5</v>
          </cell>
        </row>
        <row r="271">
          <cell r="A271">
            <v>65830</v>
          </cell>
          <cell r="B271" t="str">
            <v>CRH #8</v>
          </cell>
          <cell r="C271" t="str">
            <v>Charleston Replacement Housing, L.P. #8</v>
          </cell>
          <cell r="D271" t="str">
            <v>Haran &amp; Associates, Ltd.</v>
          </cell>
          <cell r="E271" t="str">
            <v>Alan Ives Construction (LOCATION: CHICAGO, IL),Charleston Kanawha (WV) Housing Authority,Scott Canel and Associates</v>
          </cell>
          <cell r="F271" t="str">
            <v>NEF 2013</v>
          </cell>
          <cell r="G271">
            <v>0</v>
          </cell>
          <cell r="H271" t="str">
            <v>NO</v>
          </cell>
          <cell r="I271" t="str">
            <v>27.5</v>
          </cell>
          <cell r="J271" t="str">
            <v>27.5</v>
          </cell>
        </row>
        <row r="272">
          <cell r="A272">
            <v>66552</v>
          </cell>
          <cell r="B272" t="str">
            <v xml:space="preserve">CRH  #9 </v>
          </cell>
          <cell r="C272" t="str">
            <v>Charleston Replacement Housing, L.P. #9</v>
          </cell>
          <cell r="D272" t="str">
            <v>Haran &amp; Associates, Ltd.</v>
          </cell>
          <cell r="E272" t="str">
            <v>Alan Ives Construction (LOCATION: CHICAGO, IL)</v>
          </cell>
          <cell r="F272" t="str">
            <v>NEF 2014</v>
          </cell>
          <cell r="G272">
            <v>2018</v>
          </cell>
          <cell r="H272" t="str">
            <v>YES</v>
          </cell>
          <cell r="I272">
            <v>27.5</v>
          </cell>
          <cell r="J272">
            <v>40</v>
          </cell>
        </row>
        <row r="273">
          <cell r="A273">
            <v>63795</v>
          </cell>
          <cell r="B273" t="str">
            <v xml:space="preserve">CRH Elderly </v>
          </cell>
          <cell r="C273" t="str">
            <v>Charleston Replacement Housing-Orchard Elderly L.P.</v>
          </cell>
          <cell r="D273" t="str">
            <v>Novogradac &amp; Company LLP (Dover, OH)</v>
          </cell>
          <cell r="E273" t="str">
            <v>Alan Ives Construction (LOCATION: CHICAGO, IL),Charleston Kanawha (WV) Housing Authority,Housing Innovations Corporation (HIC) (WV),Scott Canel and Associates</v>
          </cell>
          <cell r="F273" t="str">
            <v>NEF 2008</v>
          </cell>
          <cell r="G273">
            <v>2018</v>
          </cell>
          <cell r="H273" t="str">
            <v>YES</v>
          </cell>
          <cell r="I273" t="str">
            <v>27.5</v>
          </cell>
          <cell r="J273">
            <v>40</v>
          </cell>
        </row>
        <row r="274">
          <cell r="A274">
            <v>61642</v>
          </cell>
          <cell r="B274" t="str">
            <v>Chauncey Sumpter</v>
          </cell>
          <cell r="C274" t="str">
            <v>Chauncey Sumpter L.P.</v>
          </cell>
          <cell r="D274" t="str">
            <v>Tidwell Group (Atlanta)</v>
          </cell>
          <cell r="E274" t="str">
            <v>Brooklyn Neighborhood HDFC (fka Metropolitan Houses HDFC)</v>
          </cell>
          <cell r="F274" t="str">
            <v>NYEF 2003</v>
          </cell>
          <cell r="G274">
            <v>2018</v>
          </cell>
          <cell r="H274" t="str">
            <v>YES</v>
          </cell>
          <cell r="I274" t="str">
            <v>40</v>
          </cell>
          <cell r="J274">
            <v>40</v>
          </cell>
        </row>
        <row r="275">
          <cell r="A275">
            <v>67435</v>
          </cell>
          <cell r="B275" t="str">
            <v xml:space="preserve">Chemung Crossing </v>
          </cell>
          <cell r="C275" t="str">
            <v>Chemung Crossing, LLC</v>
          </cell>
          <cell r="D275" t="str">
            <v>Grossman St. Amour</v>
          </cell>
          <cell r="E275" t="str">
            <v>Housing Visions Unlimited, Inc.</v>
          </cell>
          <cell r="F275" t="str">
            <v>MS SIF V</v>
          </cell>
          <cell r="G275">
            <v>2019</v>
          </cell>
          <cell r="H275" t="str">
            <v>NO</v>
          </cell>
          <cell r="I275">
            <v>27.5</v>
          </cell>
          <cell r="J275" t="str">
            <v>27.5</v>
          </cell>
        </row>
        <row r="276">
          <cell r="A276">
            <v>66970</v>
          </cell>
          <cell r="B276" t="str">
            <v xml:space="preserve">Seventh and Cherry </v>
          </cell>
          <cell r="C276" t="str">
            <v>Cherry Street LLC</v>
          </cell>
          <cell r="D276" t="str">
            <v>Dauby O' Connor &amp; Zaleski LLC</v>
          </cell>
          <cell r="E276" t="str">
            <v>Plymouth Housing Group (PHG)</v>
          </cell>
          <cell r="F276" t="str">
            <v>JPMorgan 2016</v>
          </cell>
          <cell r="G276">
            <v>0</v>
          </cell>
          <cell r="H276" t="str">
            <v>NO</v>
          </cell>
          <cell r="I276">
            <v>27.5</v>
          </cell>
          <cell r="J276" t="str">
            <v>27.5</v>
          </cell>
        </row>
        <row r="277">
          <cell r="A277">
            <v>65058</v>
          </cell>
          <cell r="B277" t="str">
            <v>Kateri Court</v>
          </cell>
          <cell r="C277" t="str">
            <v>Chestnut Street Housing LLC</v>
          </cell>
          <cell r="D277" t="str">
            <v>Watson &amp; McDonell, PLLC</v>
          </cell>
          <cell r="E277" t="str">
            <v>Catholic Housing Services of Western WA (Archdiocesan HA)</v>
          </cell>
          <cell r="F277" t="str">
            <v>HEF V - 90%,HWCF - 10%</v>
          </cell>
          <cell r="G277">
            <v>0</v>
          </cell>
          <cell r="H277" t="str">
            <v>NO</v>
          </cell>
          <cell r="I277" t="str">
            <v>27.5</v>
          </cell>
          <cell r="J277" t="str">
            <v>27.5</v>
          </cell>
        </row>
        <row r="278">
          <cell r="A278">
            <v>64010</v>
          </cell>
          <cell r="B278" t="str">
            <v>West 145th Street Cluster</v>
          </cell>
          <cell r="C278" t="str">
            <v>CHG Housing, LP</v>
          </cell>
          <cell r="D278" t="str">
            <v>John W. Davis, CPA</v>
          </cell>
          <cell r="E278" t="str">
            <v>Lemor Realty Corporation</v>
          </cell>
          <cell r="F278" t="str">
            <v>NYEF 2004</v>
          </cell>
          <cell r="G278">
            <v>0</v>
          </cell>
          <cell r="H278" t="str">
            <v>NO</v>
          </cell>
          <cell r="I278" t="str">
            <v>27.5, 40</v>
          </cell>
          <cell r="J278" t="str">
            <v>27.5, 40</v>
          </cell>
        </row>
        <row r="279">
          <cell r="A279">
            <v>64942</v>
          </cell>
          <cell r="B279" t="str">
            <v>Parkside Terrace (CA)</v>
          </cell>
          <cell r="C279" t="str">
            <v>Chico Parkside Terrace, L.P.</v>
          </cell>
          <cell r="D279" t="str">
            <v>CohnReznick (Sacramento)</v>
          </cell>
          <cell r="E279" t="str">
            <v>Central California Housing Corp. (AKA Affordable Housing Development),Central Valley Coalition for Affordable Housing (CVCAH),Chico Parkside Terrace, LLC</v>
          </cell>
          <cell r="F279" t="str">
            <v>Wells Fargo SIF</v>
          </cell>
          <cell r="G279">
            <v>2018</v>
          </cell>
          <cell r="H279" t="str">
            <v>YES</v>
          </cell>
          <cell r="I279" t="str">
            <v>27.5, 40</v>
          </cell>
          <cell r="J279">
            <v>40</v>
          </cell>
        </row>
        <row r="280">
          <cell r="A280">
            <v>62128</v>
          </cell>
          <cell r="B280" t="str">
            <v>Choice Elderly II</v>
          </cell>
          <cell r="C280" t="str">
            <v>Choice Elderly II LLC</v>
          </cell>
          <cell r="D280" t="str">
            <v>Baumgarten &amp; Company LLP</v>
          </cell>
          <cell r="E280" t="str">
            <v>Community Housing Options Involving Coop Efforts (CHOICE)</v>
          </cell>
          <cell r="F280" t="str">
            <v>NEF 2007</v>
          </cell>
          <cell r="H280" t="str">
            <v>NO</v>
          </cell>
          <cell r="I280" t="str">
            <v>27.5</v>
          </cell>
          <cell r="J280" t="str">
            <v>27.5</v>
          </cell>
        </row>
        <row r="281">
          <cell r="A281">
            <v>61156</v>
          </cell>
          <cell r="B281" t="str">
            <v>Youngstown Elderly</v>
          </cell>
          <cell r="C281" t="str">
            <v>Choice Elderly L.P.</v>
          </cell>
          <cell r="D281" t="str">
            <v>Baumgarten &amp; Company LLP</v>
          </cell>
          <cell r="E281" t="str">
            <v>Community Housing Options Involving Coop Efforts (CHOICE)</v>
          </cell>
          <cell r="F281" t="str">
            <v>NEF 2003</v>
          </cell>
          <cell r="G281">
            <v>2018</v>
          </cell>
          <cell r="H281" t="str">
            <v>YES</v>
          </cell>
          <cell r="I281" t="str">
            <v>27.5</v>
          </cell>
          <cell r="J281">
            <v>40</v>
          </cell>
        </row>
        <row r="282">
          <cell r="A282">
            <v>63037</v>
          </cell>
          <cell r="B282" t="str">
            <v>Christopher House of Marlborough</v>
          </cell>
          <cell r="C282" t="str">
            <v>Christopher House of Marlborough Limited Partnership</v>
          </cell>
          <cell r="D282" t="str">
            <v>CohnReznick (Boston)</v>
          </cell>
          <cell r="E282" t="str">
            <v>Christopher House Assisted Living, Inc.</v>
          </cell>
          <cell r="F282" t="str">
            <v>MetLife II</v>
          </cell>
          <cell r="G282">
            <v>2018</v>
          </cell>
          <cell r="H282" t="str">
            <v>YES</v>
          </cell>
          <cell r="I282" t="str">
            <v>27.5</v>
          </cell>
          <cell r="J282">
            <v>40</v>
          </cell>
        </row>
        <row r="283">
          <cell r="A283">
            <v>61486</v>
          </cell>
          <cell r="B283" t="str">
            <v>Jasmine Square Apartments</v>
          </cell>
          <cell r="C283" t="str">
            <v>Church &amp; Monterey Road Associates, a California Limited Partnership</v>
          </cell>
          <cell r="D283" t="str">
            <v>Lindquist, Von Husen &amp; Joyce, LLP</v>
          </cell>
          <cell r="E283" t="str">
            <v>Eden Housing, Inc.,South County Housing Corporation</v>
          </cell>
          <cell r="F283" t="str">
            <v>CEF 2003</v>
          </cell>
          <cell r="G283">
            <v>2018</v>
          </cell>
          <cell r="H283" t="str">
            <v>YES</v>
          </cell>
          <cell r="I283" t="str">
            <v>27.5</v>
          </cell>
          <cell r="J283">
            <v>40</v>
          </cell>
        </row>
        <row r="284">
          <cell r="A284">
            <v>66699</v>
          </cell>
          <cell r="B284" t="str">
            <v>Churchill at Champions Circle</v>
          </cell>
          <cell r="C284" t="str">
            <v>Churchill at Champions Circle Community, L.P.</v>
          </cell>
          <cell r="D284" t="str">
            <v>Novogradac &amp; Company LLP (Austin)</v>
          </cell>
          <cell r="E284" t="str">
            <v>Churchill Residential, Inc.,LifeNet Community Behavioral Healthcare</v>
          </cell>
          <cell r="F284" t="str">
            <v>BOACHIF VIII</v>
          </cell>
          <cell r="G284">
            <v>2018</v>
          </cell>
          <cell r="H284" t="str">
            <v>YES</v>
          </cell>
          <cell r="I284" t="str">
            <v>27.5</v>
          </cell>
          <cell r="J284">
            <v>40</v>
          </cell>
        </row>
        <row r="285">
          <cell r="A285">
            <v>62545</v>
          </cell>
          <cell r="B285" t="str">
            <v>Churchview Supportive Living</v>
          </cell>
          <cell r="C285" t="str">
            <v>Churchview Supportive Living L.P.</v>
          </cell>
          <cell r="D285" t="str">
            <v>Evolve Financial</v>
          </cell>
          <cell r="E285" t="str">
            <v>Greater Southwest Development Corp.</v>
          </cell>
          <cell r="F285" t="str">
            <v>Chicago 2002 Fund</v>
          </cell>
          <cell r="G285">
            <v>0</v>
          </cell>
          <cell r="H285" t="str">
            <v>NO</v>
          </cell>
          <cell r="I285" t="str">
            <v>27.5</v>
          </cell>
          <cell r="J285" t="str">
            <v>27.5</v>
          </cell>
        </row>
        <row r="286">
          <cell r="A286">
            <v>61992</v>
          </cell>
          <cell r="B286" t="str">
            <v>Cimmaron Apartments</v>
          </cell>
          <cell r="C286" t="str">
            <v>Cimmaron Limited Partnership</v>
          </cell>
          <cell r="D286" t="str">
            <v>Boothe, Vassar &amp; Company</v>
          </cell>
          <cell r="E286" t="str">
            <v>Community Action Agency of Southern New Mexico,JL Gray Company</v>
          </cell>
          <cell r="F286" t="str">
            <v>NEF 2004</v>
          </cell>
          <cell r="G286">
            <v>0</v>
          </cell>
          <cell r="H286" t="str">
            <v>NO</v>
          </cell>
          <cell r="I286" t="str">
            <v>27.5</v>
          </cell>
          <cell r="J286" t="str">
            <v>27.5</v>
          </cell>
        </row>
        <row r="287">
          <cell r="A287">
            <v>66000</v>
          </cell>
          <cell r="B287" t="str">
            <v>Citrus Circle Apartments - Secondary 2017</v>
          </cell>
          <cell r="C287" t="str">
            <v>Citrus Circle Apartments, LP</v>
          </cell>
          <cell r="D287" t="str">
            <v>Keller &amp; Associates, LLP</v>
          </cell>
          <cell r="E287" t="str">
            <v>C &amp;amp; C Construction Services Inc.,C and C Development Co., LLC</v>
          </cell>
          <cell r="F287" t="str">
            <v>Regional Secondary II - California</v>
          </cell>
          <cell r="G287">
            <v>2018</v>
          </cell>
          <cell r="H287" t="str">
            <v>YES</v>
          </cell>
          <cell r="I287" t="str">
            <v>27.5, 40</v>
          </cell>
          <cell r="J287">
            <v>40</v>
          </cell>
        </row>
        <row r="288">
          <cell r="A288">
            <v>64243</v>
          </cell>
          <cell r="B288" t="str">
            <v>Citrus Grove -  Secondary 2015</v>
          </cell>
          <cell r="C288" t="str">
            <v>Citrus Grove, LP</v>
          </cell>
          <cell r="D288" t="str">
            <v>Keller &amp; Associates, LLP</v>
          </cell>
          <cell r="E288" t="str">
            <v>C and C Development Co., LLC,Orange Housing Development Corporation (OHDC)</v>
          </cell>
          <cell r="F288" t="str">
            <v>Wells Fargo SIF III</v>
          </cell>
          <cell r="G288">
            <v>2018</v>
          </cell>
          <cell r="H288" t="str">
            <v>YES</v>
          </cell>
          <cell r="I288" t="str">
            <v>27.5, 40</v>
          </cell>
          <cell r="J288">
            <v>40</v>
          </cell>
        </row>
        <row r="289">
          <cell r="A289">
            <v>61703</v>
          </cell>
          <cell r="B289" t="str">
            <v>Clare Apartments</v>
          </cell>
          <cell r="C289" t="str">
            <v>Clare Apartments Limited Partnership</v>
          </cell>
          <cell r="D289" t="str">
            <v>Mahoney Ulbrich Christiansen Russ</v>
          </cell>
          <cell r="E289" t="str">
            <v>Clare Apartments LLC,Clare Housing</v>
          </cell>
          <cell r="F289" t="str">
            <v>NEF 2003</v>
          </cell>
          <cell r="G289">
            <v>0</v>
          </cell>
          <cell r="H289" t="str">
            <v>NO</v>
          </cell>
          <cell r="I289" t="str">
            <v>27.5</v>
          </cell>
          <cell r="J289" t="str">
            <v>27.5</v>
          </cell>
        </row>
        <row r="290">
          <cell r="A290">
            <v>64093</v>
          </cell>
          <cell r="B290" t="str">
            <v>Clare Midtown</v>
          </cell>
          <cell r="C290" t="str">
            <v>Clare Hiawatha Limited Partnership</v>
          </cell>
          <cell r="D290" t="str">
            <v>Mahoney Ulbrich Christiansen Russ</v>
          </cell>
          <cell r="E290" t="str">
            <v>Clare Hiawatha LLC ,Clare Housing</v>
          </cell>
          <cell r="F290" t="str">
            <v>BAF Fund</v>
          </cell>
          <cell r="G290">
            <v>0</v>
          </cell>
          <cell r="H290" t="str">
            <v>NO</v>
          </cell>
          <cell r="I290" t="str">
            <v>27.5</v>
          </cell>
          <cell r="J290" t="str">
            <v>27.5</v>
          </cell>
        </row>
        <row r="291">
          <cell r="A291">
            <v>67270</v>
          </cell>
          <cell r="B291" t="str">
            <v xml:space="preserve">Marshall Flats </v>
          </cell>
          <cell r="C291" t="str">
            <v>Clare Marshall Flats Limited Partnership</v>
          </cell>
          <cell r="D291" t="str">
            <v>Mahoney Ulbrich Christiansen Russ</v>
          </cell>
          <cell r="E291" t="str">
            <v>Clare Housing</v>
          </cell>
          <cell r="F291" t="str">
            <v>MS CTR Fund I LLC</v>
          </cell>
          <cell r="G291">
            <v>0</v>
          </cell>
          <cell r="H291" t="str">
            <v>NO</v>
          </cell>
          <cell r="I291">
            <v>27.5</v>
          </cell>
          <cell r="J291" t="str">
            <v>27.5</v>
          </cell>
        </row>
        <row r="292">
          <cell r="A292">
            <v>66383</v>
          </cell>
          <cell r="B292" t="str">
            <v>Clare Terrace</v>
          </cell>
          <cell r="C292" t="str">
            <v>Clare Terrace Limited Partnership</v>
          </cell>
          <cell r="D292" t="str">
            <v>Mahoney Ulbrich Christiansen Russ</v>
          </cell>
          <cell r="E292" t="str">
            <v>Clare Housing,Clare Terrace LLC</v>
          </cell>
          <cell r="F292" t="str">
            <v>Morgan Stanley SIF Single III</v>
          </cell>
          <cell r="G292">
            <v>0</v>
          </cell>
          <cell r="H292" t="str">
            <v>NO</v>
          </cell>
          <cell r="I292" t="str">
            <v>27.5</v>
          </cell>
          <cell r="J292" t="str">
            <v>27.5</v>
          </cell>
        </row>
        <row r="293">
          <cell r="A293">
            <v>66881</v>
          </cell>
          <cell r="B293" t="str">
            <v xml:space="preserve">Clark East Tower </v>
          </cell>
          <cell r="C293" t="str">
            <v>Clark East Limted Dividend Housing Association Limited Partnership</v>
          </cell>
          <cell r="D293" t="str">
            <v>Tidwell Group (Columbus, OH)</v>
          </cell>
          <cell r="E293" t="str">
            <v>National Church Residences</v>
          </cell>
          <cell r="F293" t="str">
            <v>Regional VIII - Chicago</v>
          </cell>
          <cell r="G293">
            <v>0</v>
          </cell>
          <cell r="H293" t="str">
            <v>NO</v>
          </cell>
          <cell r="I293">
            <v>27.5</v>
          </cell>
          <cell r="J293" t="str">
            <v>27.5</v>
          </cell>
        </row>
        <row r="294">
          <cell r="A294">
            <v>60600</v>
          </cell>
          <cell r="B294" t="str">
            <v>Clay Avenue</v>
          </cell>
          <cell r="C294" t="str">
            <v>Clay Cluster LP</v>
          </cell>
          <cell r="D294" t="str">
            <v>Vargas &amp; Rivera</v>
          </cell>
          <cell r="E294" t="str">
            <v>Sandra Erickson Real Estate, Inc. (SERE)</v>
          </cell>
          <cell r="H294" t="str">
            <v>MAKE ELECTION DECISION BASED ON CURRENT DEPRECIATION USEFUL LIFE *</v>
          </cell>
        </row>
        <row r="295">
          <cell r="A295">
            <v>61623</v>
          </cell>
          <cell r="B295" t="str">
            <v>Clay Walton</v>
          </cell>
          <cell r="C295" t="str">
            <v>Clay-Walton, L.P.</v>
          </cell>
          <cell r="D295" t="str">
            <v>Luigi Laverghetta, CPA</v>
          </cell>
          <cell r="E295" t="str">
            <v>Belmont Arthur Avenue Local Development Corporation</v>
          </cell>
          <cell r="F295" t="str">
            <v>NYEF 2002</v>
          </cell>
          <cell r="G295">
            <v>0</v>
          </cell>
          <cell r="H295" t="str">
            <v>NO</v>
          </cell>
          <cell r="I295" t="str">
            <v>27.5</v>
          </cell>
          <cell r="J295" t="str">
            <v>27.5</v>
          </cell>
        </row>
        <row r="296">
          <cell r="A296">
            <v>61965</v>
          </cell>
          <cell r="B296" t="str">
            <v>Clearview Estates</v>
          </cell>
          <cell r="C296" t="str">
            <v>Clearview Estates Limited Partnership, a Louisiana Limited Partnership</v>
          </cell>
          <cell r="D296" t="str">
            <v>Jeffrey Faile &amp; Associates, PC</v>
          </cell>
          <cell r="E296" t="str">
            <v>Morningside Development, LLC</v>
          </cell>
          <cell r="H296" t="str">
            <v>NEF DISPOSED INTEREST IN 2018</v>
          </cell>
        </row>
        <row r="297">
          <cell r="A297">
            <v>67253</v>
          </cell>
          <cell r="B297" t="str">
            <v xml:space="preserve">Silver Cliffs </v>
          </cell>
          <cell r="C297" t="str">
            <v>Cliffview Partners, LLC</v>
          </cell>
          <cell r="D297" t="str">
            <v>Tidwell Group (Columbus, OH)</v>
          </cell>
          <cell r="E297" t="str">
            <v>Bethel Development, Inc.</v>
          </cell>
          <cell r="F297" t="str">
            <v>HEF XIII</v>
          </cell>
          <cell r="G297">
            <v>2018</v>
          </cell>
          <cell r="H297" t="str">
            <v>NO</v>
          </cell>
          <cell r="I297">
            <v>27.5</v>
          </cell>
          <cell r="J297" t="str">
            <v>27.5</v>
          </cell>
        </row>
        <row r="298">
          <cell r="A298">
            <v>66067</v>
          </cell>
          <cell r="B298" t="str">
            <v>Clifton Square Apartments</v>
          </cell>
          <cell r="C298" t="str">
            <v>Clifton Square, LP</v>
          </cell>
          <cell r="D298" t="str">
            <v>Dauby O' Connor &amp; Zaleski LLC</v>
          </cell>
          <cell r="E298" t="str">
            <v>BWI Contractors, L.L.C / Black &amp;amp; White Investments LLC (BWI)</v>
          </cell>
          <cell r="F298" t="str">
            <v>NEF 2014</v>
          </cell>
          <cell r="G298">
            <v>0</v>
          </cell>
          <cell r="H298" t="str">
            <v>NO</v>
          </cell>
          <cell r="I298" t="str">
            <v>27.5</v>
          </cell>
          <cell r="J298" t="str">
            <v>27.5</v>
          </cell>
        </row>
        <row r="299">
          <cell r="A299">
            <v>60232</v>
          </cell>
          <cell r="B299" t="str">
            <v>Clinton West Chelsea</v>
          </cell>
          <cell r="C299" t="str">
            <v>Clinton Housing 10th Partners, L.P.</v>
          </cell>
          <cell r="D299" t="str">
            <v>Vargas &amp; Rivera</v>
          </cell>
          <cell r="E299" t="str">
            <v>Clinton Housing Development Company, Inc.</v>
          </cell>
          <cell r="H299" t="str">
            <v>MAKE ELECTION DECISION BASED ON CURRENT DEPRECIATION USEFUL LIFE *</v>
          </cell>
        </row>
        <row r="300">
          <cell r="A300">
            <v>60041</v>
          </cell>
          <cell r="B300" t="str">
            <v>Clinton 40th Street - NRP</v>
          </cell>
          <cell r="C300" t="str">
            <v>Clinton Housing West 40th Partners, L.P.</v>
          </cell>
          <cell r="D300" t="str">
            <v>Vargas &amp; Rivera</v>
          </cell>
          <cell r="E300" t="str">
            <v>Clinton Housing Development Company, Inc.</v>
          </cell>
          <cell r="H300" t="str">
            <v>NEF DISPOSED INTEREST IN 2018</v>
          </cell>
        </row>
        <row r="301">
          <cell r="A301">
            <v>60247</v>
          </cell>
          <cell r="B301" t="str">
            <v>Clinton West 52nd Partners (Site 9A)</v>
          </cell>
          <cell r="C301" t="str">
            <v>Clinton Housing West 52nd Partners, L.P.</v>
          </cell>
          <cell r="D301" t="str">
            <v>Vargas &amp; Rivera</v>
          </cell>
          <cell r="E301" t="str">
            <v>Clinton Housing Development Company, Inc.</v>
          </cell>
          <cell r="H301" t="str">
            <v>MAKE ELECTION DECISION BASED ON CURRENT DEPRECIATION USEFUL LIFE *</v>
          </cell>
        </row>
        <row r="302">
          <cell r="A302">
            <v>61762</v>
          </cell>
          <cell r="B302" t="str">
            <v>Clinton Old School and Flats</v>
          </cell>
          <cell r="C302" t="str">
            <v>Clinton Housing West 53rd Partners, L.P.</v>
          </cell>
          <cell r="D302" t="str">
            <v>Vargas &amp; Rivera</v>
          </cell>
          <cell r="E302" t="str">
            <v>Clinton Housing Development Company, Inc.</v>
          </cell>
          <cell r="F302" t="str">
            <v>NYEF 2003</v>
          </cell>
          <cell r="G302">
            <v>2018</v>
          </cell>
          <cell r="H302" t="str">
            <v>YES</v>
          </cell>
          <cell r="I302" t="str">
            <v>40</v>
          </cell>
          <cell r="J302" t="str">
            <v>40</v>
          </cell>
        </row>
        <row r="303">
          <cell r="A303">
            <v>64730</v>
          </cell>
          <cell r="B303" t="str">
            <v>Victory Place III (AZ)</v>
          </cell>
          <cell r="C303" t="str">
            <v>Cloudbreak Phoenix III, LP</v>
          </cell>
          <cell r="D303" t="str">
            <v>RubinBrown LLP (St. Louis)</v>
          </cell>
          <cell r="E303" t="str">
            <v>Cloudbreak Development, LLC</v>
          </cell>
          <cell r="F303" t="str">
            <v>BAF II Fund - 86%,Morgan Stanley SIF Shared - 14%</v>
          </cell>
          <cell r="G303">
            <v>0</v>
          </cell>
          <cell r="H303" t="str">
            <v>NO</v>
          </cell>
          <cell r="I303" t="str">
            <v>27.5</v>
          </cell>
          <cell r="J303" t="str">
            <v>27.5</v>
          </cell>
        </row>
        <row r="304">
          <cell r="A304">
            <v>66093</v>
          </cell>
          <cell r="B304" t="str">
            <v>Victory Place IV (AZ)</v>
          </cell>
          <cell r="C304" t="str">
            <v>Cloudbreak Phoenix IV, LP</v>
          </cell>
          <cell r="D304" t="str">
            <v>RubinBrown LLP (St. Louis)</v>
          </cell>
          <cell r="E304" t="str">
            <v>Cloudbreak Development, LLC,Cloudbreak Phoenix Partners IV, LLC</v>
          </cell>
          <cell r="F304" t="str">
            <v>MetLife II</v>
          </cell>
          <cell r="G304">
            <v>0</v>
          </cell>
          <cell r="H304" t="str">
            <v>NO</v>
          </cell>
          <cell r="I304" t="str">
            <v>27.5</v>
          </cell>
          <cell r="J304" t="str">
            <v>27.5</v>
          </cell>
        </row>
        <row r="305">
          <cell r="A305">
            <v>62282</v>
          </cell>
          <cell r="B305" t="str">
            <v>Clover Field Marketplace</v>
          </cell>
          <cell r="C305" t="str">
            <v>Clover Field Sinclair Limited Partnership</v>
          </cell>
          <cell r="D305" t="str">
            <v>Mahoney Ulbrich Christiansen Russ</v>
          </cell>
          <cell r="E305" t="str">
            <v>Aeon aka Central Community Housing Trust</v>
          </cell>
          <cell r="F305" t="str">
            <v>NEF 2006 II</v>
          </cell>
          <cell r="G305">
            <v>2022</v>
          </cell>
          <cell r="H305" t="str">
            <v>NO</v>
          </cell>
          <cell r="I305" t="str">
            <v>27.5</v>
          </cell>
          <cell r="J305" t="str">
            <v>27.5</v>
          </cell>
        </row>
        <row r="306">
          <cell r="A306">
            <v>63360</v>
          </cell>
          <cell r="B306" t="str">
            <v>Cloverleaf Apartments</v>
          </cell>
          <cell r="C306" t="str">
            <v>Cloverleaf Apartments, LLC</v>
          </cell>
          <cell r="D306" t="str">
            <v>Dooley &amp; Vicars CPA's LLP, Wall, Einhorn &amp; Chernitzer, P.C.</v>
          </cell>
          <cell r="E306" t="str">
            <v>Virginia Supportive Housing</v>
          </cell>
          <cell r="F306" t="str">
            <v>BOACHIF IV</v>
          </cell>
          <cell r="G306">
            <v>2018</v>
          </cell>
          <cell r="H306" t="str">
            <v>YES</v>
          </cell>
          <cell r="I306" t="str">
            <v>27.5</v>
          </cell>
          <cell r="J306">
            <v>40</v>
          </cell>
        </row>
        <row r="307">
          <cell r="A307">
            <v>63100</v>
          </cell>
          <cell r="B307" t="str">
            <v>The Club at Eustis</v>
          </cell>
          <cell r="C307" t="str">
            <v>Club at Eustis Partners, Ltd.</v>
          </cell>
          <cell r="D307" t="str">
            <v>Schafer, Tschopp, Whitecomb, Mitchell &amp; Sheridan, LLP</v>
          </cell>
          <cell r="E307" t="str">
            <v>CED Capital Holdings IX, Ltd.</v>
          </cell>
          <cell r="F307" t="str">
            <v>Nationwide Fund</v>
          </cell>
          <cell r="G307">
            <v>2018</v>
          </cell>
          <cell r="H307" t="str">
            <v>YES</v>
          </cell>
          <cell r="I307" t="str">
            <v>27.5</v>
          </cell>
          <cell r="J307">
            <v>40</v>
          </cell>
        </row>
        <row r="308">
          <cell r="A308">
            <v>61145</v>
          </cell>
          <cell r="B308" t="str">
            <v>Collaborative Village</v>
          </cell>
          <cell r="C308" t="str">
            <v>Collaborative Village Limited Partnership</v>
          </cell>
          <cell r="D308" t="str">
            <v>Mahoney Ulbrich Christiansen Russ</v>
          </cell>
          <cell r="E308" t="str">
            <v>PPL Collaborative Village LLC,Project for Pride in Living (PPL)</v>
          </cell>
          <cell r="F308" t="str">
            <v>NEF 2003</v>
          </cell>
          <cell r="G308">
            <v>0</v>
          </cell>
          <cell r="H308" t="str">
            <v>NO</v>
          </cell>
          <cell r="I308" t="str">
            <v/>
          </cell>
          <cell r="J308" t="str">
            <v>27.5</v>
          </cell>
        </row>
        <row r="309">
          <cell r="A309">
            <v>62459</v>
          </cell>
          <cell r="B309" t="str">
            <v>College Park Apartments</v>
          </cell>
          <cell r="C309" t="str">
            <v>College Park Housing Associates, a California Limited Partnership</v>
          </cell>
          <cell r="D309" t="str">
            <v>Keller &amp; Associates, LLP</v>
          </cell>
          <cell r="E309" t="str">
            <v>Community Development Advocates, Inc.,Lompoc Housing &amp;amp; Community Development Corp.,Peoples' Self-Help Housing Corporation (PSHHC),PSHHC College Park LLC</v>
          </cell>
          <cell r="F309" t="str">
            <v>BOACHIF III</v>
          </cell>
          <cell r="G309">
            <v>0</v>
          </cell>
          <cell r="H309" t="str">
            <v>NO</v>
          </cell>
          <cell r="I309" t="str">
            <v>27.5, 40</v>
          </cell>
          <cell r="J309" t="str">
            <v>27.5, 40</v>
          </cell>
        </row>
        <row r="310">
          <cell r="A310">
            <v>65063</v>
          </cell>
          <cell r="B310" t="str">
            <v>Villa Santa Maria (College Way)</v>
          </cell>
          <cell r="C310" t="str">
            <v>College Way Family Housing LLC</v>
          </cell>
          <cell r="D310" t="str">
            <v>Watson &amp; McDonell, PLLC</v>
          </cell>
          <cell r="E310" t="str">
            <v>Catholic Housing Services of Western WA (Archdiocesan HA)</v>
          </cell>
          <cell r="F310" t="str">
            <v>HEF V</v>
          </cell>
          <cell r="G310">
            <v>0</v>
          </cell>
          <cell r="H310" t="str">
            <v>NO</v>
          </cell>
          <cell r="I310" t="str">
            <v>27.5</v>
          </cell>
          <cell r="J310" t="str">
            <v>27.5</v>
          </cell>
        </row>
        <row r="311">
          <cell r="A311">
            <v>64242</v>
          </cell>
          <cell r="B311" t="str">
            <v>Collier Garden</v>
          </cell>
          <cell r="C311" t="str">
            <v>Collier Garden LLC</v>
          </cell>
          <cell r="D311" t="str">
            <v>Dauby O' Connor &amp; Zaleski LLC</v>
          </cell>
          <cell r="E311" t="str">
            <v>Star-Holdings of Illinois, L.L.C.,Winnebago Homes Association (WHA)</v>
          </cell>
          <cell r="F311" t="str">
            <v>BAF Fund</v>
          </cell>
          <cell r="G311">
            <v>2022</v>
          </cell>
          <cell r="H311" t="str">
            <v>NO</v>
          </cell>
          <cell r="I311" t="str">
            <v>27.5</v>
          </cell>
          <cell r="J311" t="str">
            <v>27.5</v>
          </cell>
        </row>
        <row r="312">
          <cell r="A312">
            <v>60888</v>
          </cell>
          <cell r="B312" t="str">
            <v>Meadow Park Apartments</v>
          </cell>
          <cell r="C312" t="str">
            <v>Colonial Park Associates, LTD</v>
          </cell>
          <cell r="D312" t="str">
            <v>W. Thomas King</v>
          </cell>
          <cell r="E312" t="str">
            <v>Southeast Alabama Self-Help Association</v>
          </cell>
          <cell r="H312" t="str">
            <v>MAKE ELECTION DECISION BASED ON CURRENT DEPRECIATION USEFUL LIFE *</v>
          </cell>
        </row>
        <row r="313">
          <cell r="A313">
            <v>64078</v>
          </cell>
          <cell r="B313" t="str">
            <v>Cedarwoods Apartments</v>
          </cell>
          <cell r="C313" t="str">
            <v>Common Ground Cedarwoods Housing LLC</v>
          </cell>
          <cell r="D313" t="str">
            <v>CohnReznick (NY)</v>
          </cell>
          <cell r="E313" t="str">
            <v>Breaking Ground Housing Development Fund Corporation</v>
          </cell>
          <cell r="F313" t="str">
            <v>BAF II Fund - 85%,Morgan Stanley SIF Shared - 15%</v>
          </cell>
          <cell r="G313">
            <v>0</v>
          </cell>
          <cell r="H313" t="str">
            <v>NO</v>
          </cell>
          <cell r="I313" t="str">
            <v>27.5</v>
          </cell>
          <cell r="J313" t="str">
            <v>27.5</v>
          </cell>
        </row>
        <row r="314">
          <cell r="A314">
            <v>62541</v>
          </cell>
          <cell r="B314" t="str">
            <v>CHP VII</v>
          </cell>
          <cell r="C314" t="str">
            <v>Community Housing Partners VII L.P.</v>
          </cell>
          <cell r="D314" t="str">
            <v>Luczak, Greg</v>
          </cell>
          <cell r="E314" t="str">
            <v>Chicago Community Development Corporation</v>
          </cell>
          <cell r="H314" t="str">
            <v>NEF DISPOSED INTEREST IN 2018</v>
          </cell>
        </row>
        <row r="315">
          <cell r="A315">
            <v>62153</v>
          </cell>
          <cell r="B315" t="str">
            <v>Solara Apartments</v>
          </cell>
          <cell r="C315" t="str">
            <v>Community Road Housing Associates, L.P.</v>
          </cell>
          <cell r="D315" t="str">
            <v>Leaf and Cole, LLP</v>
          </cell>
          <cell r="E315" t="str">
            <v>Community HousingWorks, Inc., a CA nonprofit public benefit corporation</v>
          </cell>
          <cell r="F315" t="str">
            <v>NEF 2005</v>
          </cell>
          <cell r="G315">
            <v>0</v>
          </cell>
          <cell r="H315" t="str">
            <v>NO</v>
          </cell>
          <cell r="I315" t="str">
            <v>27.5</v>
          </cell>
          <cell r="J315" t="str">
            <v>27.5</v>
          </cell>
        </row>
        <row r="316">
          <cell r="A316">
            <v>66849</v>
          </cell>
          <cell r="B316" t="str">
            <v xml:space="preserve">Ridge Road </v>
          </cell>
          <cell r="C316" t="str">
            <v>Community Services Fifth Housing, LLC</v>
          </cell>
          <cell r="D316" t="str">
            <v>Flaherty Salmin CPAs</v>
          </cell>
          <cell r="E316" t="str">
            <v>Community Services for Every1</v>
          </cell>
          <cell r="F316" t="str">
            <v>MS SIF IV</v>
          </cell>
          <cell r="G316">
            <v>0</v>
          </cell>
          <cell r="H316" t="str">
            <v>NO</v>
          </cell>
          <cell r="I316">
            <v>27.5</v>
          </cell>
          <cell r="J316" t="str">
            <v>27.5</v>
          </cell>
        </row>
        <row r="317">
          <cell r="A317">
            <v>66892</v>
          </cell>
          <cell r="B317" t="str">
            <v>Compass at Ronald Commons</v>
          </cell>
          <cell r="C317" t="str">
            <v>Compass at Ronald CommonsLLC</v>
          </cell>
          <cell r="D317" t="str">
            <v>Clark Nuber P.S.</v>
          </cell>
          <cell r="E317" t="str">
            <v>Compass Housing Alliance</v>
          </cell>
          <cell r="F317" t="str">
            <v>BOACHIF VIII</v>
          </cell>
          <cell r="G317">
            <v>2018</v>
          </cell>
          <cell r="H317" t="str">
            <v>YES</v>
          </cell>
          <cell r="I317" t="str">
            <v>27.5</v>
          </cell>
          <cell r="J317">
            <v>40</v>
          </cell>
        </row>
        <row r="318">
          <cell r="A318">
            <v>67959</v>
          </cell>
          <cell r="B318" t="str">
            <v xml:space="preserve">Compass Broadview </v>
          </cell>
          <cell r="C318" t="str">
            <v>Compass Broadview LLC</v>
          </cell>
          <cell r="D318" t="str">
            <v>Clark Nuber P.S.</v>
          </cell>
          <cell r="E318" t="str">
            <v>Compass Housing Alliance</v>
          </cell>
          <cell r="F318" t="str">
            <v>Capital One 2012</v>
          </cell>
          <cell r="G318">
            <v>2019</v>
          </cell>
          <cell r="H318" t="str">
            <v>NO</v>
          </cell>
          <cell r="I318">
            <v>30</v>
          </cell>
          <cell r="J318">
            <v>30</v>
          </cell>
        </row>
        <row r="319">
          <cell r="A319">
            <v>64880</v>
          </cell>
          <cell r="B319" t="str">
            <v>Compass Housing Alliance - Ballard</v>
          </cell>
          <cell r="C319" t="str">
            <v>Compass Center Ballard LLC</v>
          </cell>
          <cell r="D319" t="str">
            <v>Clark Nuber P.S.</v>
          </cell>
          <cell r="E319" t="str">
            <v>Compass Housing Alliance</v>
          </cell>
          <cell r="F319" t="str">
            <v>NEF 2011</v>
          </cell>
          <cell r="G319">
            <v>0</v>
          </cell>
          <cell r="H319" t="str">
            <v>NO</v>
          </cell>
          <cell r="I319" t="str">
            <v>27.5</v>
          </cell>
          <cell r="J319" t="str">
            <v>27.5</v>
          </cell>
        </row>
        <row r="320">
          <cell r="A320">
            <v>63174</v>
          </cell>
          <cell r="B320" t="str">
            <v>Seasons at Compton - BOACHIF V 2010 - Secondary 2015</v>
          </cell>
          <cell r="C320" t="str">
            <v>Compton Senior Housing, LP</v>
          </cell>
          <cell r="D320" t="str">
            <v>Holthouse, Carlin &amp; Van Trigt LLP, Boggeln &amp; Company</v>
          </cell>
          <cell r="E320" t="str">
            <v>LINC Housing Corporation</v>
          </cell>
          <cell r="F320" t="str">
            <v>Wells Fargo SIF III</v>
          </cell>
          <cell r="G320">
            <v>0</v>
          </cell>
          <cell r="H320" t="str">
            <v>NO</v>
          </cell>
          <cell r="I320" t="str">
            <v>27.5</v>
          </cell>
          <cell r="J320" t="str">
            <v>27.5</v>
          </cell>
        </row>
        <row r="321">
          <cell r="A321">
            <v>65639</v>
          </cell>
          <cell r="B321" t="str">
            <v>Concern Amityville - Secondary 2016</v>
          </cell>
          <cell r="C321" t="str">
            <v>Concern Amityville LLC</v>
          </cell>
          <cell r="D321" t="str">
            <v>CohnReznick (Chicago), CohnReznick (NY)</v>
          </cell>
          <cell r="E321" t="str">
            <v>Concern for Independent Living, Inc.</v>
          </cell>
          <cell r="F321" t="str">
            <v>BOACHIF VII</v>
          </cell>
          <cell r="G321">
            <v>2018</v>
          </cell>
          <cell r="H321" t="str">
            <v>YES</v>
          </cell>
          <cell r="I321" t="str">
            <v>27.5</v>
          </cell>
          <cell r="J321">
            <v>40</v>
          </cell>
        </row>
        <row r="322">
          <cell r="A322">
            <v>65987</v>
          </cell>
          <cell r="B322" t="str">
            <v>Concern Bergen</v>
          </cell>
          <cell r="C322" t="str">
            <v>Concern Bergen LLC</v>
          </cell>
          <cell r="D322" t="str">
            <v>CohnReznick (Chicago), CohnReznick (NY)</v>
          </cell>
          <cell r="E322" t="str">
            <v>Concern for Independent Living, Inc.</v>
          </cell>
          <cell r="F322" t="str">
            <v>JPMorgan 2014</v>
          </cell>
          <cell r="G322">
            <v>0</v>
          </cell>
          <cell r="H322" t="str">
            <v>NO</v>
          </cell>
          <cell r="I322" t="str">
            <v>27.5</v>
          </cell>
          <cell r="J322" t="str">
            <v>27.5</v>
          </cell>
        </row>
        <row r="323">
          <cell r="A323">
            <v>63038</v>
          </cell>
          <cell r="B323" t="str">
            <v>South Country</v>
          </cell>
          <cell r="C323" t="str">
            <v>Concern East Patchogue LLC</v>
          </cell>
          <cell r="D323" t="str">
            <v>CohnReznick (Chicago), CohnReznick (NY)</v>
          </cell>
          <cell r="E323" t="str">
            <v>Concern for Independent Living, Inc.</v>
          </cell>
          <cell r="F323" t="str">
            <v>NEF 2007</v>
          </cell>
          <cell r="G323">
            <v>2018</v>
          </cell>
          <cell r="H323" t="str">
            <v>YES</v>
          </cell>
          <cell r="I323" t="str">
            <v>27.5</v>
          </cell>
          <cell r="J323">
            <v>40</v>
          </cell>
        </row>
        <row r="324">
          <cell r="A324">
            <v>64827</v>
          </cell>
          <cell r="B324" t="str">
            <v>Concern Heights Apartments</v>
          </cell>
          <cell r="C324" t="str">
            <v>Concern Heights Apartments, LLC</v>
          </cell>
          <cell r="D324" t="str">
            <v>CohnReznick (Chicago), CohnReznick (NY)</v>
          </cell>
          <cell r="E324" t="str">
            <v>Concern for Independent Living, Inc.</v>
          </cell>
          <cell r="F324" t="str">
            <v>TD Banknorth 2009</v>
          </cell>
          <cell r="G324">
            <v>0</v>
          </cell>
          <cell r="H324" t="str">
            <v>NO</v>
          </cell>
          <cell r="I324" t="str">
            <v>27.5</v>
          </cell>
          <cell r="J324" t="str">
            <v>27.5</v>
          </cell>
        </row>
        <row r="325">
          <cell r="A325">
            <v>62558</v>
          </cell>
          <cell r="B325" t="str">
            <v>Henry Perkins House</v>
          </cell>
          <cell r="C325" t="str">
            <v>Concern Riverhead LLC</v>
          </cell>
          <cell r="D325" t="str">
            <v>CohnReznick (Chicago), CohnReznick (NY)</v>
          </cell>
          <cell r="E325" t="str">
            <v>Concern for Independent Living, Inc.</v>
          </cell>
          <cell r="F325" t="str">
            <v>NEF 2006</v>
          </cell>
          <cell r="G325">
            <v>2018</v>
          </cell>
          <cell r="H325" t="str">
            <v>YES</v>
          </cell>
          <cell r="I325" t="str">
            <v>40</v>
          </cell>
          <cell r="J325">
            <v>40</v>
          </cell>
        </row>
        <row r="326">
          <cell r="A326">
            <v>66274</v>
          </cell>
          <cell r="B326" t="str">
            <v>Concern Ronkonkoma</v>
          </cell>
          <cell r="C326" t="str">
            <v>Concern Ronkonkoma LLC</v>
          </cell>
          <cell r="D326" t="str">
            <v>CohnReznick (Chicago), CohnReznick (NY)</v>
          </cell>
          <cell r="E326" t="str">
            <v>Concern for Independent Living, Inc.</v>
          </cell>
          <cell r="F326" t="str">
            <v>BOACHIF VIII</v>
          </cell>
          <cell r="G326">
            <v>2018</v>
          </cell>
          <cell r="H326" t="str">
            <v>YES</v>
          </cell>
          <cell r="I326" t="str">
            <v>27.5</v>
          </cell>
          <cell r="J326">
            <v>40</v>
          </cell>
        </row>
        <row r="327">
          <cell r="A327">
            <v>67856</v>
          </cell>
          <cell r="B327" t="str">
            <v xml:space="preserve">Connecticut Court </v>
          </cell>
          <cell r="C327" t="str">
            <v>Connecticut Court, LLC</v>
          </cell>
          <cell r="D327" t="str">
            <v>EFPR Group</v>
          </cell>
          <cell r="E327" t="str">
            <v>Clinton County Chaper NYSARC, Inc</v>
          </cell>
          <cell r="F327" t="str">
            <v>TD Banknorth 2014</v>
          </cell>
          <cell r="G327">
            <v>2019</v>
          </cell>
          <cell r="H327" t="str">
            <v>NO</v>
          </cell>
          <cell r="I327">
            <v>27.5</v>
          </cell>
          <cell r="J327" t="str">
            <v>27.5</v>
          </cell>
        </row>
        <row r="328">
          <cell r="A328">
            <v>62977</v>
          </cell>
          <cell r="B328" t="str">
            <v>VNA Senior Living Community</v>
          </cell>
          <cell r="C328" t="str">
            <v>Conwell Capen Limited Partnership</v>
          </cell>
          <cell r="D328" t="str">
            <v>Daniel Dennis &amp; Company LLP</v>
          </cell>
          <cell r="E328" t="str">
            <v>Visiting Nurse Assisted Living Community</v>
          </cell>
          <cell r="F328" t="str">
            <v>NEF 2007</v>
          </cell>
          <cell r="G328">
            <v>0</v>
          </cell>
          <cell r="H328" t="str">
            <v>NO</v>
          </cell>
          <cell r="I328" t="str">
            <v>27.5</v>
          </cell>
          <cell r="J328" t="str">
            <v>27.5</v>
          </cell>
        </row>
        <row r="329">
          <cell r="A329">
            <v>61828</v>
          </cell>
          <cell r="B329" t="str">
            <v>Cool Breeze Crossing</v>
          </cell>
          <cell r="C329" t="str">
            <v>Cool Breeze Crossing, LLC</v>
          </cell>
          <cell r="D329" t="str">
            <v>Rives &amp; Associates, LLP</v>
          </cell>
          <cell r="E329" t="str">
            <v>Santee-Lynches Affordable Housing and Community Development Corp.</v>
          </cell>
          <cell r="H329" t="str">
            <v>MAKE ELECTION DECISION BASED ON CURRENT DEPRECIATION USEFUL LIFE *</v>
          </cell>
        </row>
        <row r="330">
          <cell r="A330">
            <v>64281</v>
          </cell>
          <cell r="B330" t="str">
            <v>Cooper Street NEP</v>
          </cell>
          <cell r="C330" t="str">
            <v>Cooper and Decatur, LP</v>
          </cell>
          <cell r="D330" t="str">
            <v>Arlia &amp; Associates CPA's LLP</v>
          </cell>
          <cell r="E330" t="str">
            <v>Direct Building Management</v>
          </cell>
          <cell r="F330" t="str">
            <v>NYEF 2008</v>
          </cell>
          <cell r="G330">
            <v>2018</v>
          </cell>
          <cell r="H330" t="str">
            <v>YES</v>
          </cell>
          <cell r="I330" t="str">
            <v/>
          </cell>
          <cell r="J330">
            <v>40</v>
          </cell>
        </row>
        <row r="331">
          <cell r="A331">
            <v>65522</v>
          </cell>
          <cell r="B331" t="str">
            <v>Corbin Heights</v>
          </cell>
          <cell r="C331" t="str">
            <v>Corbin Pinnacle, LLC</v>
          </cell>
          <cell r="D331" t="str">
            <v>CohnReznick (Hartford)</v>
          </cell>
          <cell r="E331" t="str">
            <v>JPM/C Reporting,The Simon Konover Company</v>
          </cell>
          <cell r="F331" t="str">
            <v>JPMorgan 2012</v>
          </cell>
          <cell r="G331">
            <v>0</v>
          </cell>
          <cell r="H331" t="str">
            <v>NO</v>
          </cell>
          <cell r="I331" t="str">
            <v>27.5</v>
          </cell>
          <cell r="J331" t="str">
            <v>27.5</v>
          </cell>
        </row>
        <row r="332">
          <cell r="A332">
            <v>61193</v>
          </cell>
          <cell r="B332" t="str">
            <v>Core City Estates II</v>
          </cell>
          <cell r="C332" t="str">
            <v>Core City Estates Ph II LDHA LP</v>
          </cell>
          <cell r="D332" t="str">
            <v>Gordon Advisors, P.C.</v>
          </cell>
          <cell r="E332" t="str">
            <v>Core City Neighborhoods,Phoenix Group Consultants, Inc.(MI)</v>
          </cell>
          <cell r="F332" t="str">
            <v>NEF 2003</v>
          </cell>
          <cell r="G332">
            <v>0</v>
          </cell>
          <cell r="H332" t="str">
            <v>NO</v>
          </cell>
          <cell r="I332" t="str">
            <v>27.5</v>
          </cell>
          <cell r="J332" t="str">
            <v>27.5</v>
          </cell>
        </row>
        <row r="333">
          <cell r="A333">
            <v>67312</v>
          </cell>
          <cell r="B333" t="str">
            <v xml:space="preserve">Corinthian Gardens </v>
          </cell>
          <cell r="C333" t="str">
            <v>Corinthian Gardens Associates, L.P.</v>
          </cell>
          <cell r="D333" t="str">
            <v>McGowen Hurst Clark &amp; Smith, P.C.</v>
          </cell>
          <cell r="E333" t="str">
            <v>Corinthian Gardens, Inc.</v>
          </cell>
          <cell r="F333" t="str">
            <v>Regional VIII - Chicago</v>
          </cell>
          <cell r="G333">
            <v>2018</v>
          </cell>
          <cell r="H333" t="str">
            <v>YES</v>
          </cell>
          <cell r="I333">
            <v>27.5</v>
          </cell>
          <cell r="J333">
            <v>30</v>
          </cell>
        </row>
        <row r="334">
          <cell r="A334">
            <v>61721</v>
          </cell>
          <cell r="B334" t="str">
            <v>Cornerstone Manor (NY)</v>
          </cell>
          <cell r="C334" t="str">
            <v>Cornerstone Manor, L.P.</v>
          </cell>
          <cell r="D334" t="str">
            <v>Freed Maxick CPAs, PC</v>
          </cell>
          <cell r="E334" t="str">
            <v>City Mission Society, Inc.</v>
          </cell>
          <cell r="F334" t="str">
            <v>NEF 2004</v>
          </cell>
          <cell r="G334">
            <v>0</v>
          </cell>
          <cell r="H334" t="str">
            <v>NO</v>
          </cell>
          <cell r="I334" t="str">
            <v>27.5</v>
          </cell>
          <cell r="J334" t="str">
            <v>27.5</v>
          </cell>
        </row>
        <row r="335">
          <cell r="A335">
            <v>60815</v>
          </cell>
          <cell r="B335" t="str">
            <v>Cortland Manor aka Bishop Conway Residences</v>
          </cell>
          <cell r="C335" t="str">
            <v>Cortland Manor LLC</v>
          </cell>
          <cell r="D335" t="str">
            <v>RSM (Des Moines)</v>
          </cell>
          <cell r="E335" t="str">
            <v>Catholic Charities Housing Development Corporation</v>
          </cell>
          <cell r="H335" t="str">
            <v>NEF DISPOSED INTEREST IN 2018</v>
          </cell>
        </row>
        <row r="336">
          <cell r="A336">
            <v>62718</v>
          </cell>
          <cell r="B336" t="str">
            <v>New Visions Center</v>
          </cell>
          <cell r="C336" t="str">
            <v>Council Bluffs Housing for the Homeless, LLC</v>
          </cell>
          <cell r="D336" t="str">
            <v xml:space="preserve">The McMillen Company, PC </v>
          </cell>
          <cell r="E336" t="str">
            <v>Central States Development, LLC,Christian Worship Center,South Central Behavioral Services</v>
          </cell>
          <cell r="F336" t="str">
            <v>NEF 2006 II</v>
          </cell>
          <cell r="G336">
            <v>0</v>
          </cell>
          <cell r="H336" t="str">
            <v>NO</v>
          </cell>
          <cell r="I336" t="str">
            <v>27.5</v>
          </cell>
          <cell r="J336" t="str">
            <v>27.5</v>
          </cell>
        </row>
        <row r="337">
          <cell r="A337">
            <v>65291</v>
          </cell>
          <cell r="B337" t="str">
            <v>Country Club Hills Wellness Center</v>
          </cell>
          <cell r="C337" t="str">
            <v>Country Club Hills Wellness Center, LP</v>
          </cell>
          <cell r="D337" t="str">
            <v>Haran &amp; Associates, Ltd.</v>
          </cell>
          <cell r="E337" t="str">
            <v>South Suburban PADS,Turnstone Development Corporation</v>
          </cell>
          <cell r="F337" t="str">
            <v>BOACHIF VI</v>
          </cell>
          <cell r="G337">
            <v>2018</v>
          </cell>
          <cell r="H337" t="str">
            <v>YES</v>
          </cell>
          <cell r="I337" t="str">
            <v>27.5</v>
          </cell>
          <cell r="J337">
            <v>40</v>
          </cell>
        </row>
        <row r="338">
          <cell r="A338">
            <v>65031</v>
          </cell>
          <cell r="B338" t="str">
            <v>Countryside Apartments (UT)</v>
          </cell>
          <cell r="C338" t="str">
            <v>Countryside Apartments Ogden, LLC</v>
          </cell>
          <cell r="D338" t="str">
            <v>WSRP, LLC</v>
          </cell>
          <cell r="E338" t="str">
            <v>Kier Development LLC</v>
          </cell>
          <cell r="F338" t="str">
            <v>HEF VII</v>
          </cell>
          <cell r="G338">
            <v>2018</v>
          </cell>
          <cell r="H338" t="str">
            <v>YES</v>
          </cell>
          <cell r="I338" t="str">
            <v>40</v>
          </cell>
          <cell r="J338">
            <v>40</v>
          </cell>
        </row>
        <row r="339">
          <cell r="A339">
            <v>61384</v>
          </cell>
          <cell r="B339" t="str">
            <v>Courtes de Emerald</v>
          </cell>
          <cell r="C339" t="str">
            <v>Courtes de Emerald, L.P.</v>
          </cell>
          <cell r="D339" t="str">
            <v>Cone &amp; Smith, P.C.</v>
          </cell>
          <cell r="E339" t="str">
            <v>PHASE Inc.</v>
          </cell>
          <cell r="F339" t="str">
            <v>NEF 2004</v>
          </cell>
          <cell r="G339">
            <v>0</v>
          </cell>
          <cell r="H339" t="str">
            <v>NO</v>
          </cell>
          <cell r="I339" t="str">
            <v>27.5</v>
          </cell>
          <cell r="J339" t="str">
            <v>27.5</v>
          </cell>
        </row>
        <row r="340">
          <cell r="A340">
            <v>65980</v>
          </cell>
          <cell r="B340" t="str">
            <v>Path Villas at Del Rey</v>
          </cell>
          <cell r="C340" t="str">
            <v>Courtleigh Development L.P.</v>
          </cell>
          <cell r="D340" t="str">
            <v>Grigg, Ritter &amp; Brash, P.C.</v>
          </cell>
          <cell r="E340" t="str">
            <v>Pacific West Communities, Inc. (PWC),PATH Ventures</v>
          </cell>
          <cell r="F340" t="str">
            <v>CEF 2014</v>
          </cell>
          <cell r="G340">
            <v>0</v>
          </cell>
          <cell r="H340" t="str">
            <v>NO</v>
          </cell>
          <cell r="I340" t="str">
            <v>27.5</v>
          </cell>
          <cell r="J340" t="str">
            <v>27.5</v>
          </cell>
        </row>
        <row r="341">
          <cell r="A341">
            <v>64977</v>
          </cell>
          <cell r="B341" t="str">
            <v>Courtyard Commons</v>
          </cell>
          <cell r="C341" t="str">
            <v>Courtyard Commons LLC</v>
          </cell>
          <cell r="D341" t="str">
            <v>CohnReznick (Atlanta)</v>
          </cell>
          <cell r="E341" t="str">
            <v>Archdiocesan Housing Inc-Denver</v>
          </cell>
          <cell r="F341" t="str">
            <v>HEF V</v>
          </cell>
          <cell r="G341">
            <v>0</v>
          </cell>
          <cell r="H341" t="str">
            <v>NO</v>
          </cell>
          <cell r="I341" t="str">
            <v>27.5</v>
          </cell>
          <cell r="J341" t="str">
            <v>27.5</v>
          </cell>
        </row>
        <row r="342">
          <cell r="A342">
            <v>64777</v>
          </cell>
          <cell r="B342" t="str">
            <v>Courtyard Cottages of Bryant Phase I</v>
          </cell>
          <cell r="C342" t="str">
            <v>Courtyard Cottages of Bryant Phase I, L.P.</v>
          </cell>
          <cell r="D342" t="str">
            <v>Novogradac &amp; Company LLP (Chicago)</v>
          </cell>
          <cell r="E342" t="str">
            <v>Autumn Group, Inc</v>
          </cell>
          <cell r="F342" t="str">
            <v>BAF II Fund</v>
          </cell>
          <cell r="G342">
            <v>0</v>
          </cell>
          <cell r="H342" t="str">
            <v>NO</v>
          </cell>
          <cell r="I342" t="str">
            <v>27.5</v>
          </cell>
          <cell r="J342" t="str">
            <v>27.5</v>
          </cell>
        </row>
        <row r="343">
          <cell r="A343">
            <v>64780</v>
          </cell>
          <cell r="B343" t="str">
            <v>Courtyard Cottages of Bryant Phase II</v>
          </cell>
          <cell r="C343" t="str">
            <v>Courtyard Cottages of Bryant Phase II, L.P.</v>
          </cell>
          <cell r="D343" t="str">
            <v>Novogradac &amp; Company LLP (Chicago)</v>
          </cell>
          <cell r="E343" t="str">
            <v>Autumn Group, Inc</v>
          </cell>
          <cell r="F343" t="str">
            <v>BAF II Fund</v>
          </cell>
          <cell r="G343">
            <v>0</v>
          </cell>
          <cell r="H343" t="str">
            <v>NO</v>
          </cell>
          <cell r="I343" t="str">
            <v>27.5</v>
          </cell>
          <cell r="J343" t="str">
            <v>27.5</v>
          </cell>
        </row>
        <row r="344">
          <cell r="A344">
            <v>63874</v>
          </cell>
          <cell r="B344" t="str">
            <v>Coventry Commons Combined</v>
          </cell>
          <cell r="C344" t="str">
            <v>Coventry Commons, LLLP</v>
          </cell>
          <cell r="D344" t="str">
            <v>CohnReznick (Charlotte)</v>
          </cell>
          <cell r="E344" t="str">
            <v>Interlink Counseling Services,Marian Development Group, LLC,The Ezekiel Foundation Inc.</v>
          </cell>
          <cell r="F344" t="str">
            <v>NEF 2008 II</v>
          </cell>
          <cell r="G344">
            <v>0</v>
          </cell>
          <cell r="H344" t="str">
            <v>NO</v>
          </cell>
          <cell r="I344" t="str">
            <v>27.5</v>
          </cell>
          <cell r="J344" t="str">
            <v>27.5</v>
          </cell>
        </row>
        <row r="345">
          <cell r="A345">
            <v>62062</v>
          </cell>
          <cell r="B345" t="str">
            <v>Crane Ordway</v>
          </cell>
          <cell r="C345" t="str">
            <v>Crane Ordway Limited Partnership</v>
          </cell>
          <cell r="D345" t="str">
            <v>Mahoney Ulbrich Christiansen Russ</v>
          </cell>
          <cell r="E345" t="str">
            <v>Aeon aka Central Community Housing Trust,Minneapolis Housing Corporation</v>
          </cell>
          <cell r="F345" t="str">
            <v>NEF 2005</v>
          </cell>
          <cell r="G345">
            <v>0</v>
          </cell>
          <cell r="H345" t="str">
            <v>NO</v>
          </cell>
          <cell r="I345" t="str">
            <v>27.5</v>
          </cell>
          <cell r="J345" t="str">
            <v>27.5</v>
          </cell>
        </row>
        <row r="346">
          <cell r="A346">
            <v>64370</v>
          </cell>
          <cell r="B346" t="str">
            <v>Creekside Apartments (OR)</v>
          </cell>
          <cell r="C346" t="str">
            <v>Creekside Woods Limited Partnership</v>
          </cell>
          <cell r="D346" t="str">
            <v>Loveridge Hunt &amp; Company</v>
          </cell>
          <cell r="E346" t="str">
            <v>Northwest Housing Alternatives, Inc. (NHA)</v>
          </cell>
          <cell r="F346" t="str">
            <v>NEF 2006 II - 20%,One Economy I - 80%</v>
          </cell>
          <cell r="G346">
            <v>0</v>
          </cell>
          <cell r="H346" t="str">
            <v>NO</v>
          </cell>
          <cell r="I346" t="str">
            <v>27.5, 40</v>
          </cell>
          <cell r="J346" t="str">
            <v>27.5, 40</v>
          </cell>
        </row>
        <row r="347">
          <cell r="A347">
            <v>66919</v>
          </cell>
          <cell r="B347" t="str">
            <v xml:space="preserve">Creekview Senior Apartments </v>
          </cell>
          <cell r="C347" t="str">
            <v>Creekview Apartments, L.P.</v>
          </cell>
          <cell r="D347" t="str">
            <v>Dauby O' Connor &amp; Zaleski LLC</v>
          </cell>
          <cell r="E347" t="str">
            <v>Full Circle Communities, Inc.</v>
          </cell>
          <cell r="F347" t="str">
            <v>Regional VIII - Chicago</v>
          </cell>
          <cell r="G347">
            <v>2018</v>
          </cell>
          <cell r="H347" t="str">
            <v>YES</v>
          </cell>
          <cell r="I347">
            <v>27.5</v>
          </cell>
          <cell r="J347">
            <v>40</v>
          </cell>
        </row>
        <row r="348">
          <cell r="A348">
            <v>65339</v>
          </cell>
          <cell r="B348" t="str">
            <v>Creekwood-Phase I</v>
          </cell>
          <cell r="C348" t="str">
            <v>Creekwood I LLC</v>
          </cell>
          <cell r="D348" t="str">
            <v>Tidwell Group (Atlanta)</v>
          </cell>
          <cell r="E348" t="str">
            <v>Norstar Development USA</v>
          </cell>
          <cell r="F348" t="str">
            <v>NEF 2011</v>
          </cell>
          <cell r="G348">
            <v>0</v>
          </cell>
          <cell r="H348" t="str">
            <v>NO</v>
          </cell>
          <cell r="I348" t="str">
            <v>27.5</v>
          </cell>
          <cell r="J348" t="str">
            <v>27.5</v>
          </cell>
        </row>
        <row r="349">
          <cell r="A349">
            <v>65889</v>
          </cell>
          <cell r="B349" t="str">
            <v xml:space="preserve">Crerand Commons II </v>
          </cell>
          <cell r="C349" t="str">
            <v>Crerand Commons LLC</v>
          </cell>
          <cell r="D349" t="str">
            <v>Heveron &amp; Company CPAs, PLLC</v>
          </cell>
          <cell r="E349" t="str">
            <v>PathStone Corporation Inc. (fka Rural Opportunities)</v>
          </cell>
          <cell r="F349" t="str">
            <v>NY ARH Fund
Regional VIII - Chicago</v>
          </cell>
          <cell r="G349">
            <v>0</v>
          </cell>
          <cell r="H349" t="str">
            <v>NO</v>
          </cell>
          <cell r="I349">
            <v>27.5</v>
          </cell>
          <cell r="J349" t="str">
            <v>27.5</v>
          </cell>
        </row>
        <row r="350">
          <cell r="A350">
            <v>63080</v>
          </cell>
          <cell r="B350" t="str">
            <v>Crescent Park (CA)</v>
          </cell>
          <cell r="C350" t="str">
            <v>Crescent Park EAH, L.P., a California Limited Partnership</v>
          </cell>
          <cell r="D350" t="str">
            <v>Spiteri, Narasky &amp; Daley, LLP</v>
          </cell>
          <cell r="E350" t="str">
            <v>EAH, Inc.</v>
          </cell>
          <cell r="F350" t="str">
            <v>Aegon Fund</v>
          </cell>
          <cell r="G350">
            <v>2018</v>
          </cell>
          <cell r="H350" t="str">
            <v>YES</v>
          </cell>
          <cell r="I350" t="str">
            <v>27.5</v>
          </cell>
          <cell r="J350">
            <v>40</v>
          </cell>
        </row>
        <row r="351">
          <cell r="A351">
            <v>66704</v>
          </cell>
          <cell r="B351" t="str">
            <v>Crest Apartments</v>
          </cell>
          <cell r="C351" t="str">
            <v>Crest Apartments LP</v>
          </cell>
          <cell r="D351" t="str">
            <v>Levitt &amp; Rosenblum</v>
          </cell>
          <cell r="E351" t="str">
            <v>Skid Row Housing Trust (SRHT)</v>
          </cell>
          <cell r="F351" t="str">
            <v>JPMorgan 2014</v>
          </cell>
          <cell r="G351">
            <v>2022</v>
          </cell>
          <cell r="H351" t="str">
            <v>NO</v>
          </cell>
          <cell r="I351" t="str">
            <v>27.5, 40</v>
          </cell>
          <cell r="J351" t="str">
            <v>27.5, 40</v>
          </cell>
        </row>
        <row r="352">
          <cell r="A352">
            <v>61557</v>
          </cell>
          <cell r="B352" t="str">
            <v>Creston Commons Phase II</v>
          </cell>
          <cell r="C352" t="str">
            <v>Creston Commons II LLC</v>
          </cell>
          <cell r="D352" t="str">
            <v>Dauby O' Connor &amp; Zaleski LLC</v>
          </cell>
          <cell r="E352" t="str">
            <v>DHIC, Inc.,JPM/C Reporting</v>
          </cell>
          <cell r="F352" t="str">
            <v>FNBC Leasing</v>
          </cell>
          <cell r="G352">
            <v>0</v>
          </cell>
          <cell r="H352" t="str">
            <v>NO</v>
          </cell>
          <cell r="I352" t="str">
            <v>27.5</v>
          </cell>
          <cell r="J352" t="str">
            <v>27.5</v>
          </cell>
        </row>
        <row r="353">
          <cell r="A353">
            <v>65017</v>
          </cell>
          <cell r="B353" t="str">
            <v>Crestview Commons (OR)</v>
          </cell>
          <cell r="C353" t="str">
            <v>Crestview Commons LP</v>
          </cell>
          <cell r="D353" t="str">
            <v>Novogradac &amp; Company LLP (Long Beach)</v>
          </cell>
          <cell r="E353" t="str">
            <v>Rembold Properties LLC</v>
          </cell>
          <cell r="H353" t="str">
            <v>MAKE ELECTION DECISION BASED ON CURRENT DEPRECIATION USEFUL LIFE *</v>
          </cell>
        </row>
        <row r="354">
          <cell r="A354">
            <v>61875</v>
          </cell>
          <cell r="B354" t="str">
            <v>Crestview Village Apts (IL)</v>
          </cell>
          <cell r="C354" t="str">
            <v>Crestview Preservation Associates L.P.</v>
          </cell>
          <cell r="D354" t="str">
            <v>Marks Nelson, LLC</v>
          </cell>
          <cell r="E354" t="str">
            <v>Preservation of Affordable Housing (POAH)</v>
          </cell>
          <cell r="F354" t="str">
            <v>Nationwide Fund</v>
          </cell>
          <cell r="G354">
            <v>2018</v>
          </cell>
          <cell r="H354" t="str">
            <v>YES</v>
          </cell>
          <cell r="I354" t="str">
            <v>27.5</v>
          </cell>
          <cell r="J354">
            <v>40</v>
          </cell>
        </row>
        <row r="355">
          <cell r="A355">
            <v>10054</v>
          </cell>
          <cell r="B355" t="str">
            <v>Criscuolo Court II</v>
          </cell>
          <cell r="C355" t="str">
            <v>Criscuolo Court II, L.P.</v>
          </cell>
          <cell r="D355" t="str">
            <v>A.G. Aaronson, C.P.A.</v>
          </cell>
          <cell r="E355" t="str">
            <v>Aquinas Housing Company</v>
          </cell>
          <cell r="H355" t="str">
            <v>MAKE ELECTION DECISION BASED ON CURRENT DEPRECIATION USEFUL LIFE *</v>
          </cell>
        </row>
        <row r="356">
          <cell r="A356">
            <v>61683</v>
          </cell>
          <cell r="B356" t="str">
            <v>Croft Place Townhomes</v>
          </cell>
          <cell r="C356" t="str">
            <v>Croft Place Townhomes LLC</v>
          </cell>
          <cell r="D356" t="str">
            <v>Loveridge Hunt &amp; Company</v>
          </cell>
          <cell r="E356" t="str">
            <v>Delridge Neighborhoods Development Association (DNDA)</v>
          </cell>
          <cell r="F356" t="str">
            <v>NEF 2003</v>
          </cell>
          <cell r="G356">
            <v>0</v>
          </cell>
          <cell r="H356" t="str">
            <v>NO</v>
          </cell>
          <cell r="I356" t="str">
            <v>27.5</v>
          </cell>
          <cell r="J356" t="str">
            <v>27.5</v>
          </cell>
        </row>
        <row r="357">
          <cell r="A357">
            <v>66222</v>
          </cell>
          <cell r="B357" t="str">
            <v>Crossing Point Villas</v>
          </cell>
          <cell r="C357" t="str">
            <v>Crossing Point Villas, L.P.</v>
          </cell>
          <cell r="D357" t="str">
            <v>Addington &amp; Associates, PLLC</v>
          </cell>
          <cell r="E357" t="str">
            <v>Equity Housing Group II, LLC,La Frontera Partners, Inc.,Sierra Housing Resource Partners (SHRP)</v>
          </cell>
          <cell r="F357" t="str">
            <v>NEF 2014</v>
          </cell>
          <cell r="G357">
            <v>0</v>
          </cell>
          <cell r="H357" t="str">
            <v>NO</v>
          </cell>
          <cell r="I357" t="str">
            <v>27.5</v>
          </cell>
          <cell r="J357" t="str">
            <v>27.5</v>
          </cell>
        </row>
        <row r="358">
          <cell r="A358">
            <v>61581</v>
          </cell>
          <cell r="B358" t="str">
            <v>Crotona Avenue</v>
          </cell>
          <cell r="C358" t="str">
            <v>Crotona Avenue Associates, L.P.</v>
          </cell>
          <cell r="D358" t="str">
            <v>Berdon Accountants and Advisors</v>
          </cell>
          <cell r="E358" t="str">
            <v>Comunilife, Inc.</v>
          </cell>
          <cell r="H358" t="str">
            <v>NEF DISPOSED INTEREST IN 2018</v>
          </cell>
        </row>
        <row r="359">
          <cell r="A359">
            <v>63338</v>
          </cell>
          <cell r="B359" t="str">
            <v xml:space="preserve">Crotona Park Cluster </v>
          </cell>
          <cell r="C359" t="str">
            <v>Crotona Park Housing L.P.</v>
          </cell>
          <cell r="D359" t="str">
            <v>Tyrone Anthony Sellers, CPA</v>
          </cell>
          <cell r="E359" t="str">
            <v>Krislen Management</v>
          </cell>
          <cell r="F359" t="str">
            <v>NYEF 2005</v>
          </cell>
          <cell r="G359">
            <v>2018</v>
          </cell>
          <cell r="H359" t="str">
            <v>YES</v>
          </cell>
          <cell r="I359" t="str">
            <v>40</v>
          </cell>
          <cell r="J359">
            <v>40</v>
          </cell>
        </row>
        <row r="360">
          <cell r="A360">
            <v>65745</v>
          </cell>
          <cell r="B360" t="str">
            <v>Crotona Park North</v>
          </cell>
          <cell r="C360" t="str">
            <v>Crotona Park North LLC</v>
          </cell>
          <cell r="D360" t="str">
            <v>Luigi Laverghetta, CPA</v>
          </cell>
          <cell r="E360" t="str">
            <v>Belmont Arthur Avenue Local Development Corporation</v>
          </cell>
          <cell r="F360" t="str">
            <v>Citigroup 2014</v>
          </cell>
          <cell r="G360">
            <v>0</v>
          </cell>
          <cell r="H360" t="str">
            <v>NO</v>
          </cell>
          <cell r="I360" t="str">
            <v>27.5</v>
          </cell>
          <cell r="J360" t="str">
            <v>27.5</v>
          </cell>
        </row>
        <row r="361">
          <cell r="A361">
            <v>65852</v>
          </cell>
          <cell r="B361" t="str">
            <v>Crotona Park Residences</v>
          </cell>
          <cell r="C361" t="str">
            <v>Crotona Park Residences LLC</v>
          </cell>
          <cell r="D361" t="str">
            <v>Withum Smith &amp; Brown, Withum Smith &amp; Brown</v>
          </cell>
          <cell r="E361" t="str">
            <v>Promesa HDFC</v>
          </cell>
          <cell r="F361" t="str">
            <v>BNY Single Investor Fund</v>
          </cell>
          <cell r="G361">
            <v>0</v>
          </cell>
          <cell r="H361" t="str">
            <v>NO</v>
          </cell>
          <cell r="I361" t="str">
            <v>27.5</v>
          </cell>
          <cell r="J361" t="str">
            <v>27.5</v>
          </cell>
        </row>
        <row r="362">
          <cell r="A362">
            <v>61179</v>
          </cell>
          <cell r="B362" t="str">
            <v>Crown Heights NRP</v>
          </cell>
          <cell r="C362" t="str">
            <v>Crown Heights NRP Associates, L.P.</v>
          </cell>
          <cell r="D362" t="str">
            <v>PKF O’Connor Davies, LLP</v>
          </cell>
          <cell r="E362" t="str">
            <v>Crown Heights Jewish Community Council Inc.</v>
          </cell>
          <cell r="F362" t="str">
            <v>NYEF 2002</v>
          </cell>
          <cell r="G362">
            <v>0</v>
          </cell>
          <cell r="H362" t="str">
            <v>NO</v>
          </cell>
          <cell r="I362" t="str">
            <v>27.5</v>
          </cell>
          <cell r="J362" t="str">
            <v>27.5</v>
          </cell>
        </row>
        <row r="363">
          <cell r="A363">
            <v>64441</v>
          </cell>
          <cell r="B363" t="str">
            <v>The Village at Homewood Point (fka Pikes Peak Sr Apts)</v>
          </cell>
          <cell r="C363" t="str">
            <v>CS Pike Senior 2010 L.P.</v>
          </cell>
          <cell r="D363" t="str">
            <v>Haynie &amp; Company</v>
          </cell>
          <cell r="E363" t="str">
            <v>Hendricks Communities LLC</v>
          </cell>
          <cell r="F363" t="str">
            <v>BAF Fund</v>
          </cell>
          <cell r="G363">
            <v>2018</v>
          </cell>
          <cell r="H363" t="str">
            <v>YES</v>
          </cell>
          <cell r="I363" t="str">
            <v>27.5</v>
          </cell>
          <cell r="J363">
            <v>40</v>
          </cell>
        </row>
        <row r="364">
          <cell r="A364">
            <v>62374</v>
          </cell>
          <cell r="B364" t="str">
            <v>Cullen Homes I</v>
          </cell>
          <cell r="C364" t="str">
            <v>Cullen Homes Partners I, L.P.</v>
          </cell>
          <cell r="D364" t="str">
            <v>Johnson, Perry, Roussel &amp; Cuthbert, L.L.P</v>
          </cell>
          <cell r="E364" t="str">
            <v>Urban Housing of America, Inc, Louisiana</v>
          </cell>
          <cell r="F364" t="str">
            <v>NEF 2006</v>
          </cell>
          <cell r="G364">
            <v>2018</v>
          </cell>
          <cell r="H364" t="str">
            <v>YES</v>
          </cell>
          <cell r="I364" t="str">
            <v>27.5</v>
          </cell>
          <cell r="J364">
            <v>40</v>
          </cell>
        </row>
        <row r="365">
          <cell r="A365">
            <v>63044</v>
          </cell>
          <cell r="B365" t="str">
            <v>Cullen Homes II</v>
          </cell>
          <cell r="C365" t="str">
            <v>Cullen Homes Partners II, L.P.</v>
          </cell>
          <cell r="D365" t="str">
            <v>Johnson, Perry, Roussel &amp; Cuthbert, L.L.P</v>
          </cell>
          <cell r="E365" t="str">
            <v>Urban Housing of America, Inc, Louisiana</v>
          </cell>
          <cell r="F365" t="str">
            <v>NEF 2006</v>
          </cell>
          <cell r="G365">
            <v>2018</v>
          </cell>
          <cell r="H365" t="str">
            <v>YES</v>
          </cell>
          <cell r="I365" t="str">
            <v>27.5</v>
          </cell>
          <cell r="J365">
            <v>40</v>
          </cell>
        </row>
        <row r="366">
          <cell r="A366">
            <v>67174</v>
          </cell>
          <cell r="B366" t="str">
            <v xml:space="preserve">Cumberland Court Phase 1 &amp; 2 </v>
          </cell>
          <cell r="C366" t="str">
            <v>Cumberland Court Master Development, LLC</v>
          </cell>
          <cell r="D366" t="str">
            <v>SVA Certified Public Accountants</v>
          </cell>
          <cell r="E366" t="str">
            <v>Dimension Development, LLC</v>
          </cell>
          <cell r="F366" t="str">
            <v>Regional VIII - Chicago</v>
          </cell>
          <cell r="G366">
            <v>2018</v>
          </cell>
          <cell r="H366" t="str">
            <v>YES</v>
          </cell>
          <cell r="I366">
            <v>27.5</v>
          </cell>
          <cell r="J366">
            <v>40</v>
          </cell>
        </row>
        <row r="367">
          <cell r="A367">
            <v>64381</v>
          </cell>
          <cell r="B367" t="str">
            <v>Cumberland Meadows</v>
          </cell>
          <cell r="C367" t="str">
            <v>Cumberland Meadows Limited Partnership</v>
          </cell>
          <cell r="D367" t="str">
            <v>Novogradac &amp; Company LLP (Cleveland)</v>
          </cell>
          <cell r="E367" t="str">
            <v>Woda Development of Ohio LLC</v>
          </cell>
          <cell r="F367" t="str">
            <v>BAF Fund - 85%,Morgan Stanley SIF Shared - 15%</v>
          </cell>
          <cell r="G367">
            <v>2022</v>
          </cell>
          <cell r="H367" t="str">
            <v>NO</v>
          </cell>
          <cell r="I367" t="str">
            <v>27.5</v>
          </cell>
          <cell r="J367" t="str">
            <v>27.5</v>
          </cell>
        </row>
        <row r="368">
          <cell r="A368">
            <v>61490</v>
          </cell>
          <cell r="B368" t="str">
            <v>Curran House</v>
          </cell>
          <cell r="C368" t="str">
            <v>Curran House Limited Partnership, A California Limited Partnership</v>
          </cell>
          <cell r="D368" t="str">
            <v>Lindquist, Von Husen &amp; Joyce, LLP</v>
          </cell>
          <cell r="E368" t="str">
            <v>Ellis Street, Inc.,Tenderloin Neighborhood Development Corporation</v>
          </cell>
          <cell r="F368" t="str">
            <v>CEF 2003</v>
          </cell>
          <cell r="G368">
            <v>0</v>
          </cell>
          <cell r="H368" t="str">
            <v>NO</v>
          </cell>
          <cell r="I368" t="str">
            <v>27.5</v>
          </cell>
          <cell r="J368" t="str">
            <v>27.5</v>
          </cell>
        </row>
        <row r="369">
          <cell r="A369">
            <v>62011</v>
          </cell>
          <cell r="B369" t="str">
            <v>Cypress Corners</v>
          </cell>
          <cell r="C369" t="str">
            <v>Cypress Corners L.P.</v>
          </cell>
          <cell r="D369" t="str">
            <v>Tyrone Anthony Sellers, CPA</v>
          </cell>
          <cell r="E369" t="str">
            <v>Cypress Hills Local Development Corporation, Inc.</v>
          </cell>
          <cell r="F369" t="str">
            <v>NYEF 2004</v>
          </cell>
          <cell r="G369">
            <v>2018</v>
          </cell>
          <cell r="H369" t="str">
            <v>YES</v>
          </cell>
          <cell r="I369" t="str">
            <v>40</v>
          </cell>
          <cell r="J369">
            <v>40</v>
          </cell>
        </row>
        <row r="370">
          <cell r="A370">
            <v>50055</v>
          </cell>
          <cell r="B370" t="str">
            <v>Cypress Court-NRP (NY)</v>
          </cell>
          <cell r="C370" t="str">
            <v>Cypress Court Associates L. P.</v>
          </cell>
          <cell r="D370" t="str">
            <v>Tyrone Anthony Sellers, CPA</v>
          </cell>
          <cell r="E370" t="str">
            <v>Cypress Hills Local Development Corporation, Inc.</v>
          </cell>
          <cell r="H370" t="str">
            <v>MAKE ELECTION DECISION BASED ON CURRENT DEPRECIATION USEFUL LIFE *</v>
          </cell>
        </row>
        <row r="371">
          <cell r="A371">
            <v>62690</v>
          </cell>
          <cell r="B371" t="str">
            <v>Cypress Plaza Mews</v>
          </cell>
          <cell r="C371" t="str">
            <v>Cypress Plaza Group L.P.</v>
          </cell>
          <cell r="D371" t="str">
            <v>Tyrone Anthony Sellers, CPA</v>
          </cell>
          <cell r="E371" t="str">
            <v>Cypress Hills Local Development Corporation, Inc.</v>
          </cell>
          <cell r="F371" t="str">
            <v>NEF 2007</v>
          </cell>
          <cell r="G371">
            <v>2018</v>
          </cell>
          <cell r="H371" t="str">
            <v>YES</v>
          </cell>
          <cell r="I371" t="str">
            <v>40</v>
          </cell>
          <cell r="J371">
            <v>40</v>
          </cell>
        </row>
        <row r="372">
          <cell r="A372">
            <v>65154</v>
          </cell>
          <cell r="B372" t="str">
            <v>Cypress Village</v>
          </cell>
          <cell r="C372" t="str">
            <v>Cypress Village Limited Partnership</v>
          </cell>
          <cell r="D372" t="str">
            <v>Tyrone Anthony Sellers, CPA</v>
          </cell>
          <cell r="E372" t="str">
            <v>Cypress Hills Local Development Corporation, Inc.</v>
          </cell>
          <cell r="F372" t="str">
            <v>TD Banknorth 2009</v>
          </cell>
          <cell r="G372">
            <v>0</v>
          </cell>
          <cell r="H372" t="str">
            <v>NO</v>
          </cell>
          <cell r="I372" t="str">
            <v>27.5</v>
          </cell>
          <cell r="J372" t="str">
            <v>27.5</v>
          </cell>
        </row>
        <row r="373">
          <cell r="A373">
            <v>67639</v>
          </cell>
          <cell r="B373" t="str">
            <v xml:space="preserve">Daggett Townhomes </v>
          </cell>
          <cell r="C373" t="str">
            <v>Daggett Townhomes LLC</v>
          </cell>
          <cell r="D373" t="str">
            <v>Bjorklund Montplaisir, CPA's</v>
          </cell>
          <cell r="E373" t="str">
            <v>Housing Works</v>
          </cell>
          <cell r="F373" t="str">
            <v>HEF XIII</v>
          </cell>
          <cell r="G373">
            <v>2018</v>
          </cell>
          <cell r="H373" t="str">
            <v>YES</v>
          </cell>
          <cell r="I373">
            <v>27.5</v>
          </cell>
          <cell r="J373">
            <v>30</v>
          </cell>
        </row>
        <row r="374">
          <cell r="A374">
            <v>67228</v>
          </cell>
          <cell r="B374" t="str">
            <v xml:space="preserve">Damen Court  </v>
          </cell>
          <cell r="C374" t="str">
            <v>Damen Court Preservation, L.P.</v>
          </cell>
          <cell r="D374" t="str">
            <v>Plante &amp; Moran (Chicago)</v>
          </cell>
          <cell r="E374" t="str">
            <v>Hispanic Housing Development Corporation</v>
          </cell>
          <cell r="F374" t="str">
            <v>Citigroup 2014</v>
          </cell>
          <cell r="G374">
            <v>2018</v>
          </cell>
          <cell r="H374" t="str">
            <v>YES</v>
          </cell>
          <cell r="I374">
            <v>27.5</v>
          </cell>
          <cell r="J374">
            <v>40</v>
          </cell>
        </row>
        <row r="375">
          <cell r="A375">
            <v>65676</v>
          </cell>
          <cell r="B375" t="str">
            <v>VA Danville Medical Center</v>
          </cell>
          <cell r="C375" t="str">
            <v>Danville Veterans Housing, LLC</v>
          </cell>
          <cell r="D375" t="str">
            <v>CohnReznick (Charlotte)</v>
          </cell>
          <cell r="E375" t="str">
            <v>Mercy Housing Lakefront (IL WI)</v>
          </cell>
          <cell r="F375" t="str">
            <v>NEF 2013 - 52%,NEF 2014 - 46%,NEF 2012 - 2%</v>
          </cell>
          <cell r="G375">
            <v>0</v>
          </cell>
          <cell r="H375" t="str">
            <v>NO</v>
          </cell>
          <cell r="I375" t="str">
            <v>27.5</v>
          </cell>
          <cell r="J375" t="str">
            <v>27.5</v>
          </cell>
        </row>
        <row r="376">
          <cell r="A376">
            <v>65458</v>
          </cell>
          <cell r="B376" t="str">
            <v>Day Street Apartments - Secondary 2017</v>
          </cell>
          <cell r="C376" t="str">
            <v xml:space="preserve">Day Street, L.P. </v>
          </cell>
          <cell r="D376" t="str">
            <v>Holthouse, Carlin &amp; Van Trigt LLP</v>
          </cell>
          <cell r="E376" t="str">
            <v>Apartments at Day Street, LLC,Los Angeles Family Housing Corporation (LAHC)</v>
          </cell>
          <cell r="F376" t="str">
            <v>Regional Secondary II - California</v>
          </cell>
          <cell r="G376">
            <v>2018</v>
          </cell>
          <cell r="H376" t="str">
            <v>YES</v>
          </cell>
          <cell r="I376" t="str">
            <v>40</v>
          </cell>
          <cell r="J376">
            <v>40</v>
          </cell>
        </row>
        <row r="377">
          <cell r="A377">
            <v>60912</v>
          </cell>
          <cell r="B377" t="str">
            <v>Dayton HOPE VI</v>
          </cell>
          <cell r="C377" t="str">
            <v>Dayton View Associates, L.P.</v>
          </cell>
          <cell r="D377" t="str">
            <v>Clark, Schaefer, Hackett &amp; Co.</v>
          </cell>
          <cell r="E377" t="str">
            <v>Oberer Development Corporation</v>
          </cell>
          <cell r="H377" t="str">
            <v>MAKE ELECTION DECISION BASED ON CURRENT DEPRECIATION USEFUL LIFE *</v>
          </cell>
        </row>
        <row r="378">
          <cell r="A378">
            <v>64745</v>
          </cell>
          <cell r="B378" t="str">
            <v>Belmont Senior Village</v>
          </cell>
          <cell r="C378" t="str">
            <v>DDC Belmont, Ltd.</v>
          </cell>
          <cell r="D378" t="str">
            <v>CohnReznick (Baltimore)</v>
          </cell>
          <cell r="E378" t="str">
            <v>Crossroad Housing Development Corp.,DDC Belmont GP, LLC,DDC Investments, LTD</v>
          </cell>
          <cell r="F378" t="str">
            <v>BAF II Fund</v>
          </cell>
          <cell r="G378">
            <v>2022</v>
          </cell>
          <cell r="H378" t="str">
            <v>NO</v>
          </cell>
          <cell r="I378" t="str">
            <v>27.5</v>
          </cell>
          <cell r="J378" t="str">
            <v>27.5</v>
          </cell>
        </row>
        <row r="379">
          <cell r="A379">
            <v>65727</v>
          </cell>
          <cell r="B379" t="str">
            <v>Greenleaf Manor</v>
          </cell>
          <cell r="C379" t="str">
            <v>DDG Greenleaf Manor LP</v>
          </cell>
          <cell r="D379" t="str">
            <v>KMA Bodilly</v>
          </cell>
          <cell r="E379" t="str">
            <v>New Directions Housing Corp (IL),The Daveri Development Group, LLC</v>
          </cell>
          <cell r="F379" t="str">
            <v>State Farm SIF</v>
          </cell>
          <cell r="G379">
            <v>0</v>
          </cell>
          <cell r="H379" t="str">
            <v>NO</v>
          </cell>
          <cell r="I379" t="str">
            <v>27.5</v>
          </cell>
          <cell r="J379" t="str">
            <v>27.5</v>
          </cell>
        </row>
        <row r="380">
          <cell r="A380">
            <v>65819</v>
          </cell>
          <cell r="B380" t="str">
            <v>PhilHaven</v>
          </cell>
          <cell r="C380" t="str">
            <v>DDG PHILHAVEN, LP</v>
          </cell>
          <cell r="D380" t="str">
            <v>KMA Bodilly</v>
          </cell>
          <cell r="E380" t="str">
            <v>The Daveri Development Group, LLC</v>
          </cell>
          <cell r="F380" t="str">
            <v>Regional Fund V - Chicago - 95%,Regional Fund VII - 5%</v>
          </cell>
          <cell r="G380">
            <v>0</v>
          </cell>
          <cell r="H380" t="str">
            <v>NO</v>
          </cell>
          <cell r="I380" t="str">
            <v>27.5</v>
          </cell>
          <cell r="J380" t="str">
            <v>27.5</v>
          </cell>
        </row>
        <row r="381">
          <cell r="A381">
            <v>66097</v>
          </cell>
          <cell r="B381" t="str">
            <v>Walnut Commons (IN)</v>
          </cell>
          <cell r="C381" t="str">
            <v>DDG Walnut, LP</v>
          </cell>
          <cell r="D381" t="str">
            <v>KMA Bodilly</v>
          </cell>
          <cell r="E381" t="str">
            <v>The Daveri Development Group, LLC</v>
          </cell>
          <cell r="F381" t="str">
            <v>Morgan Stanley SIF Single III</v>
          </cell>
          <cell r="G381">
            <v>0</v>
          </cell>
          <cell r="H381" t="str">
            <v>NO</v>
          </cell>
          <cell r="I381" t="str">
            <v>27.5</v>
          </cell>
          <cell r="J381" t="str">
            <v>27.5</v>
          </cell>
        </row>
        <row r="382">
          <cell r="A382">
            <v>65461</v>
          </cell>
          <cell r="B382" t="str">
            <v>Decatur Pines 2</v>
          </cell>
          <cell r="C382" t="str">
            <v>Decatur Pines 2 Limited Partnership</v>
          </cell>
          <cell r="D382" t="str">
            <v>Novogradac &amp; Company LLP (San Francisco)</v>
          </cell>
          <cell r="E382" t="str">
            <v>Nevada H.A.N.D., Inc.</v>
          </cell>
          <cell r="F382" t="str">
            <v>Citigroup 2011</v>
          </cell>
          <cell r="G382">
            <v>0</v>
          </cell>
          <cell r="H382" t="str">
            <v>NO</v>
          </cell>
          <cell r="I382" t="str">
            <v>27.5</v>
          </cell>
          <cell r="J382" t="str">
            <v>27.5</v>
          </cell>
        </row>
        <row r="383">
          <cell r="A383">
            <v>63989</v>
          </cell>
          <cell r="B383" t="str">
            <v>Decatur Pines</v>
          </cell>
          <cell r="C383" t="str">
            <v>Decatur Pines, LP</v>
          </cell>
          <cell r="D383" t="str">
            <v>Novogradac &amp; Company LLP (San Francisco)</v>
          </cell>
          <cell r="E383" t="str">
            <v>Decatur Pines, LLC,Nevada H.A.N.D., Inc.</v>
          </cell>
          <cell r="F383" t="str">
            <v>NEF 2011 - Resyndication</v>
          </cell>
          <cell r="G383">
            <v>0</v>
          </cell>
          <cell r="H383" t="str">
            <v>NO</v>
          </cell>
          <cell r="I383" t="str">
            <v>27.5, 40</v>
          </cell>
          <cell r="J383" t="str">
            <v>27.5, 40</v>
          </cell>
        </row>
        <row r="384">
          <cell r="A384">
            <v>62755</v>
          </cell>
          <cell r="B384" t="str">
            <v>Orion Gardens Apartments</v>
          </cell>
          <cell r="C384" t="str">
            <v>Decro Orion Apartments, L.P.</v>
          </cell>
          <cell r="D384" t="str">
            <v>Keller &amp; Associates, LLP</v>
          </cell>
          <cell r="E384" t="str">
            <v>DECRO Corporation</v>
          </cell>
          <cell r="F384" t="str">
            <v>NEF 2007</v>
          </cell>
          <cell r="G384">
            <v>2018</v>
          </cell>
          <cell r="H384" t="str">
            <v>YES</v>
          </cell>
          <cell r="I384" t="str">
            <v>27.5, 40</v>
          </cell>
          <cell r="J384">
            <v>40</v>
          </cell>
        </row>
        <row r="385">
          <cell r="A385">
            <v>61996</v>
          </cell>
          <cell r="B385" t="str">
            <v>Deer Ridge</v>
          </cell>
          <cell r="C385" t="str">
            <v>Deer Ridge Associates, Ltd.</v>
          </cell>
          <cell r="D385" t="str">
            <v>Cone &amp; Smith, P.C.</v>
          </cell>
          <cell r="E385" t="str">
            <v>Community Action Agency of Northeast Alabama, Inc.,Vantage Development, LLC</v>
          </cell>
          <cell r="F385" t="str">
            <v>NEF 2005</v>
          </cell>
          <cell r="G385">
            <v>0</v>
          </cell>
          <cell r="H385" t="str">
            <v>NO</v>
          </cell>
          <cell r="I385" t="str">
            <v>27.5</v>
          </cell>
          <cell r="J385" t="str">
            <v>27.5</v>
          </cell>
        </row>
        <row r="386">
          <cell r="A386">
            <v>63014</v>
          </cell>
          <cell r="B386" t="str">
            <v>Heritage Woods of DeKalb (aka DeKalb Supportive Living Facility</v>
          </cell>
          <cell r="C386" t="str">
            <v>DeKalb SLF LP</v>
          </cell>
          <cell r="D386" t="str">
            <v>CohnReznick (Chicago)</v>
          </cell>
          <cell r="E386" t="str">
            <v>Blair Minton &amp;amp; Associates,Budslick Management Co., Inc.</v>
          </cell>
          <cell r="F386" t="str">
            <v>NEF 2007</v>
          </cell>
          <cell r="G386">
            <v>2022</v>
          </cell>
          <cell r="H386" t="str">
            <v>YES</v>
          </cell>
          <cell r="I386" t="str">
            <v>27.5</v>
          </cell>
          <cell r="J386">
            <v>40</v>
          </cell>
        </row>
        <row r="387">
          <cell r="A387">
            <v>62204</v>
          </cell>
          <cell r="B387" t="str">
            <v>Las Serenas Apartments</v>
          </cell>
          <cell r="C387" t="str">
            <v>Delta Village Housing Associates, A California Limited Partnership</v>
          </cell>
          <cell r="D387" t="str">
            <v>Leaf and Cole, LLP</v>
          </cell>
          <cell r="E387" t="str">
            <v>Community HousingWorks, Inc., a CA nonprofit public benefit corporation</v>
          </cell>
          <cell r="F387" t="str">
            <v>NEF 2005</v>
          </cell>
          <cell r="G387">
            <v>0</v>
          </cell>
          <cell r="H387" t="str">
            <v>NO</v>
          </cell>
          <cell r="I387" t="str">
            <v>27.5, 40</v>
          </cell>
          <cell r="J387" t="str">
            <v>27.5, 40</v>
          </cell>
        </row>
        <row r="388">
          <cell r="A388">
            <v>78156</v>
          </cell>
          <cell r="B388" t="str">
            <v xml:space="preserve">Geneseo Apartments </v>
          </cell>
          <cell r="C388" t="str">
            <v>DePaul Geneseo LP</v>
          </cell>
          <cell r="D388" t="str">
            <v>Flaherty Salmin CPAs</v>
          </cell>
          <cell r="E388" t="str">
            <v>DePaul Properties, Inc.</v>
          </cell>
          <cell r="F388" t="str">
            <v>MS SIF V</v>
          </cell>
          <cell r="G388">
            <v>2019</v>
          </cell>
          <cell r="H388" t="str">
            <v>NO</v>
          </cell>
          <cell r="I388">
            <v>27.5</v>
          </cell>
          <cell r="J388" t="str">
            <v>27.5</v>
          </cell>
        </row>
        <row r="389">
          <cell r="A389">
            <v>66375</v>
          </cell>
          <cell r="B389" t="str">
            <v xml:space="preserve">Depot at Santiago </v>
          </cell>
          <cell r="C389" t="str">
            <v>Depot at Santiago, LP</v>
          </cell>
          <cell r="D389" t="str">
            <v>Keller &amp; Associates, LLP</v>
          </cell>
          <cell r="E389" t="str">
            <v>C and C Development Co., LLC</v>
          </cell>
          <cell r="F389" t="str">
            <v>BOACHIF IX</v>
          </cell>
          <cell r="G389">
            <v>2018</v>
          </cell>
          <cell r="H389" t="str">
            <v>YES</v>
          </cell>
          <cell r="I389">
            <v>27.5</v>
          </cell>
          <cell r="J389">
            <v>30</v>
          </cell>
        </row>
        <row r="390">
          <cell r="A390">
            <v>65048</v>
          </cell>
          <cell r="B390" t="str">
            <v>Desert Rose Terrace</v>
          </cell>
          <cell r="C390" t="str">
            <v>Desert Rose Terrace LLLP</v>
          </cell>
          <cell r="D390" t="str">
            <v>Loveridge Hunt &amp; Company</v>
          </cell>
          <cell r="E390" t="str">
            <v>Catholic Charities Housing Services DYHS</v>
          </cell>
          <cell r="H390" t="str">
            <v>NEF DISPOSED INTEREST IN 2018</v>
          </cell>
        </row>
        <row r="391">
          <cell r="A391">
            <v>64081</v>
          </cell>
          <cell r="B391" t="str">
            <v>Dewitt Supportive Housing</v>
          </cell>
          <cell r="C391" t="str">
            <v>DeWitt Supportive Housing, L.P.</v>
          </cell>
          <cell r="D391" t="str">
            <v>EFPR Group</v>
          </cell>
          <cell r="E391" t="str">
            <v>PSCH, Inc.,Southern Tier Environments for Living (STEL)</v>
          </cell>
          <cell r="F391" t="str">
            <v>Morgan Stanley SIF Single</v>
          </cell>
          <cell r="G391">
            <v>2022</v>
          </cell>
          <cell r="H391" t="str">
            <v>NO</v>
          </cell>
          <cell r="I391" t="str">
            <v>27.5</v>
          </cell>
          <cell r="J391" t="str">
            <v>27.5</v>
          </cell>
        </row>
        <row r="392">
          <cell r="A392">
            <v>63386</v>
          </cell>
          <cell r="B392" t="str">
            <v>Discovery Park Lodge</v>
          </cell>
          <cell r="C392" t="str">
            <v>Discovery Park Lodge Limited Partnership</v>
          </cell>
          <cell r="D392" t="str">
            <v>Loveridge Hunt &amp; Company</v>
          </cell>
          <cell r="E392" t="str">
            <v>Pacific Crest Affordable Housing, LLC</v>
          </cell>
          <cell r="F392" t="str">
            <v>NEF 2009 - 29%,NEF 2008 II - 71%</v>
          </cell>
          <cell r="G392">
            <v>0</v>
          </cell>
          <cell r="H392" t="str">
            <v>NO</v>
          </cell>
          <cell r="I392" t="str">
            <v>27.5</v>
          </cell>
          <cell r="J392" t="str">
            <v>27.5</v>
          </cell>
        </row>
        <row r="393">
          <cell r="A393">
            <v>67021</v>
          </cell>
          <cell r="B393" t="str">
            <v xml:space="preserve">Don Q Re-Syndication </v>
          </cell>
          <cell r="C393" t="str">
            <v>Don L.W.  LLC</v>
          </cell>
          <cell r="D393" t="str">
            <v>CohnReznick (NY)</v>
          </cell>
          <cell r="E393" t="str">
            <v>MBD Community Housing Corporation</v>
          </cell>
          <cell r="F393" t="str">
            <v>MS SIF IV</v>
          </cell>
          <cell r="G393">
            <v>2018</v>
          </cell>
          <cell r="H393" t="str">
            <v>YES</v>
          </cell>
          <cell r="I393">
            <v>40</v>
          </cell>
          <cell r="J393">
            <v>40</v>
          </cell>
        </row>
        <row r="394">
          <cell r="A394">
            <v>61023</v>
          </cell>
          <cell r="B394" t="str">
            <v>La Costa</v>
          </cell>
          <cell r="C394" t="str">
            <v>Dove Family Housing Associates L.P.</v>
          </cell>
          <cell r="D394" t="str">
            <v>Leaf and Cole, LLP</v>
          </cell>
          <cell r="E394" t="str">
            <v>Community HousingWorks, Inc., a CA nonprofit public benefit corporation</v>
          </cell>
          <cell r="H394" t="str">
            <v>MAKE ELECTION DECISION BASED ON CURRENT DEPRECIATION USEFUL LIFE *</v>
          </cell>
        </row>
        <row r="395">
          <cell r="A395">
            <v>66069</v>
          </cell>
          <cell r="B395" t="str">
            <v>Downtown Terrace</v>
          </cell>
          <cell r="C395" t="str">
            <v>Downtown Terrace, LP</v>
          </cell>
          <cell r="D395" t="str">
            <v>Barnes, Dennig &amp; Co., Ltd</v>
          </cell>
          <cell r="E395" t="str">
            <v>Flaherty &amp;amp; Collins Development, Inc,J Higgs Development, LLC (IN),Pike County Progress Partners, Inc. (IN)</v>
          </cell>
          <cell r="F395" t="str">
            <v>Morgan Stanley SIF Single II</v>
          </cell>
          <cell r="G395">
            <v>0</v>
          </cell>
          <cell r="H395" t="str">
            <v>NO</v>
          </cell>
          <cell r="I395" t="str">
            <v>27.5</v>
          </cell>
          <cell r="J395" t="str">
            <v>27.5</v>
          </cell>
        </row>
        <row r="396">
          <cell r="A396">
            <v>62740</v>
          </cell>
          <cell r="B396" t="str">
            <v>Drexel Apartments</v>
          </cell>
          <cell r="C396" t="str">
            <v>Drexel &amp; LPE, L.P.</v>
          </cell>
          <cell r="D396" t="str">
            <v>Carter and Company CPA LLC</v>
          </cell>
          <cell r="E396" t="str">
            <v>MLG Construction Inc.</v>
          </cell>
          <cell r="F396" t="str">
            <v>NEF 2007</v>
          </cell>
          <cell r="G396">
            <v>2018</v>
          </cell>
          <cell r="H396" t="str">
            <v>YES</v>
          </cell>
          <cell r="I396" t="str">
            <v>27.5</v>
          </cell>
          <cell r="J396">
            <v>40</v>
          </cell>
        </row>
        <row r="397">
          <cell r="A397">
            <v>61941</v>
          </cell>
          <cell r="B397" t="str">
            <v>Dublin Transit Center</v>
          </cell>
          <cell r="C397" t="str">
            <v>Dublin Transit Site A2, L.P., A California Limited Partnership</v>
          </cell>
          <cell r="D397" t="str">
            <v>Spiteri, Narasky &amp; Daley, LLP</v>
          </cell>
          <cell r="E397" t="str">
            <v>EAH, Inc.</v>
          </cell>
          <cell r="F397" t="str">
            <v>CEF 2004 - 19%,NEF 2004 - 81%</v>
          </cell>
          <cell r="G397">
            <v>0</v>
          </cell>
          <cell r="H397" t="str">
            <v>YES</v>
          </cell>
          <cell r="I397" t="str">
            <v>27.5, 40</v>
          </cell>
          <cell r="J397">
            <v>40</v>
          </cell>
        </row>
        <row r="398">
          <cell r="A398">
            <v>63349</v>
          </cell>
          <cell r="B398" t="str">
            <v>Duke and Barrington Combined</v>
          </cell>
          <cell r="C398" t="str">
            <v>Duke Barrington Limited Dividend Housing Association Limited Partnership</v>
          </cell>
          <cell r="D398" t="str">
            <v>Layton &amp; Richardson</v>
          </cell>
          <cell r="E398" t="str">
            <v>Residential Opportunities, Inc.</v>
          </cell>
          <cell r="F398" t="str">
            <v>NEF 2007</v>
          </cell>
          <cell r="G398">
            <v>2022</v>
          </cell>
          <cell r="H398" t="str">
            <v>NO</v>
          </cell>
          <cell r="I398" t="str">
            <v>27.5</v>
          </cell>
          <cell r="J398" t="str">
            <v>27.5</v>
          </cell>
        </row>
        <row r="399">
          <cell r="A399">
            <v>63984</v>
          </cell>
          <cell r="B399" t="str">
            <v>Dye House</v>
          </cell>
          <cell r="C399" t="str">
            <v>Dye House Associates LLC</v>
          </cell>
          <cell r="D399" t="str">
            <v>CohnReznick (Hartford)</v>
          </cell>
          <cell r="E399" t="str">
            <v>The Simon Konover Company</v>
          </cell>
          <cell r="H399" t="str">
            <v>HISTORIC CREDITS ONLY</v>
          </cell>
        </row>
        <row r="400">
          <cell r="A400">
            <v>63639</v>
          </cell>
          <cell r="B400" t="str">
            <v>East 139th Street NEP</v>
          </cell>
          <cell r="C400" t="str">
            <v>E. 139th St. Cluster LP</v>
          </cell>
          <cell r="D400" t="str">
            <v>Vargas &amp; Rivera</v>
          </cell>
          <cell r="E400" t="str">
            <v>Garcia Building Management Corp.</v>
          </cell>
          <cell r="F400" t="str">
            <v>NYEF 2006</v>
          </cell>
          <cell r="G400">
            <v>2018</v>
          </cell>
          <cell r="H400" t="str">
            <v>YES</v>
          </cell>
          <cell r="I400" t="str">
            <v>40</v>
          </cell>
          <cell r="J400">
            <v>40</v>
          </cell>
        </row>
        <row r="401">
          <cell r="A401">
            <v>64984</v>
          </cell>
          <cell r="B401" t="str">
            <v>Eagle Manor III</v>
          </cell>
          <cell r="C401" t="str">
            <v>Eagle Manor III Residences LP</v>
          </cell>
          <cell r="D401" t="str">
            <v>Anderson ZurMuehlen &amp; Co., P.C. (Helena)</v>
          </cell>
          <cell r="E401" t="str">
            <v>Rocky Mountain Development Council, Inc.</v>
          </cell>
          <cell r="F401" t="str">
            <v>HEF VI</v>
          </cell>
          <cell r="G401">
            <v>0</v>
          </cell>
          <cell r="H401" t="str">
            <v>NO</v>
          </cell>
          <cell r="I401" t="str">
            <v>27.5</v>
          </cell>
          <cell r="J401" t="str">
            <v>27.5</v>
          </cell>
        </row>
        <row r="402">
          <cell r="A402">
            <v>64983</v>
          </cell>
          <cell r="B402" t="str">
            <v>Penkay Eagle Manor</v>
          </cell>
          <cell r="C402" t="str">
            <v>Eagle Rock Residence Limited Partnership</v>
          </cell>
          <cell r="D402" t="str">
            <v>Anderson ZurMuehlen &amp; Co., P.C. (Helena)</v>
          </cell>
          <cell r="E402" t="str">
            <v>Rocky Mountain Development Council, Inc.</v>
          </cell>
          <cell r="F402" t="str">
            <v>HEF V</v>
          </cell>
          <cell r="G402">
            <v>0</v>
          </cell>
          <cell r="H402" t="str">
            <v>NO</v>
          </cell>
          <cell r="I402" t="str">
            <v>27.5</v>
          </cell>
          <cell r="J402" t="str">
            <v>27.5</v>
          </cell>
        </row>
        <row r="403">
          <cell r="A403">
            <v>62770</v>
          </cell>
          <cell r="B403" t="str">
            <v>Edgewater Apartments</v>
          </cell>
          <cell r="C403" t="str">
            <v>EAH Larkspur Creekside Associates II, L.P.</v>
          </cell>
          <cell r="D403" t="str">
            <v>Spiteri, Narasky &amp; Daley, LLP</v>
          </cell>
          <cell r="E403" t="str">
            <v>EAH, Inc.</v>
          </cell>
          <cell r="F403" t="str">
            <v>NEF 2006 II</v>
          </cell>
          <cell r="G403">
            <v>2018</v>
          </cell>
          <cell r="H403" t="str">
            <v>YES</v>
          </cell>
          <cell r="I403" t="str">
            <v>40</v>
          </cell>
          <cell r="J403">
            <v>40</v>
          </cell>
        </row>
        <row r="404">
          <cell r="A404">
            <v>67940</v>
          </cell>
          <cell r="B404" t="str">
            <v xml:space="preserve">Park Place Morgan Hill </v>
          </cell>
          <cell r="C404" t="str">
            <v>EAH Park Place, L.P.</v>
          </cell>
          <cell r="D404" t="str">
            <v>Spiteri, Narasky &amp; Daley, LLP</v>
          </cell>
          <cell r="E404" t="str">
            <v>EAH, Inc.</v>
          </cell>
          <cell r="F404" t="str">
            <v>MS SIF V</v>
          </cell>
          <cell r="G404">
            <v>2018</v>
          </cell>
          <cell r="H404" t="str">
            <v>YES</v>
          </cell>
          <cell r="I404">
            <v>40</v>
          </cell>
          <cell r="J404">
            <v>30</v>
          </cell>
        </row>
        <row r="405">
          <cell r="A405">
            <v>61278</v>
          </cell>
          <cell r="B405" t="str">
            <v>Gateway-Santa Clara</v>
          </cell>
          <cell r="C405" t="str">
            <v>EAH-Gateway Santa Clara, L.P.</v>
          </cell>
          <cell r="D405" t="str">
            <v>Spiteri, Narasky &amp; Daley, LLP</v>
          </cell>
          <cell r="E405" t="str">
            <v>EAH, Inc.</v>
          </cell>
          <cell r="H405" t="str">
            <v>MAKE ELECTION DECISION BASED ON CURRENT DEPRECIATION USEFUL LIFE *</v>
          </cell>
        </row>
        <row r="406">
          <cell r="A406">
            <v>63113</v>
          </cell>
          <cell r="B406" t="str">
            <v>East 115th Street Cluster</v>
          </cell>
          <cell r="C406" t="str">
            <v>East 115th Street, LP</v>
          </cell>
          <cell r="D406" t="str">
            <v>MBAF CPA's LLC</v>
          </cell>
          <cell r="E406" t="str">
            <v>City Property Management &amp;amp; Development Inc.</v>
          </cell>
          <cell r="F406" t="str">
            <v>NYEF 2004</v>
          </cell>
          <cell r="G406">
            <v>0</v>
          </cell>
          <cell r="H406" t="str">
            <v>NO</v>
          </cell>
          <cell r="I406" t="str">
            <v>27.5</v>
          </cell>
          <cell r="J406" t="str">
            <v>27.5</v>
          </cell>
        </row>
        <row r="407">
          <cell r="A407">
            <v>61711</v>
          </cell>
          <cell r="B407" t="str">
            <v>East 129th Street</v>
          </cell>
          <cell r="C407" t="str">
            <v>East 129th Street Cluster L.P.</v>
          </cell>
          <cell r="D407" t="str">
            <v>Tyrone Anthony Sellers, CPA</v>
          </cell>
          <cell r="E407" t="str">
            <v>EHD Corporation</v>
          </cell>
          <cell r="F407" t="str">
            <v>NYEF 2002</v>
          </cell>
          <cell r="G407">
            <v>2018</v>
          </cell>
          <cell r="H407" t="str">
            <v>YES</v>
          </cell>
          <cell r="I407" t="str">
            <v>40</v>
          </cell>
          <cell r="J407">
            <v>40</v>
          </cell>
        </row>
        <row r="408">
          <cell r="A408">
            <v>62171</v>
          </cell>
          <cell r="B408" t="str">
            <v>East Bank Pointe</v>
          </cell>
          <cell r="C408" t="str">
            <v>East Bank Pointe, L.P.</v>
          </cell>
          <cell r="D408" t="str">
            <v>KMA Bodilly</v>
          </cell>
          <cell r="E408" t="str">
            <v>Gateway East Development, LLC</v>
          </cell>
          <cell r="F408" t="str">
            <v>NEF 2005</v>
          </cell>
          <cell r="G408">
            <v>0</v>
          </cell>
          <cell r="H408" t="str">
            <v>NO</v>
          </cell>
          <cell r="I408" t="str">
            <v>27.5</v>
          </cell>
          <cell r="J408" t="str">
            <v>27.5</v>
          </cell>
        </row>
        <row r="409">
          <cell r="A409">
            <v>62726</v>
          </cell>
          <cell r="B409" t="str">
            <v>Central City Apartments</v>
          </cell>
          <cell r="C409" t="str">
            <v>East Lake/Central City LP</v>
          </cell>
          <cell r="D409" t="str">
            <v>Haran &amp; Associates, Ltd.</v>
          </cell>
          <cell r="E409" t="str">
            <v>East Lake Management &amp;amp; Development Corp.</v>
          </cell>
          <cell r="F409" t="str">
            <v>Chicago 2004 Fund</v>
          </cell>
          <cell r="G409">
            <v>2018</v>
          </cell>
          <cell r="H409" t="str">
            <v>YES</v>
          </cell>
          <cell r="I409" t="str">
            <v>27.5</v>
          </cell>
          <cell r="J409">
            <v>40</v>
          </cell>
        </row>
        <row r="410">
          <cell r="A410">
            <v>62549</v>
          </cell>
          <cell r="B410" t="str">
            <v>Decatur Wabash Crossing</v>
          </cell>
          <cell r="C410" t="str">
            <v>East Lake/Decatur Rental L.P.</v>
          </cell>
          <cell r="D410" t="str">
            <v>Haran &amp; Associates, Ltd.</v>
          </cell>
          <cell r="E410" t="str">
            <v>East Lake Management &amp;amp; Development Corp.</v>
          </cell>
          <cell r="F410" t="str">
            <v>Chicago 2002 Fund</v>
          </cell>
          <cell r="G410">
            <v>0</v>
          </cell>
          <cell r="H410" t="str">
            <v>NO</v>
          </cell>
          <cell r="I410" t="str">
            <v>27.5</v>
          </cell>
          <cell r="J410" t="str">
            <v>27.5</v>
          </cell>
        </row>
        <row r="411">
          <cell r="A411">
            <v>62551</v>
          </cell>
          <cell r="B411" t="str">
            <v>Rockwell Gardens I</v>
          </cell>
          <cell r="C411" t="str">
            <v>East Lake/West End I-A, L.P.</v>
          </cell>
          <cell r="D411" t="str">
            <v>Haran &amp; Associates, Ltd.</v>
          </cell>
          <cell r="E411" t="str">
            <v>East Lake Management &amp;amp; Development Corp.</v>
          </cell>
          <cell r="F411" t="str">
            <v>Chicago 2003 Fund</v>
          </cell>
          <cell r="G411">
            <v>2018</v>
          </cell>
          <cell r="H411" t="str">
            <v>YES</v>
          </cell>
          <cell r="I411" t="str">
            <v>27.5</v>
          </cell>
          <cell r="J411">
            <v>40</v>
          </cell>
        </row>
        <row r="412">
          <cell r="A412">
            <v>62477</v>
          </cell>
          <cell r="B412" t="str">
            <v>East Pointe Apartments</v>
          </cell>
          <cell r="C412" t="str">
            <v>East Pointe LLC</v>
          </cell>
          <cell r="D412" t="str">
            <v>Smith Marion &amp; Co</v>
          </cell>
          <cell r="E412" t="str">
            <v>Tennessee Housing Development Corporation</v>
          </cell>
          <cell r="F412" t="str">
            <v>NEF 2005</v>
          </cell>
          <cell r="G412">
            <v>0</v>
          </cell>
          <cell r="H412" t="str">
            <v>NO</v>
          </cell>
          <cell r="I412" t="str">
            <v>27.5</v>
          </cell>
          <cell r="J412" t="str">
            <v>27.5</v>
          </cell>
        </row>
        <row r="413">
          <cell r="A413">
            <v>67259</v>
          </cell>
          <cell r="B413" t="str">
            <v>East Salinas (AMP 108 120)</v>
          </cell>
          <cell r="C413" t="str">
            <v>East Salinas Family RAD, LP</v>
          </cell>
          <cell r="D413" t="str">
            <v>Novogradac &amp; Company LLP (Walnut Creek, CA)</v>
          </cell>
          <cell r="E413" t="str">
            <v>Monterey County Housing Authority Development Corporation-HDC</v>
          </cell>
          <cell r="F413" t="str">
            <v>CEF 2016</v>
          </cell>
          <cell r="G413">
            <v>2018</v>
          </cell>
          <cell r="H413" t="str">
            <v>YES</v>
          </cell>
          <cell r="I413">
            <v>40</v>
          </cell>
          <cell r="J413">
            <v>40</v>
          </cell>
        </row>
        <row r="414">
          <cell r="A414">
            <v>64886</v>
          </cell>
          <cell r="B414" t="str">
            <v>East Side Commons (MN)</v>
          </cell>
          <cell r="C414" t="str">
            <v>East Side Commons, LLLP</v>
          </cell>
          <cell r="D414" t="str">
            <v>Mahoney Ulbrich Christiansen Russ</v>
          </cell>
          <cell r="E414" t="str">
            <v>East Side Neighborhood Development Corporation,Twin Cities Housing Development Corporation (TCHDC)</v>
          </cell>
          <cell r="F414" t="str">
            <v>Wells Fargo SIF II</v>
          </cell>
          <cell r="G414">
            <v>2018</v>
          </cell>
          <cell r="H414" t="str">
            <v>YES</v>
          </cell>
          <cell r="I414" t="str">
            <v>40</v>
          </cell>
          <cell r="J414">
            <v>40</v>
          </cell>
        </row>
        <row r="415">
          <cell r="A415">
            <v>61000</v>
          </cell>
          <cell r="B415" t="str">
            <v>East Side Housing Opportunities (NY)</v>
          </cell>
          <cell r="C415" t="str">
            <v>East Side Housing, L.P.</v>
          </cell>
          <cell r="D415" t="str">
            <v>Freed Maxick CPAs, PC</v>
          </cell>
          <cell r="E415" t="str">
            <v>Belmont Housing Resources for WNY, Inc</v>
          </cell>
          <cell r="F415" t="str">
            <v>NEF 2004</v>
          </cell>
          <cell r="G415">
            <v>0</v>
          </cell>
          <cell r="H415" t="str">
            <v>NO</v>
          </cell>
          <cell r="I415" t="str">
            <v>27.5</v>
          </cell>
          <cell r="J415" t="str">
            <v>27.5</v>
          </cell>
        </row>
        <row r="416">
          <cell r="A416">
            <v>64784</v>
          </cell>
          <cell r="B416" t="str">
            <v>East Village at Avondale</v>
          </cell>
          <cell r="C416" t="str">
            <v>East Village at Avondale, LP</v>
          </cell>
          <cell r="D416" t="str">
            <v>CohnReznick (Chicago), CohnReznick (Austin)</v>
          </cell>
          <cell r="E416" t="str">
            <v>Sterling Group Inc.(IN)</v>
          </cell>
          <cell r="F416" t="str">
            <v>BAF II Fund</v>
          </cell>
          <cell r="G416">
            <v>0</v>
          </cell>
          <cell r="H416" t="str">
            <v>NO</v>
          </cell>
          <cell r="I416" t="str">
            <v>27.5</v>
          </cell>
          <cell r="J416" t="str">
            <v>27.5</v>
          </cell>
        </row>
        <row r="417">
          <cell r="A417">
            <v>67195</v>
          </cell>
          <cell r="B417" t="str">
            <v>Eastbridge- Secondary (2015)</v>
          </cell>
          <cell r="C417" t="str">
            <v>Eastbridge Apartments LLC</v>
          </cell>
          <cell r="D417" t="str">
            <v>Novogradac &amp; Company LLP (Bellevue, WA)</v>
          </cell>
          <cell r="E417" t="str">
            <v>Housing Authority of King County (KCHA)</v>
          </cell>
          <cell r="F417" t="str">
            <v>HEF XII</v>
          </cell>
          <cell r="G417">
            <v>2018</v>
          </cell>
          <cell r="H417" t="str">
            <v>YES</v>
          </cell>
          <cell r="I417" t="str">
            <v>27.5</v>
          </cell>
          <cell r="J417">
            <v>40</v>
          </cell>
        </row>
        <row r="418">
          <cell r="A418">
            <v>62940</v>
          </cell>
          <cell r="B418" t="str">
            <v>Eastside Lofts</v>
          </cell>
          <cell r="C418" t="str">
            <v>Eastside Loft Apartments Ph II L.P.</v>
          </cell>
          <cell r="D418" t="str">
            <v>Carter and Company CPA LLC</v>
          </cell>
          <cell r="E418" t="str">
            <v>ARC Arkansas</v>
          </cell>
          <cell r="F418" t="str">
            <v>NEF 2007</v>
          </cell>
          <cell r="H418" t="str">
            <v>NO</v>
          </cell>
          <cell r="I418" t="str">
            <v>27.5</v>
          </cell>
          <cell r="J418">
            <v>27.5</v>
          </cell>
        </row>
        <row r="419">
          <cell r="A419">
            <v>60165</v>
          </cell>
          <cell r="B419" t="str">
            <v>ECDO Houses</v>
          </cell>
          <cell r="C419" t="str">
            <v>ECDO Houses Associates, L.P.</v>
          </cell>
          <cell r="D419" t="str">
            <v>Vargas &amp; Rivera</v>
          </cell>
          <cell r="E419" t="str">
            <v>Ecumenical Community Development Organization</v>
          </cell>
          <cell r="H419" t="str">
            <v>MAKE ELECTION DECISION BASED ON CURRENT DEPRECIATION USEFUL LIFE *</v>
          </cell>
        </row>
        <row r="420">
          <cell r="A420">
            <v>66676</v>
          </cell>
          <cell r="B420" t="str">
            <v>Edgewater Isle</v>
          </cell>
          <cell r="C420" t="str">
            <v>Edgewater Isle Associates, L.P.</v>
          </cell>
          <cell r="D420" t="str">
            <v>Spiteri, Narasky &amp; Daley, LLP</v>
          </cell>
          <cell r="E420" t="str">
            <v>HIP Housing Development Corporation,Human Investment Project, Inc.  (HIP)</v>
          </cell>
          <cell r="F420" t="str">
            <v>Compass SIF I - 16%,Cathay SIF I - 8%,CEF 2015 - 76%</v>
          </cell>
          <cell r="G420">
            <v>2022</v>
          </cell>
          <cell r="H420" t="str">
            <v>YES</v>
          </cell>
          <cell r="I420" t="str">
            <v>27.5, 40</v>
          </cell>
          <cell r="J420">
            <v>40</v>
          </cell>
        </row>
        <row r="421">
          <cell r="A421">
            <v>67618</v>
          </cell>
          <cell r="B421" t="str">
            <v xml:space="preserve">Edgewood Apartments </v>
          </cell>
          <cell r="C421" t="str">
            <v>Edgewood Group Limited Partnership</v>
          </cell>
          <cell r="D421" t="str">
            <v>Dauby O' Connor &amp; Zaleski LLC</v>
          </cell>
          <cell r="E421" t="str">
            <v>Edgewood Group Investments LP</v>
          </cell>
          <cell r="F421" t="str">
            <v>Regional VIII - Chicago</v>
          </cell>
          <cell r="G421">
            <v>2018</v>
          </cell>
          <cell r="H421" t="str">
            <v>YES</v>
          </cell>
          <cell r="I421">
            <v>27.5</v>
          </cell>
          <cell r="J421">
            <v>30</v>
          </cell>
        </row>
        <row r="422">
          <cell r="A422">
            <v>62445</v>
          </cell>
          <cell r="B422" t="str">
            <v>Eernisse Apartments</v>
          </cell>
          <cell r="C422" t="str">
            <v>Eernisse Apartments LLC</v>
          </cell>
          <cell r="D422" t="str">
            <v>Loveridge Hunt &amp; Company</v>
          </cell>
          <cell r="E422" t="str">
            <v>Vashon Household</v>
          </cell>
          <cell r="F422" t="str">
            <v>NEF 2007</v>
          </cell>
          <cell r="G422">
            <v>0</v>
          </cell>
          <cell r="H422" t="str">
            <v>NO</v>
          </cell>
          <cell r="I422" t="str">
            <v>27.5</v>
          </cell>
          <cell r="J422" t="str">
            <v>27.5</v>
          </cell>
        </row>
        <row r="423">
          <cell r="A423">
            <v>60720</v>
          </cell>
          <cell r="B423" t="str">
            <v>El Centro Loretto</v>
          </cell>
          <cell r="C423" t="str">
            <v>El Centro Loretto, L.P.</v>
          </cell>
          <cell r="D423" t="str">
            <v>Keller &amp; Associates, LLP</v>
          </cell>
          <cell r="E423" t="str">
            <v>Search to Involve Philipino Americans</v>
          </cell>
          <cell r="H423" t="str">
            <v>MAKE ELECTION DECISION BASED ON CURRENT DEPRECIATION USEFUL LIFE *</v>
          </cell>
        </row>
        <row r="424">
          <cell r="A424">
            <v>61182</v>
          </cell>
          <cell r="B424" t="str">
            <v>El Dorado</v>
          </cell>
          <cell r="C424" t="str">
            <v>El Dorado L.P.</v>
          </cell>
          <cell r="D424" t="str">
            <v>Tyrone Anthony Sellers, CPA</v>
          </cell>
          <cell r="E424" t="str">
            <v>Black Veterans for Social Justice, Inc.</v>
          </cell>
          <cell r="H424" t="str">
            <v>MAKE ELECTION DECISION BASED ON CURRENT DEPRECIATION USEFUL LIFE *</v>
          </cell>
        </row>
        <row r="425">
          <cell r="A425">
            <v>60966</v>
          </cell>
          <cell r="B425" t="str">
            <v>El Estero Apartments</v>
          </cell>
          <cell r="C425" t="str">
            <v>El Estero LLC</v>
          </cell>
          <cell r="D425" t="str">
            <v>WSRP, LLC</v>
          </cell>
          <cell r="E425" t="str">
            <v>Spokane Housing Ventures</v>
          </cell>
          <cell r="H425" t="str">
            <v>MAKE ELECTION DECISION BASED ON CURRENT DEPRECIATION USEFUL LIFE *</v>
          </cell>
        </row>
        <row r="426">
          <cell r="A426">
            <v>66565</v>
          </cell>
          <cell r="B426" t="str">
            <v>Historic School</v>
          </cell>
          <cell r="C426" t="str">
            <v>Elementary School Apartments, LLC</v>
          </cell>
          <cell r="D426" t="str">
            <v>Tidwell Group (Atlanta)</v>
          </cell>
          <cell r="E426" t="str">
            <v>Commonwealth Development Corporation ,ESA Managing Member, LLC</v>
          </cell>
          <cell r="F426" t="str">
            <v>Regional Fund V - Chicago</v>
          </cell>
          <cell r="G426">
            <v>0</v>
          </cell>
          <cell r="H426" t="str">
            <v>NO</v>
          </cell>
          <cell r="I426" t="str">
            <v>27.5</v>
          </cell>
          <cell r="J426" t="str">
            <v>27.5</v>
          </cell>
        </row>
        <row r="427">
          <cell r="A427">
            <v>61198</v>
          </cell>
          <cell r="B427" t="str">
            <v>Alexian Village SLF (AKA Alexian Village of Elk Grove)</v>
          </cell>
          <cell r="C427" t="str">
            <v>Elk Grove Village SLF Associates, L.P.</v>
          </cell>
          <cell r="D427" t="str">
            <v>CohnReznick (Chicago)</v>
          </cell>
          <cell r="E427" t="str">
            <v>Pathway Senior Living,PSL Holdings LLC</v>
          </cell>
          <cell r="F427" t="str">
            <v>NEF 2003</v>
          </cell>
          <cell r="G427">
            <v>0</v>
          </cell>
          <cell r="H427" t="str">
            <v>NO</v>
          </cell>
          <cell r="I427" t="str">
            <v>27.5</v>
          </cell>
          <cell r="J427" t="str">
            <v>27.5</v>
          </cell>
        </row>
        <row r="428">
          <cell r="A428">
            <v>61089</v>
          </cell>
          <cell r="B428" t="str">
            <v>Villa Esperanza (NJ)</v>
          </cell>
          <cell r="C428" t="str">
            <v>Elmar Urban Renewal Housing Company, L.P.</v>
          </cell>
          <cell r="D428" t="str">
            <v>Novogradac &amp; Company LLP (New Jersey)</v>
          </cell>
          <cell r="E428" t="str">
            <v>M&amp;amp;M Development</v>
          </cell>
          <cell r="F428" t="str">
            <v>Prudential 2003</v>
          </cell>
          <cell r="G428">
            <v>2018</v>
          </cell>
          <cell r="H428" t="str">
            <v>YES</v>
          </cell>
          <cell r="I428" t="str">
            <v>27.5</v>
          </cell>
          <cell r="J428">
            <v>40</v>
          </cell>
        </row>
        <row r="429">
          <cell r="A429">
            <v>65139</v>
          </cell>
          <cell r="B429" t="str">
            <v>Elmbridge Apartments</v>
          </cell>
          <cell r="C429" t="str">
            <v>Elmbridge Apartments, L.P.</v>
          </cell>
          <cell r="D429" t="str">
            <v>Eide Bailly LLP</v>
          </cell>
          <cell r="E429" t="str">
            <v>Mountainlands Community Housing Trust</v>
          </cell>
          <cell r="F429" t="str">
            <v>Wells Fargo SIF</v>
          </cell>
          <cell r="G429">
            <v>0</v>
          </cell>
          <cell r="H429" t="str">
            <v>NO</v>
          </cell>
          <cell r="I429" t="str">
            <v>27.5</v>
          </cell>
          <cell r="J429" t="str">
            <v>27.5</v>
          </cell>
        </row>
        <row r="430">
          <cell r="A430">
            <v>61601</v>
          </cell>
          <cell r="B430" t="str">
            <v>Elmwood Apartments</v>
          </cell>
          <cell r="C430" t="str">
            <v>Elmwood Development, LLC</v>
          </cell>
          <cell r="D430" t="str">
            <v>Bernard Robinson &amp; Company, LLP</v>
          </cell>
          <cell r="E430" t="str">
            <v>Associated Development</v>
          </cell>
          <cell r="F430" t="str">
            <v>NEF 2003</v>
          </cell>
          <cell r="G430">
            <v>0</v>
          </cell>
          <cell r="H430" t="str">
            <v>NO</v>
          </cell>
          <cell r="I430" t="str">
            <v>27.5</v>
          </cell>
          <cell r="J430" t="str">
            <v>27.5</v>
          </cell>
        </row>
        <row r="431">
          <cell r="A431">
            <v>60148</v>
          </cell>
          <cell r="B431" t="str">
            <v>Elmwood Neighborhood Revitalization</v>
          </cell>
          <cell r="C431" t="str">
            <v>Elmwood Neighborhood Revitalization L.P.</v>
          </cell>
          <cell r="D431" t="str">
            <v>D'Ambra CPA</v>
          </cell>
          <cell r="E431" t="str">
            <v>One Neighborhood Builders / OHC</v>
          </cell>
          <cell r="H431" t="str">
            <v>MAKE ELECTION DECISION BASED ON CURRENT DEPRECIATION USEFUL LIFE *</v>
          </cell>
        </row>
        <row r="432">
          <cell r="A432">
            <v>60626</v>
          </cell>
          <cell r="B432" t="str">
            <v>ENR II</v>
          </cell>
          <cell r="C432" t="str">
            <v>Elmwood Neighborhood Revitalization L.P. II</v>
          </cell>
          <cell r="D432" t="str">
            <v>D'Ambra CPA</v>
          </cell>
          <cell r="E432" t="str">
            <v>One Neighborhood Builders / OHC</v>
          </cell>
          <cell r="H432" t="str">
            <v>MAKE ELECTION DECISION BASED ON CURRENT DEPRECIATION USEFUL LIFE *</v>
          </cell>
        </row>
        <row r="433">
          <cell r="A433">
            <v>50053</v>
          </cell>
          <cell r="B433" t="str">
            <v>Elsmere Project - NRP</v>
          </cell>
          <cell r="C433" t="str">
            <v>Elsmere Street, L.P.</v>
          </cell>
          <cell r="D433" t="str">
            <v>A.G. Aaronson, C.P.A.</v>
          </cell>
          <cell r="E433" t="str">
            <v>Aquinas Housing Company</v>
          </cell>
          <cell r="H433" t="str">
            <v>MAKE ELECTION DECISION BASED ON CURRENT DEPRECIATION USEFUL LIFE *</v>
          </cell>
        </row>
        <row r="434">
          <cell r="A434">
            <v>65541</v>
          </cell>
          <cell r="B434" t="str">
            <v>Emanuel House</v>
          </cell>
          <cell r="C434" t="str">
            <v>Emanuel Housing Limited Partnership</v>
          </cell>
          <cell r="D434" t="str">
            <v>Mahoney Ulbrich Christiansen Russ</v>
          </cell>
          <cell r="E434" t="str">
            <v>Emanuel Housing GP LLC,RS Eden</v>
          </cell>
          <cell r="F434" t="str">
            <v>NEF 2011</v>
          </cell>
          <cell r="G434">
            <v>0</v>
          </cell>
          <cell r="H434" t="str">
            <v>NO</v>
          </cell>
          <cell r="I434" t="str">
            <v>27.5</v>
          </cell>
          <cell r="J434" t="str">
            <v>27.5</v>
          </cell>
        </row>
        <row r="435">
          <cell r="A435">
            <v>61628</v>
          </cell>
          <cell r="B435" t="str">
            <v>Emerald Hill (IA)</v>
          </cell>
          <cell r="C435" t="str">
            <v>Emerald Hill Associates, L.P.</v>
          </cell>
          <cell r="D435" t="str">
            <v>McGowen Hurst Clark &amp; Smith, P.C.</v>
          </cell>
          <cell r="E435" t="str">
            <v xml:space="preserve">Newbury Development Co. </v>
          </cell>
          <cell r="F435" t="str">
            <v>US Bank</v>
          </cell>
          <cell r="G435">
            <v>2018</v>
          </cell>
          <cell r="H435" t="str">
            <v>YES</v>
          </cell>
          <cell r="I435" t="str">
            <v>27.5</v>
          </cell>
          <cell r="J435">
            <v>40</v>
          </cell>
        </row>
        <row r="436">
          <cell r="A436">
            <v>65775</v>
          </cell>
          <cell r="B436" t="str">
            <v>Elsie Mason Manor</v>
          </cell>
          <cell r="C436" t="str">
            <v>EMM Associates, L.P.</v>
          </cell>
          <cell r="D436" t="str">
            <v>McGowen Hurst Clark &amp; Smith, P.C.</v>
          </cell>
          <cell r="E436" t="str">
            <v>Newbury Development Co. ,Phoenix Family Housing Corporation (MO)</v>
          </cell>
          <cell r="F436" t="str">
            <v>NEF 2013</v>
          </cell>
          <cell r="G436">
            <v>2022</v>
          </cell>
          <cell r="H436" t="str">
            <v>NO</v>
          </cell>
          <cell r="I436" t="str">
            <v>27.5</v>
          </cell>
          <cell r="J436" t="str">
            <v>27.5</v>
          </cell>
        </row>
        <row r="437">
          <cell r="A437">
            <v>60200</v>
          </cell>
          <cell r="B437" t="str">
            <v>Crown Heights/Flatbush Cluster</v>
          </cell>
          <cell r="C437" t="str">
            <v>Empire Holdings, LP</v>
          </cell>
          <cell r="D437" t="str">
            <v>Tyrone Anthony Sellers, CPA</v>
          </cell>
          <cell r="E437" t="str">
            <v>D.S. Community Management, Inc.</v>
          </cell>
          <cell r="H437" t="str">
            <v>MAKE ELECTION DECISION BASED ON CURRENT DEPRECIATION USEFUL LIFE *</v>
          </cell>
        </row>
        <row r="438">
          <cell r="A438">
            <v>64938</v>
          </cell>
          <cell r="B438" t="str">
            <v>Encanto Pointe</v>
          </cell>
          <cell r="C438" t="str">
            <v>Encanto Pointe Housing First, L.P.</v>
          </cell>
          <cell r="D438" t="str">
            <v>Eide Bailly LLP</v>
          </cell>
          <cell r="E438" t="str">
            <v>Encanto Pointe Operating Company, LLC,Native American Connections, Inc.</v>
          </cell>
          <cell r="F438" t="str">
            <v>JPM Encanto Middle Tier</v>
          </cell>
          <cell r="G438">
            <v>0</v>
          </cell>
          <cell r="H438" t="str">
            <v>NO</v>
          </cell>
          <cell r="I438" t="str">
            <v>27.5</v>
          </cell>
          <cell r="J438" t="str">
            <v>27.5</v>
          </cell>
        </row>
        <row r="439">
          <cell r="A439">
            <v>62842</v>
          </cell>
          <cell r="B439" t="str">
            <v>England Drive Single Family Housing</v>
          </cell>
          <cell r="C439" t="str">
            <v>England Drive Subdivision Limited Partnership</v>
          </cell>
          <cell r="D439" t="str">
            <v>Little &amp; Associates LLC</v>
          </cell>
          <cell r="E439" t="str">
            <v>JPM/C Reporting,William K. McConnell</v>
          </cell>
          <cell r="F439" t="str">
            <v>FNBC Leasing</v>
          </cell>
          <cell r="G439">
            <v>0</v>
          </cell>
          <cell r="H439" t="str">
            <v>NO</v>
          </cell>
          <cell r="I439" t="str">
            <v>27.5</v>
          </cell>
          <cell r="J439" t="str">
            <v>27.5</v>
          </cell>
        </row>
        <row r="440">
          <cell r="A440">
            <v>65729</v>
          </cell>
          <cell r="B440" t="str">
            <v>Englewood Lofts</v>
          </cell>
          <cell r="C440" t="str">
            <v>Englewood Lofts, L.P.</v>
          </cell>
          <cell r="D440" t="str">
            <v>Mountjoy Chilton Medley LLP</v>
          </cell>
          <cell r="E440" t="str">
            <v>Englewood Development Company, Inc. (ECDC)</v>
          </cell>
          <cell r="F440" t="str">
            <v>NEF 2013</v>
          </cell>
          <cell r="G440">
            <v>0</v>
          </cell>
          <cell r="H440" t="str">
            <v>NO</v>
          </cell>
          <cell r="I440" t="str">
            <v>27.5</v>
          </cell>
          <cell r="J440" t="str">
            <v>27.5</v>
          </cell>
        </row>
        <row r="441">
          <cell r="A441">
            <v>64954</v>
          </cell>
          <cell r="B441" t="str">
            <v>Epworth Apartments</v>
          </cell>
          <cell r="C441" t="str">
            <v>Epworth Apartments, L.P.</v>
          </cell>
          <cell r="D441" t="str">
            <v>Dauby O' Connor &amp; Zaleski LLC</v>
          </cell>
          <cell r="E441" t="str">
            <v>Coalition for Responsible Community Development (CRCD),JPM/C Reporting,Little Tokyo Service Center CDC (LTSC)</v>
          </cell>
          <cell r="F441" t="str">
            <v>NEF 2011 - Resyndication</v>
          </cell>
          <cell r="G441">
            <v>0</v>
          </cell>
          <cell r="H441" t="str">
            <v>NO</v>
          </cell>
          <cell r="I441" t="str">
            <v>27.5</v>
          </cell>
          <cell r="J441" t="str">
            <v>27.5</v>
          </cell>
        </row>
        <row r="442">
          <cell r="A442">
            <v>61001</v>
          </cell>
          <cell r="B442" t="str">
            <v>Harold Washington Unity Cooperative</v>
          </cell>
          <cell r="C442" t="str">
            <v>Erie Cooperative L.P.</v>
          </cell>
          <cell r="D442" t="str">
            <v>RubinBrown LLP (Chicago)</v>
          </cell>
          <cell r="E442" t="str">
            <v>Bickerdike Redevelopment Corporation</v>
          </cell>
          <cell r="H442" t="str">
            <v>MAKE ELECTION DECISION BASED ON CURRENT DEPRECIATION USEFUL LIFE *</v>
          </cell>
        </row>
        <row r="443">
          <cell r="A443">
            <v>66148</v>
          </cell>
          <cell r="B443" t="str">
            <v>Ebenezer Tower Apartments</v>
          </cell>
          <cell r="C443" t="str">
            <v>ES Towers Limited Partnership</v>
          </cell>
          <cell r="D443" t="str">
            <v>Mahoney Ulbrich Christiansen Russ</v>
          </cell>
          <cell r="E443" t="str">
            <v>Ebenezer Society,Ebenezer Towers on Portland LLC</v>
          </cell>
          <cell r="F443" t="str">
            <v>Morgan Stanley SIF Single III</v>
          </cell>
          <cell r="G443">
            <v>0</v>
          </cell>
          <cell r="H443" t="str">
            <v>NO</v>
          </cell>
          <cell r="I443" t="str">
            <v>27.5</v>
          </cell>
          <cell r="J443" t="str">
            <v>27.5</v>
          </cell>
        </row>
        <row r="444">
          <cell r="A444">
            <v>60493</v>
          </cell>
          <cell r="B444" t="str">
            <v>Esperanza Apartments (WA)</v>
          </cell>
          <cell r="C444" t="str">
            <v>Esperanza Apartments, LP</v>
          </cell>
          <cell r="D444" t="str">
            <v>Novogradac &amp; Company LLP (Long Beach)</v>
          </cell>
          <cell r="E444" t="str">
            <v>Retirement Housing Foundation</v>
          </cell>
          <cell r="H444" t="str">
            <v>MAKE ELECTION DECISION BASED ON CURRENT DEPRECIATION USEFUL LIFE *</v>
          </cell>
        </row>
        <row r="445">
          <cell r="A445">
            <v>62632</v>
          </cell>
          <cell r="B445" t="str">
            <v>Essex &amp; Bristol</v>
          </cell>
          <cell r="C445" t="str">
            <v>Essex &amp; Bristol Communities L.P.</v>
          </cell>
          <cell r="D445" t="str">
            <v>CohnReznick (Boston)</v>
          </cell>
          <cell r="E445" t="str">
            <v>Cushing Development Corporation</v>
          </cell>
          <cell r="H445" t="str">
            <v>MAKE ELECTION DECISION BASED ON CURRENT DEPRECIATION USEFUL LIFE *</v>
          </cell>
        </row>
        <row r="446">
          <cell r="A446">
            <v>65182</v>
          </cell>
          <cell r="B446" t="str">
            <v>Fort Washington NEP</v>
          </cell>
          <cell r="C446" t="str">
            <v>ETH NEP L.P.</v>
          </cell>
          <cell r="D446" t="str">
            <v>Held Kranzler McCosker &amp; Pulice LLP</v>
          </cell>
          <cell r="E446" t="str">
            <v>DDM Development &amp;amp; Services</v>
          </cell>
          <cell r="F446" t="str">
            <v>GS-NYEF Fund 2009 LLC</v>
          </cell>
          <cell r="G446">
            <v>0</v>
          </cell>
          <cell r="H446" t="str">
            <v>NO</v>
          </cell>
          <cell r="I446" t="str">
            <v>27.5</v>
          </cell>
          <cell r="J446" t="str">
            <v>27.5</v>
          </cell>
        </row>
        <row r="447">
          <cell r="A447">
            <v>62642</v>
          </cell>
          <cell r="B447" t="str">
            <v>Etzel Place Apartments III</v>
          </cell>
          <cell r="C447" t="str">
            <v>Etzel Place III, L.P.</v>
          </cell>
          <cell r="D447" t="str">
            <v>Mengwasser, Martin, Lall &amp; Clark, P.C.</v>
          </cell>
          <cell r="E447" t="str">
            <v>Vatterott Properties, Inc.</v>
          </cell>
          <cell r="H447" t="str">
            <v>MAKE ELECTION DECISION BASED ON CURRENT DEPRECIATION USEFUL LIFE *</v>
          </cell>
        </row>
        <row r="448">
          <cell r="A448">
            <v>60717</v>
          </cell>
          <cell r="B448" t="str">
            <v>Euclid Street Apts (DC)</v>
          </cell>
          <cell r="C448" t="str">
            <v>Euclid Housing Limited Partnership</v>
          </cell>
          <cell r="D448" t="str">
            <v>CohnReznick (Chicago)</v>
          </cell>
          <cell r="E448" t="str">
            <v>Development Corporation of Columbia Heights</v>
          </cell>
          <cell r="H448" t="str">
            <v>MAKE ELECTION DECISION BASED ON CURRENT DEPRECIATION USEFUL LIFE *</v>
          </cell>
        </row>
        <row r="449">
          <cell r="A449">
            <v>64056</v>
          </cell>
          <cell r="B449" t="str">
            <v>Evelyn Sanders Townhomes Phase II</v>
          </cell>
          <cell r="C449" t="str">
            <v>Evelyn Sanders 2 LP</v>
          </cell>
          <cell r="D449" t="str">
            <v>Katherine R. Conlon, CPA</v>
          </cell>
          <cell r="E449" t="str">
            <v>Womens Community Revitalization Project</v>
          </cell>
          <cell r="F449" t="str">
            <v>BAF Fund - 85%,Morgan Stanley SIF Shared - 15%</v>
          </cell>
          <cell r="G449">
            <v>2018</v>
          </cell>
          <cell r="H449" t="str">
            <v>YES</v>
          </cell>
          <cell r="I449" t="str">
            <v>40</v>
          </cell>
          <cell r="J449">
            <v>40</v>
          </cell>
        </row>
        <row r="450">
          <cell r="A450">
            <v>63502</v>
          </cell>
          <cell r="B450" t="str">
            <v>Evelyn Sanders Townhomes Phase I</v>
          </cell>
          <cell r="C450" t="str">
            <v>Evelyn Sanders Limited Partnership</v>
          </cell>
          <cell r="D450" t="str">
            <v>Katherine R. Conlon, CPA</v>
          </cell>
          <cell r="E450" t="str">
            <v>Womens Community Revitalization Project</v>
          </cell>
          <cell r="F450" t="str">
            <v>Bank North</v>
          </cell>
          <cell r="G450">
            <v>2022</v>
          </cell>
          <cell r="H450" t="str">
            <v>NO</v>
          </cell>
          <cell r="I450" t="str">
            <v>27.5</v>
          </cell>
          <cell r="J450" t="str">
            <v>27.5</v>
          </cell>
        </row>
        <row r="451">
          <cell r="A451">
            <v>66332</v>
          </cell>
          <cell r="B451" t="str">
            <v>Evergreen Lofts Supportive Apartments</v>
          </cell>
          <cell r="C451" t="str">
            <v>Evergreen Lofts Supportive Residence L.P.</v>
          </cell>
          <cell r="D451" t="str">
            <v>EFPR Group</v>
          </cell>
          <cell r="E451" t="str">
            <v>Southern Tier Environments for Living (STEL)</v>
          </cell>
          <cell r="F451" t="str">
            <v>First Niagara SIF (FN acquired by Key Bank)</v>
          </cell>
          <cell r="G451">
            <v>0</v>
          </cell>
          <cell r="H451" t="str">
            <v>NO</v>
          </cell>
          <cell r="I451" t="str">
            <v>27.5</v>
          </cell>
          <cell r="J451" t="str">
            <v>27.5</v>
          </cell>
        </row>
        <row r="452">
          <cell r="A452">
            <v>67178</v>
          </cell>
          <cell r="B452" t="str">
            <v xml:space="preserve">Evergreen at Rowlett </v>
          </cell>
          <cell r="C452" t="str">
            <v>Evergreen Rowlett Senior Community, L.P.</v>
          </cell>
          <cell r="D452" t="str">
            <v>Novogradac &amp; Company LLP (Austin)</v>
          </cell>
          <cell r="E452" t="str">
            <v>LifeNet Community Behavioral Healthcare</v>
          </cell>
          <cell r="F452" t="str">
            <v>Capital One 2012</v>
          </cell>
          <cell r="G452">
            <v>0</v>
          </cell>
          <cell r="H452" t="str">
            <v>NO</v>
          </cell>
          <cell r="I452">
            <v>27.5</v>
          </cell>
          <cell r="J452" t="str">
            <v>27.5</v>
          </cell>
        </row>
        <row r="453">
          <cell r="A453">
            <v>67196</v>
          </cell>
          <cell r="B453" t="str">
            <v xml:space="preserve">FAC Renaissance </v>
          </cell>
          <cell r="C453" t="str">
            <v>FAC Renaissance LP</v>
          </cell>
          <cell r="D453" t="str">
            <v>Tyrone Anthony Sellers, CPA</v>
          </cell>
          <cell r="E453" t="str">
            <v>Fifth Avenue Committee</v>
          </cell>
          <cell r="F453" t="str">
            <v>TD Banknorth 2014</v>
          </cell>
          <cell r="G453">
            <v>2018</v>
          </cell>
          <cell r="H453" t="str">
            <v>YES</v>
          </cell>
          <cell r="I453">
            <v>27.5</v>
          </cell>
          <cell r="J453">
            <v>30</v>
          </cell>
        </row>
        <row r="454">
          <cell r="A454">
            <v>60623</v>
          </cell>
          <cell r="B454" t="str">
            <v>Factory Street</v>
          </cell>
          <cell r="C454" t="str">
            <v>Factory Street Limited Partnership</v>
          </cell>
          <cell r="D454" t="str">
            <v>Damiano, Burk &amp; Nuttall, P.C.</v>
          </cell>
          <cell r="E454" t="str">
            <v>Valley Affordable Housing Corporation (VAHC)</v>
          </cell>
          <cell r="H454" t="str">
            <v>MAKE ELECTION DECISION BASED ON CURRENT DEPRECIATION USEFUL LIFE *</v>
          </cell>
        </row>
        <row r="455">
          <cell r="A455">
            <v>64080</v>
          </cell>
          <cell r="B455" t="str">
            <v>Fair Haven Mutual Housing</v>
          </cell>
          <cell r="C455" t="str">
            <v>Fair Haven Mutual Housing Limited Partnership</v>
          </cell>
          <cell r="D455" t="str">
            <v>Carter, Hayes &amp; Associates, PC</v>
          </cell>
          <cell r="E455" t="str">
            <v>NeighborWorks New Horizons/Mut Hsng of S Centr CT</v>
          </cell>
          <cell r="F455" t="str">
            <v>BAF III Fund</v>
          </cell>
          <cell r="G455">
            <v>0</v>
          </cell>
          <cell r="H455" t="str">
            <v>NO</v>
          </cell>
          <cell r="I455" t="str">
            <v>27.5</v>
          </cell>
          <cell r="J455" t="str">
            <v>27.5</v>
          </cell>
        </row>
        <row r="456">
          <cell r="A456">
            <v>64805</v>
          </cell>
          <cell r="B456" t="str">
            <v>Fair Street Apts</v>
          </cell>
          <cell r="C456" t="str">
            <v>Fair Street Apartments Limited Partnership</v>
          </cell>
          <cell r="D456" t="str">
            <v>Whittlesey</v>
          </cell>
          <cell r="E456" t="str">
            <v>JPM/C Reporting,New Neighborhoods, Inc. (NNI)</v>
          </cell>
          <cell r="F456" t="str">
            <v>NEF 2011 - Resyndication</v>
          </cell>
          <cell r="G456">
            <v>2018</v>
          </cell>
          <cell r="H456" t="str">
            <v>YES</v>
          </cell>
          <cell r="I456" t="str">
            <v>40</v>
          </cell>
          <cell r="J456">
            <v>40</v>
          </cell>
        </row>
        <row r="457">
          <cell r="A457">
            <v>61130</v>
          </cell>
          <cell r="B457" t="str">
            <v>Fairfax Elderly</v>
          </cell>
          <cell r="C457" t="str">
            <v>Fairfax Elderly Homes, L.P.</v>
          </cell>
          <cell r="D457" t="str">
            <v>Clark, Schaefer, Hackett &amp; Co.</v>
          </cell>
          <cell r="E457" t="str">
            <v>Fairfax Renaissance Development Corporation (FRDC)</v>
          </cell>
          <cell r="H457" t="str">
            <v>MAKE ELECTION DECISION BASED ON CURRENT DEPRECIATION USEFUL LIFE *</v>
          </cell>
        </row>
        <row r="458">
          <cell r="A458">
            <v>66224</v>
          </cell>
          <cell r="B458" t="str">
            <v>Delaware County Fairgrounds IV - Secondary 2013</v>
          </cell>
          <cell r="C458" t="str">
            <v>Fairgrounds Housing Partnership IV LP</v>
          </cell>
          <cell r="D458" t="str">
            <v>CohnReznick (Baltimore)</v>
          </cell>
          <cell r="E458" t="str">
            <v>Housing Authority of Delaware County (PA),Pennrose Properties, Inc.</v>
          </cell>
          <cell r="F458" t="str">
            <v>RBS Citizens SIF</v>
          </cell>
          <cell r="G458">
            <v>0</v>
          </cell>
          <cell r="H458" t="str">
            <v>NO</v>
          </cell>
          <cell r="I458" t="str">
            <v>27.5</v>
          </cell>
          <cell r="J458" t="str">
            <v>27.5</v>
          </cell>
        </row>
        <row r="459">
          <cell r="A459">
            <v>61955</v>
          </cell>
          <cell r="B459" t="str">
            <v>Fairmont Apartments</v>
          </cell>
          <cell r="C459" t="str">
            <v>Fairmont Apartments Limited Partnership</v>
          </cell>
          <cell r="D459" t="str">
            <v>Affordable Housing Accountants LTD</v>
          </cell>
          <cell r="E459" t="str">
            <v>Presbyterian Senior Care</v>
          </cell>
          <cell r="F459" t="str">
            <v>Fifth Third 2003 - 16%,NEF 2004 - 84%</v>
          </cell>
          <cell r="G459">
            <v>0</v>
          </cell>
          <cell r="H459" t="str">
            <v>YES</v>
          </cell>
          <cell r="I459" t="str">
            <v>27.5</v>
          </cell>
          <cell r="J459">
            <v>40</v>
          </cell>
        </row>
        <row r="460">
          <cell r="A460">
            <v>64980</v>
          </cell>
          <cell r="B460" t="str">
            <v>Fairways Apartments</v>
          </cell>
          <cell r="C460" t="str">
            <v>Fairways In My Backyard, LLLP</v>
          </cell>
          <cell r="D460" t="str">
            <v>Haynie &amp; Company</v>
          </cell>
          <cell r="E460" t="str">
            <v>Thistle Community Housing, Inc.</v>
          </cell>
          <cell r="F460" t="str">
            <v>HEF VI</v>
          </cell>
          <cell r="G460">
            <v>2018</v>
          </cell>
          <cell r="H460" t="str">
            <v>YES</v>
          </cell>
          <cell r="I460" t="str">
            <v>40</v>
          </cell>
          <cell r="J460">
            <v>40</v>
          </cell>
        </row>
        <row r="461">
          <cell r="A461">
            <v>64782</v>
          </cell>
          <cell r="B461" t="str">
            <v>Veterans Park Apartments</v>
          </cell>
          <cell r="C461" t="str">
            <v>Falmouth Community LLC</v>
          </cell>
          <cell r="D461" t="str">
            <v>CohnReznick (Boston)</v>
          </cell>
          <cell r="E461" t="str">
            <v>Affirmative Investments, Inc,Falmouth (MA) Housing Authority,Falmouth Housing Corporation</v>
          </cell>
          <cell r="F461" t="str">
            <v>TD Banknorth 2009</v>
          </cell>
          <cell r="G461">
            <v>2022</v>
          </cell>
          <cell r="H461" t="str">
            <v>NO</v>
          </cell>
          <cell r="I461" t="str">
            <v>27.5</v>
          </cell>
          <cell r="J461" t="str">
            <v>27.5</v>
          </cell>
        </row>
        <row r="462">
          <cell r="A462">
            <v>67166</v>
          </cell>
          <cell r="B462" t="str">
            <v xml:space="preserve">Fox River Townhomes f/k/a Family Court Townhomes </v>
          </cell>
          <cell r="C462" t="str">
            <v>Family Court Rehabilitation, LLC</v>
          </cell>
          <cell r="D462" t="str">
            <v>Dauby O' Connor &amp; Zaleski LLC</v>
          </cell>
          <cell r="E462" t="str">
            <v>Family Court Rehabilitation Managing Member, LLC</v>
          </cell>
          <cell r="F462" t="str">
            <v>Regional Fund VII</v>
          </cell>
          <cell r="G462">
            <v>2018</v>
          </cell>
          <cell r="H462" t="str">
            <v>YES</v>
          </cell>
          <cell r="I462">
            <v>40</v>
          </cell>
          <cell r="J462">
            <v>40</v>
          </cell>
        </row>
        <row r="463">
          <cell r="A463">
            <v>60527</v>
          </cell>
          <cell r="B463" t="str">
            <v>Far East Building</v>
          </cell>
          <cell r="C463" t="str">
            <v>Far East Building, L.P.</v>
          </cell>
          <cell r="D463" t="str">
            <v>Dauby O' Connor &amp; Zaleski LLC</v>
          </cell>
          <cell r="E463" t="str">
            <v>Little Tokyo Service Center CDC (LTSC)</v>
          </cell>
          <cell r="H463" t="str">
            <v>MAKE ELECTION DECISION BASED ON CURRENT DEPRECIATION USEFUL LIFE *</v>
          </cell>
        </row>
        <row r="464">
          <cell r="A464">
            <v>62975</v>
          </cell>
          <cell r="B464" t="str">
            <v>Farmerville North Villa Subdivision, Phase I</v>
          </cell>
          <cell r="C464" t="str">
            <v>Farmerville North Villa Subdivision Phase I, L.L.C.</v>
          </cell>
          <cell r="D464" t="str">
            <v>Little &amp; Associates LLC</v>
          </cell>
          <cell r="E464" t="str">
            <v>The Louisiana Center Against Poverty (LACAP),William K. McConnell</v>
          </cell>
          <cell r="F464" t="str">
            <v>NEF 2006 II</v>
          </cell>
          <cell r="G464">
            <v>2018</v>
          </cell>
          <cell r="H464" t="str">
            <v>YES</v>
          </cell>
          <cell r="I464" t="str">
            <v>27.5</v>
          </cell>
          <cell r="J464">
            <v>40</v>
          </cell>
        </row>
        <row r="465">
          <cell r="A465">
            <v>60245</v>
          </cell>
          <cell r="B465" t="str">
            <v>Kosciusko Street Cluster</v>
          </cell>
          <cell r="C465" t="str">
            <v>Fatsville &amp; Company L.P.</v>
          </cell>
          <cell r="D465" t="str">
            <v>John W. Davis, CPA</v>
          </cell>
          <cell r="E465" t="str">
            <v>Nasher Realty Associates, Inc.</v>
          </cell>
          <cell r="H465" t="str">
            <v>MAKE ELECTION DECISION BASED ON CURRENT DEPRECIATION USEFUL LIFE *</v>
          </cell>
        </row>
        <row r="466">
          <cell r="A466">
            <v>63900</v>
          </cell>
          <cell r="B466" t="str">
            <v>New Hope at Brays Crossing</v>
          </cell>
          <cell r="C466" t="str">
            <v>FDI-Houston SRO, Ltd.</v>
          </cell>
          <cell r="D466" t="str">
            <v>Novogradac &amp; Company LLP (Austin)</v>
          </cell>
          <cell r="E466" t="str">
            <v>New Hope Housing, Inc.</v>
          </cell>
          <cell r="F466" t="str">
            <v>NEF 2008 II</v>
          </cell>
          <cell r="G466">
            <v>2018</v>
          </cell>
          <cell r="H466" t="str">
            <v>YES</v>
          </cell>
          <cell r="I466" t="str">
            <v>27.5</v>
          </cell>
          <cell r="J466">
            <v>40</v>
          </cell>
        </row>
        <row r="467">
          <cell r="A467">
            <v>61909</v>
          </cell>
          <cell r="B467" t="str">
            <v>Ferry Street Mutual Housing</v>
          </cell>
          <cell r="C467" t="str">
            <v>Ferry Mutual Housing Limited Partnership</v>
          </cell>
          <cell r="D467" t="str">
            <v>Carter, Hayes &amp; Associates, PC</v>
          </cell>
          <cell r="E467" t="str">
            <v>NeighborWorks New Horizons/Mut Hsng of S Centr CT</v>
          </cell>
          <cell r="F467" t="str">
            <v>NEF 2004</v>
          </cell>
          <cell r="G467">
            <v>0</v>
          </cell>
          <cell r="H467" t="str">
            <v>NO</v>
          </cell>
          <cell r="I467" t="str">
            <v>27.5</v>
          </cell>
          <cell r="J467" t="str">
            <v>27.5</v>
          </cell>
        </row>
        <row r="468">
          <cell r="A468">
            <v>61780</v>
          </cell>
          <cell r="B468" t="str">
            <v>Fifty Washington Square</v>
          </cell>
          <cell r="C468" t="str">
            <v>Fifty Square, L.P.</v>
          </cell>
          <cell r="D468" t="str">
            <v>D'Ambra CPA</v>
          </cell>
          <cell r="E468" t="str">
            <v>Church Community Housing Corporation (RI)</v>
          </cell>
          <cell r="F468" t="str">
            <v>NEF 2003</v>
          </cell>
          <cell r="G468">
            <v>2018</v>
          </cell>
          <cell r="H468" t="str">
            <v>YES</v>
          </cell>
          <cell r="I468" t="str">
            <v>40</v>
          </cell>
          <cell r="J468">
            <v>40</v>
          </cell>
        </row>
        <row r="469">
          <cell r="A469">
            <v>65109</v>
          </cell>
          <cell r="B469" t="str">
            <v>Findlay Teller Apartments</v>
          </cell>
          <cell r="C469" t="str">
            <v>Findlay Teller, L.P.</v>
          </cell>
          <cell r="D469" t="str">
            <v>Luigi Laverghetta, CPA</v>
          </cell>
          <cell r="E469" t="str">
            <v>Belmont Arthur Avenue Local Development Corporation,JPM/C Reporting</v>
          </cell>
          <cell r="F469" t="str">
            <v>JPMorgan 2011</v>
          </cell>
          <cell r="G469">
            <v>0</v>
          </cell>
          <cell r="H469" t="str">
            <v>NO</v>
          </cell>
          <cell r="I469" t="str">
            <v>27.5</v>
          </cell>
          <cell r="J469" t="str">
            <v>27.5</v>
          </cell>
        </row>
        <row r="470">
          <cell r="A470">
            <v>63352</v>
          </cell>
          <cell r="B470" t="str">
            <v>First and Cedar</v>
          </cell>
          <cell r="C470" t="str">
            <v>First &amp; Cedar LLC</v>
          </cell>
          <cell r="D470" t="str">
            <v>Dauby O' Connor &amp; Zaleski LLC</v>
          </cell>
          <cell r="E470" t="str">
            <v>JPM/C Reporting,Plymouth Housing Group (PHG)</v>
          </cell>
          <cell r="F470" t="str">
            <v>JP Morgan 2009 (Middle Tier)</v>
          </cell>
          <cell r="G470">
            <v>2018</v>
          </cell>
          <cell r="H470" t="str">
            <v>YES</v>
          </cell>
          <cell r="I470" t="str">
            <v>40</v>
          </cell>
          <cell r="J470">
            <v>40</v>
          </cell>
        </row>
        <row r="471">
          <cell r="A471">
            <v>64102</v>
          </cell>
          <cell r="B471" t="str">
            <v>Fond du Lac Townhomes</v>
          </cell>
          <cell r="C471" t="str">
            <v>Fond du Lac Townhomes, LLC</v>
          </cell>
          <cell r="D471" t="str">
            <v>Tidwell Group (Atlanta)</v>
          </cell>
          <cell r="E471" t="str">
            <v>ADVOCAP, Inc,Commonwealth Development Corporation ,FDLT Managing Member, LLC</v>
          </cell>
          <cell r="F471" t="str">
            <v>BAF Fund</v>
          </cell>
          <cell r="G471">
            <v>0</v>
          </cell>
          <cell r="H471" t="str">
            <v>NO</v>
          </cell>
          <cell r="I471" t="str">
            <v>27.5</v>
          </cell>
          <cell r="J471" t="str">
            <v>27.5</v>
          </cell>
        </row>
        <row r="472">
          <cell r="A472">
            <v>61426</v>
          </cell>
          <cell r="B472" t="str">
            <v>Forest Heights</v>
          </cell>
          <cell r="C472" t="str">
            <v>Forest Heights Properties, LP</v>
          </cell>
          <cell r="D472" t="str">
            <v>Dobbs &amp; Co</v>
          </cell>
          <cell r="E472" t="str">
            <v>Calhoun Affordable Housing Development, Inc.,Milton Stewart Properties, LLC</v>
          </cell>
          <cell r="F472" t="str">
            <v>NEF 2004</v>
          </cell>
          <cell r="G472">
            <v>0</v>
          </cell>
          <cell r="H472" t="str">
            <v>NO</v>
          </cell>
          <cell r="I472" t="str">
            <v>27.5</v>
          </cell>
          <cell r="J472" t="str">
            <v>27.5</v>
          </cell>
        </row>
        <row r="473">
          <cell r="A473">
            <v>62630</v>
          </cell>
          <cell r="B473" t="str">
            <v>Forest Hills (NC)</v>
          </cell>
          <cell r="C473" t="str">
            <v>Forest Hills Housing LLC</v>
          </cell>
          <cell r="D473" t="str">
            <v>Bernard Robinson &amp; Company, LLP</v>
          </cell>
          <cell r="E473" t="str">
            <v>Northwestern Housing Enterprises, Inc.,The Affordable Housing Group</v>
          </cell>
          <cell r="F473" t="str">
            <v>NEF 2006</v>
          </cell>
          <cell r="G473">
            <v>0</v>
          </cell>
          <cell r="H473" t="str">
            <v>NO</v>
          </cell>
          <cell r="I473" t="str">
            <v>27.5</v>
          </cell>
          <cell r="J473" t="str">
            <v>27.5</v>
          </cell>
        </row>
        <row r="474">
          <cell r="A474">
            <v>67823</v>
          </cell>
          <cell r="B474" t="str">
            <v xml:space="preserve">Forest Hills </v>
          </cell>
          <cell r="C474" t="str">
            <v>Forest Hills Veteran Housing LP</v>
          </cell>
          <cell r="D474" t="str">
            <v>Affordable Housing Accountants LTD</v>
          </cell>
          <cell r="E474" t="str">
            <v>ACTION-Housing Inc.</v>
          </cell>
          <cell r="F474" t="str">
            <v>BNY Single Investor Fund II</v>
          </cell>
          <cell r="G474">
            <v>2022</v>
          </cell>
          <cell r="H474" t="str">
            <v>NO</v>
          </cell>
          <cell r="I474">
            <v>27.5</v>
          </cell>
          <cell r="J474">
            <v>27.5</v>
          </cell>
        </row>
        <row r="475">
          <cell r="A475">
            <v>61886</v>
          </cell>
          <cell r="B475" t="str">
            <v>Fountain View Apartments (IL)</v>
          </cell>
          <cell r="C475" t="str">
            <v>Fountain View Apartments Limited Partnership</v>
          </cell>
          <cell r="D475" t="str">
            <v>Haran &amp; Associates, Ltd.</v>
          </cell>
          <cell r="E475" t="str">
            <v>Lawndale Christian Development Corporation,Safeway Construction Company, Inc.</v>
          </cell>
          <cell r="F475" t="str">
            <v>One Economy I</v>
          </cell>
          <cell r="G475">
            <v>0</v>
          </cell>
          <cell r="H475" t="str">
            <v>NO</v>
          </cell>
          <cell r="I475" t="str">
            <v>27.5</v>
          </cell>
          <cell r="J475" t="str">
            <v>27.5</v>
          </cell>
        </row>
        <row r="476">
          <cell r="A476">
            <v>66317</v>
          </cell>
          <cell r="B476" t="str">
            <v>4th &amp; Pearl Apts</v>
          </cell>
          <cell r="C476" t="str">
            <v>Fourth and Pearl Family Housing LLLP</v>
          </cell>
          <cell r="D476" t="str">
            <v>Novogradac &amp; Company LLP (Portland)</v>
          </cell>
          <cell r="E476" t="str">
            <v>Housing Authority of the City of Pasco and Franklin County</v>
          </cell>
          <cell r="F476" t="str">
            <v>HEF XI</v>
          </cell>
          <cell r="G476">
            <v>0</v>
          </cell>
          <cell r="H476" t="str">
            <v>NO</v>
          </cell>
          <cell r="I476" t="str">
            <v>27.5</v>
          </cell>
          <cell r="J476" t="str">
            <v>27.5</v>
          </cell>
        </row>
        <row r="477">
          <cell r="A477">
            <v>61793</v>
          </cell>
          <cell r="B477" t="str">
            <v>Fox River Senior Village</v>
          </cell>
          <cell r="C477" t="str">
            <v>Fox River Senior Village, LLC, A Wisconsin Limited Liability Company</v>
          </cell>
          <cell r="D477" t="str">
            <v>SVA Certified Public Accountants</v>
          </cell>
          <cell r="E477" t="str">
            <v>CAP Services, Inc. (WI),Fox River Senior Housing, LLC</v>
          </cell>
          <cell r="F477" t="str">
            <v>NEF 2003</v>
          </cell>
          <cell r="G477">
            <v>2018</v>
          </cell>
          <cell r="H477" t="str">
            <v>YES</v>
          </cell>
          <cell r="I477" t="str">
            <v>27.5</v>
          </cell>
          <cell r="J477">
            <v>40</v>
          </cell>
        </row>
        <row r="478">
          <cell r="A478">
            <v>61745</v>
          </cell>
          <cell r="B478" t="str">
            <v>Fox Run Crossing</v>
          </cell>
          <cell r="C478" t="str">
            <v>Fox Run Crossing, LLC</v>
          </cell>
          <cell r="D478" t="str">
            <v>Novogradac &amp; Company LLP (Cleveland)</v>
          </cell>
          <cell r="E478" t="str">
            <v>Community Action Commission of Pike County (CAC),Woda Development of Ohio LLC</v>
          </cell>
          <cell r="F478" t="str">
            <v>NEF 2006 II</v>
          </cell>
          <cell r="H478" t="str">
            <v>NO</v>
          </cell>
          <cell r="I478" t="str">
            <v>27.5</v>
          </cell>
          <cell r="J478" t="str">
            <v>27.5</v>
          </cell>
        </row>
        <row r="479">
          <cell r="A479">
            <v>61014</v>
          </cell>
          <cell r="B479" t="str">
            <v>Franklin Avenue Cluster</v>
          </cell>
          <cell r="C479" t="str">
            <v>FR Real Estate Development, L.P.</v>
          </cell>
          <cell r="D479" t="str">
            <v>Tyrone Anthony Sellers, CPA</v>
          </cell>
          <cell r="E479" t="str">
            <v>FR Real Estate Development Co.</v>
          </cell>
          <cell r="H479" t="str">
            <v>NEF DISPOSED INTEREST IN 2018</v>
          </cell>
        </row>
        <row r="480">
          <cell r="A480">
            <v>61928</v>
          </cell>
          <cell r="B480" t="str">
            <v>Jourdain</v>
          </cell>
          <cell r="C480" t="str">
            <v>Franklin Portland Gateway Phase II Limited Partnership</v>
          </cell>
          <cell r="D480" t="str">
            <v>Mahoney Ulbrich Christiansen Russ</v>
          </cell>
          <cell r="E480" t="str">
            <v>Aeon aka Central Community Housing Trust,Hope Communities, Inc.(CO)</v>
          </cell>
          <cell r="F480" t="str">
            <v>NEF 2004</v>
          </cell>
          <cell r="G480">
            <v>2018</v>
          </cell>
          <cell r="H480" t="str">
            <v>YES</v>
          </cell>
          <cell r="I480" t="str">
            <v>27.5, 40</v>
          </cell>
          <cell r="J480">
            <v>40</v>
          </cell>
        </row>
        <row r="481">
          <cell r="A481">
            <v>66585</v>
          </cell>
          <cell r="B481" t="str">
            <v>Rice Lake Franklin School</v>
          </cell>
          <cell r="C481" t="str">
            <v>Franklin School Apartments, LLC</v>
          </cell>
          <cell r="D481" t="str">
            <v>Baker Tilly Virchow Krause, LLP</v>
          </cell>
          <cell r="E481" t="str">
            <v>Franklin School MM, LLC,Impact Seven, Inc.(Almena)</v>
          </cell>
          <cell r="F481" t="str">
            <v>NEF 2014</v>
          </cell>
          <cell r="G481">
            <v>0</v>
          </cell>
          <cell r="H481" t="str">
            <v>NO</v>
          </cell>
          <cell r="I481" t="str">
            <v>27.5</v>
          </cell>
          <cell r="J481" t="str">
            <v>27.5</v>
          </cell>
        </row>
        <row r="482">
          <cell r="A482">
            <v>62879</v>
          </cell>
          <cell r="B482" t="str">
            <v>Franklin Vista VI</v>
          </cell>
          <cell r="C482" t="str">
            <v>Franklin Vista VI Apartments Limited Partnership</v>
          </cell>
          <cell r="D482" t="str">
            <v>Boothe, Vassar &amp; Company</v>
          </cell>
          <cell r="E482" t="str">
            <v>Housing and Economic Rural Opportunity, Inc.</v>
          </cell>
          <cell r="F482" t="str">
            <v>NEF 2007 II</v>
          </cell>
          <cell r="G482">
            <v>0</v>
          </cell>
          <cell r="H482" t="str">
            <v>NO</v>
          </cell>
          <cell r="I482" t="str">
            <v>27.5</v>
          </cell>
          <cell r="J482" t="str">
            <v>27.5</v>
          </cell>
        </row>
        <row r="483">
          <cell r="A483">
            <v>62877</v>
          </cell>
          <cell r="B483" t="str">
            <v>Franklin Vista VII Apartments</v>
          </cell>
          <cell r="C483" t="str">
            <v>Franklin Vista VII Limited Partnership</v>
          </cell>
          <cell r="D483" t="str">
            <v>Boothe, Vassar &amp; Company</v>
          </cell>
          <cell r="E483" t="str">
            <v>Housing and Economic Rural Opportunity, Inc.</v>
          </cell>
          <cell r="F483" t="str">
            <v>NEF 2007 II</v>
          </cell>
          <cell r="G483">
            <v>0</v>
          </cell>
          <cell r="H483" t="str">
            <v>NO</v>
          </cell>
          <cell r="I483" t="str">
            <v>27.5</v>
          </cell>
          <cell r="J483" t="str">
            <v>27.5</v>
          </cell>
        </row>
        <row r="484">
          <cell r="A484">
            <v>66541</v>
          </cell>
          <cell r="B484" t="str">
            <v>Fraser Woods</v>
          </cell>
          <cell r="C484" t="str">
            <v>Fraser Woods Fraser Limited Dividend Housing Association, LLC</v>
          </cell>
          <cell r="D484" t="str">
            <v>Plante &amp; Moran, LLC (Michigan)</v>
          </cell>
          <cell r="E484" t="str">
            <v>Michigan Nonprofit Housing Corporation</v>
          </cell>
          <cell r="F484" t="str">
            <v>Regional Fund V - Chicago</v>
          </cell>
          <cell r="G484">
            <v>2018</v>
          </cell>
          <cell r="H484" t="str">
            <v>YES</v>
          </cell>
          <cell r="I484" t="str">
            <v>27.5, 40</v>
          </cell>
          <cell r="J484">
            <v>40</v>
          </cell>
        </row>
        <row r="485">
          <cell r="A485">
            <v>62859</v>
          </cell>
          <cell r="B485" t="str">
            <v>Frenchmans Creek</v>
          </cell>
          <cell r="C485" t="str">
            <v>Frenchmans Creek Limited Partnership</v>
          </cell>
          <cell r="D485" t="str">
            <v>Bond &amp; Tousignant, LLC</v>
          </cell>
          <cell r="E485" t="str">
            <v>Housing Authority of Sulphur,Sulphur Housing Authority</v>
          </cell>
          <cell r="F485" t="str">
            <v>NEF 2007 II</v>
          </cell>
          <cell r="G485">
            <v>0</v>
          </cell>
          <cell r="H485" t="str">
            <v>NO</v>
          </cell>
          <cell r="I485" t="str">
            <v>27.5</v>
          </cell>
          <cell r="J485" t="str">
            <v>27.5</v>
          </cell>
        </row>
        <row r="486">
          <cell r="A486">
            <v>66679</v>
          </cell>
          <cell r="B486" t="str">
            <v xml:space="preserve">Friendship Manor  </v>
          </cell>
          <cell r="C486" t="str">
            <v>Friendship Manor Senior Housing Limited Partnership</v>
          </cell>
          <cell r="D486" t="str">
            <v>Dauby O' Connor &amp; Zaleski LLC</v>
          </cell>
          <cell r="E486" t="str">
            <v>National Church Residences</v>
          </cell>
          <cell r="F486" t="str">
            <v>Regional VIII - Chicago</v>
          </cell>
          <cell r="G486">
            <v>2018</v>
          </cell>
          <cell r="H486" t="str">
            <v>YES</v>
          </cell>
          <cell r="I486" t="str">
            <v>27.5; 40</v>
          </cell>
          <cell r="J486">
            <v>30</v>
          </cell>
        </row>
        <row r="487">
          <cell r="A487">
            <v>60313</v>
          </cell>
          <cell r="B487" t="str">
            <v>Friendship Pine Revitalization (RI)</v>
          </cell>
          <cell r="C487" t="str">
            <v>Friendship Pine Associates., L.P.</v>
          </cell>
          <cell r="D487" t="str">
            <v>Damiano, Burk &amp; Nuttall, P.C.</v>
          </cell>
          <cell r="E487" t="str">
            <v>Stop Wasting Abandoned Property, Inc.(SWAP)</v>
          </cell>
          <cell r="H487" t="str">
            <v>MAKE ELECTION DECISION BASED ON CURRENT DEPRECIATION USEFUL LIFE *</v>
          </cell>
        </row>
        <row r="488">
          <cell r="A488">
            <v>67445</v>
          </cell>
          <cell r="B488" t="str">
            <v xml:space="preserve">Fulton Commons </v>
          </cell>
          <cell r="C488" t="str">
            <v>Fulton Commons, LLC</v>
          </cell>
          <cell r="D488" t="str">
            <v>Dauby O' Connor &amp; Zaleski LLC</v>
          </cell>
          <cell r="E488" t="str">
            <v>Bear Development, LLC</v>
          </cell>
          <cell r="F488" t="str">
            <v>MS CTR Fund II LLC</v>
          </cell>
          <cell r="G488">
            <v>2018</v>
          </cell>
          <cell r="H488" t="str">
            <v>YES</v>
          </cell>
          <cell r="I488">
            <v>27.5</v>
          </cell>
          <cell r="J488">
            <v>30</v>
          </cell>
        </row>
        <row r="489">
          <cell r="A489">
            <v>61194</v>
          </cell>
          <cell r="B489" t="str">
            <v>Garden of Eden</v>
          </cell>
          <cell r="C489" t="str">
            <v>Garden of Eden Associates LP</v>
          </cell>
          <cell r="D489" t="str">
            <v>Ivan Armstrong, CPA</v>
          </cell>
          <cell r="E489" t="str">
            <v>Harlem Congregations for Community Improvement</v>
          </cell>
          <cell r="F489" t="str">
            <v>NYEF 2002</v>
          </cell>
          <cell r="G489">
            <v>2018</v>
          </cell>
          <cell r="H489" t="str">
            <v>YES</v>
          </cell>
          <cell r="I489" t="str">
            <v>40</v>
          </cell>
          <cell r="J489">
            <v>40</v>
          </cell>
        </row>
        <row r="490">
          <cell r="A490">
            <v>61750</v>
          </cell>
          <cell r="B490" t="str">
            <v>Daytona Gardens Apts.</v>
          </cell>
          <cell r="C490" t="str">
            <v>Gardens of Daytona Ltd.</v>
          </cell>
          <cell r="D490" t="str">
            <v>Weil, Akman, Baylin &amp; Coleman, P.A.</v>
          </cell>
          <cell r="E490" t="str">
            <v>Heritage Affordable Development, Inc.</v>
          </cell>
          <cell r="H490" t="str">
            <v>MAKE ELECTION DECISION BASED ON CURRENT DEPRECIATION USEFUL LIFE *</v>
          </cell>
        </row>
        <row r="491">
          <cell r="A491">
            <v>62407</v>
          </cell>
          <cell r="B491" t="str">
            <v>Garfield Hills Apartments (DC)</v>
          </cell>
          <cell r="C491" t="str">
            <v>Garfield Hills Preservation Associates L.P.</v>
          </cell>
          <cell r="D491" t="str">
            <v>Marks Nelson, LLC</v>
          </cell>
          <cell r="E491" t="str">
            <v>Preservation of Affordable Housing (POAH)</v>
          </cell>
          <cell r="F491" t="str">
            <v>One Economy I</v>
          </cell>
          <cell r="G491">
            <v>2018</v>
          </cell>
          <cell r="H491" t="str">
            <v>YES</v>
          </cell>
          <cell r="I491" t="str">
            <v>27.5, 40</v>
          </cell>
          <cell r="J491">
            <v>40</v>
          </cell>
        </row>
        <row r="492">
          <cell r="A492">
            <v>66287</v>
          </cell>
          <cell r="B492" t="str">
            <v>Garfield Park Village (CA)</v>
          </cell>
          <cell r="C492" t="str">
            <v>Garfield Park Village, L.P.</v>
          </cell>
          <cell r="D492" t="str">
            <v>Lindquist, Von Husen &amp; Joyce, LLP</v>
          </cell>
          <cell r="E492" t="str">
            <v>Christian Church Homes of Northern California, Inc. (CCH)</v>
          </cell>
          <cell r="F492" t="str">
            <v>CEF 2014</v>
          </cell>
          <cell r="G492">
            <v>2018</v>
          </cell>
          <cell r="H492" t="str">
            <v>YES</v>
          </cell>
          <cell r="I492" t="str">
            <v>40</v>
          </cell>
          <cell r="J492">
            <v>40</v>
          </cell>
        </row>
        <row r="493">
          <cell r="A493">
            <v>64966</v>
          </cell>
          <cell r="B493" t="str">
            <v>Dalton (NEW)</v>
          </cell>
          <cell r="C493" t="str">
            <v>Gary Progress Development L.P.</v>
          </cell>
          <cell r="D493" t="str">
            <v>CohnReznick (Chicago), CohnReznick (Austin)</v>
          </cell>
          <cell r="E493" t="str">
            <v>Sterling Group Inc.(IN)</v>
          </cell>
          <cell r="F493" t="str">
            <v>NEF 2006 II</v>
          </cell>
          <cell r="G493">
            <v>2018</v>
          </cell>
          <cell r="H493" t="str">
            <v>YES</v>
          </cell>
          <cell r="I493" t="str">
            <v>27.5</v>
          </cell>
          <cell r="J493">
            <v>40</v>
          </cell>
        </row>
        <row r="494">
          <cell r="A494">
            <v>50036</v>
          </cell>
          <cell r="B494" t="str">
            <v>Gates Avenue (Cluster) - NEP</v>
          </cell>
          <cell r="C494" t="str">
            <v>Gates Cluster Development L.P.</v>
          </cell>
          <cell r="D494" t="str">
            <v>Marks Paneth LLP</v>
          </cell>
          <cell r="E494" t="str">
            <v>William R. Lucas, Inc.</v>
          </cell>
          <cell r="H494" t="str">
            <v>MAKE ELECTION DECISION BASED ON CURRENT DEPRECIATION USEFUL LIFE *</v>
          </cell>
        </row>
        <row r="495">
          <cell r="A495">
            <v>61311</v>
          </cell>
          <cell r="B495" t="str">
            <v>Gateway NEP</v>
          </cell>
          <cell r="C495" t="str">
            <v>Gateway Properties L.P.</v>
          </cell>
          <cell r="D495" t="str">
            <v>MBAF CPA's LLC</v>
          </cell>
          <cell r="E495" t="str">
            <v>Gateway Properties, LLC</v>
          </cell>
          <cell r="H495" t="str">
            <v>MAKE ELECTION DECISION BASED ON CURRENT DEPRECIATION USEFUL LIFE *</v>
          </cell>
        </row>
        <row r="496">
          <cell r="A496">
            <v>61214</v>
          </cell>
          <cell r="B496" t="str">
            <v>Genesee</v>
          </cell>
          <cell r="C496" t="str">
            <v>Genesee Limited Partnership</v>
          </cell>
          <cell r="D496" t="str">
            <v>Novogradac &amp; Company LLP (Bellevue, WA)</v>
          </cell>
          <cell r="E496" t="str">
            <v>Bellwether Housing (fka Housing Resources Group) (WA)</v>
          </cell>
          <cell r="F496" t="str">
            <v>NEF 2003</v>
          </cell>
          <cell r="G496">
            <v>2018</v>
          </cell>
          <cell r="H496" t="str">
            <v>YES</v>
          </cell>
          <cell r="I496" t="str">
            <v>40</v>
          </cell>
          <cell r="J496">
            <v>40</v>
          </cell>
        </row>
        <row r="497">
          <cell r="A497">
            <v>66586</v>
          </cell>
          <cell r="B497" t="str">
            <v>Genesis Y15 Re-Syndication</v>
          </cell>
          <cell r="C497" t="str">
            <v>Genesis Y15 Owners LLC</v>
          </cell>
          <cell r="D497" t="str">
            <v>Flaherty Salmin CPAs</v>
          </cell>
          <cell r="E497" t="str">
            <v>Genesis Companies LLC,Genesis Realty Development Corp.(NY)</v>
          </cell>
          <cell r="F497" t="str">
            <v>Citigroup 2014</v>
          </cell>
          <cell r="G497">
            <v>2018</v>
          </cell>
          <cell r="H497" t="str">
            <v>YES</v>
          </cell>
          <cell r="I497" t="str">
            <v>27.5, 40</v>
          </cell>
          <cell r="J497">
            <v>40</v>
          </cell>
        </row>
        <row r="498">
          <cell r="A498">
            <v>62492</v>
          </cell>
          <cell r="B498" t="str">
            <v>George Barbee</v>
          </cell>
          <cell r="C498" t="str">
            <v>George Barbee LP</v>
          </cell>
          <cell r="D498" t="str">
            <v>Lipsky, Goodkin &amp; Co., P.C.</v>
          </cell>
          <cell r="E498" t="str">
            <v>Phase Piggy Back, Inc.</v>
          </cell>
          <cell r="F498" t="str">
            <v>NYEF 2005</v>
          </cell>
          <cell r="G498">
            <v>2018</v>
          </cell>
          <cell r="H498" t="str">
            <v>YES</v>
          </cell>
          <cell r="I498" t="str">
            <v>40</v>
          </cell>
          <cell r="J498">
            <v>40</v>
          </cell>
        </row>
        <row r="499">
          <cell r="A499">
            <v>61326</v>
          </cell>
          <cell r="B499" t="str">
            <v>Georgias Place</v>
          </cell>
          <cell r="C499" t="str">
            <v>Georgias Place, L.P.</v>
          </cell>
          <cell r="D499" t="str">
            <v>Geltrude &amp; Company CPA</v>
          </cell>
          <cell r="E499" t="str">
            <v>Community Counseling &amp;amp; Mediation</v>
          </cell>
          <cell r="F499" t="str">
            <v>NEF 2003</v>
          </cell>
          <cell r="G499">
            <v>2018</v>
          </cell>
          <cell r="H499" t="str">
            <v>YES</v>
          </cell>
          <cell r="I499" t="str">
            <v>40</v>
          </cell>
          <cell r="J499">
            <v>40</v>
          </cell>
        </row>
        <row r="500">
          <cell r="A500">
            <v>62272</v>
          </cell>
          <cell r="B500" t="str">
            <v>Giant Road Family Apartments</v>
          </cell>
          <cell r="C500" t="str">
            <v>Giant Development, L.P., A California Limited Partnership</v>
          </cell>
          <cell r="D500" t="str">
            <v>Lindquist, Von Husen &amp; Joyce, LLP</v>
          </cell>
          <cell r="E500" t="str">
            <v>East Bay Asian Local Development Corporation,Whistle Station, LLC</v>
          </cell>
          <cell r="F500" t="str">
            <v>Nationwide Fund</v>
          </cell>
          <cell r="G500">
            <v>2018</v>
          </cell>
          <cell r="H500" t="str">
            <v>YES</v>
          </cell>
          <cell r="I500" t="str">
            <v>27.5, 40</v>
          </cell>
          <cell r="J500">
            <v>40</v>
          </cell>
        </row>
        <row r="501">
          <cell r="A501">
            <v>64421</v>
          </cell>
          <cell r="B501" t="str">
            <v>Gilman Place</v>
          </cell>
          <cell r="C501" t="str">
            <v>Gilman Place Associates, L.P.</v>
          </cell>
          <cell r="D501" t="str">
            <v>Otis Atwell CPA</v>
          </cell>
          <cell r="E501" t="str">
            <v>Coastal Enterprises, Inc.,Deep Cove II LLC</v>
          </cell>
          <cell r="F501" t="str">
            <v>BAF Fund - 85%,Morgan Stanley SIF Shared - 15%</v>
          </cell>
          <cell r="G501">
            <v>0</v>
          </cell>
          <cell r="H501" t="str">
            <v>NO</v>
          </cell>
          <cell r="I501" t="str">
            <v>27.5</v>
          </cell>
          <cell r="J501" t="str">
            <v>27.5</v>
          </cell>
        </row>
        <row r="502">
          <cell r="A502">
            <v>61833</v>
          </cell>
          <cell r="B502" t="str">
            <v>Sobrato Apartments</v>
          </cell>
          <cell r="C502" t="str">
            <v>Gilroy Transitional Housing Center Associates, L.P., A California Limited Partnership</v>
          </cell>
          <cell r="D502" t="str">
            <v>Lindquist, Von Husen &amp; Joyce, LLP</v>
          </cell>
          <cell r="E502" t="str">
            <v>Eden Housing, Inc.,South County Housing Corporation</v>
          </cell>
          <cell r="F502" t="str">
            <v>CEF 2004</v>
          </cell>
          <cell r="G502">
            <v>0</v>
          </cell>
          <cell r="H502" t="str">
            <v>NO</v>
          </cell>
          <cell r="I502" t="str">
            <v>27.5, 40</v>
          </cell>
          <cell r="J502" t="str">
            <v>27.5, 40</v>
          </cell>
        </row>
        <row r="503">
          <cell r="A503">
            <v>66785</v>
          </cell>
          <cell r="B503" t="str">
            <v>Glen Oak Tower</v>
          </cell>
          <cell r="C503" t="str">
            <v>Glen Oaks, LP</v>
          </cell>
          <cell r="D503" t="str">
            <v>Haran &amp; Associates, Ltd.</v>
          </cell>
          <cell r="E503" t="str">
            <v>Scott Canel and Associates</v>
          </cell>
          <cell r="F503" t="str">
            <v>State Farm SIF</v>
          </cell>
          <cell r="G503">
            <v>2022</v>
          </cell>
          <cell r="H503" t="str">
            <v>NO</v>
          </cell>
          <cell r="I503" t="str">
            <v>27.5</v>
          </cell>
          <cell r="J503" t="str">
            <v>27.5</v>
          </cell>
        </row>
        <row r="504">
          <cell r="A504">
            <v>64005</v>
          </cell>
          <cell r="B504" t="str">
            <v>Glendale Enterprise Lofts</v>
          </cell>
          <cell r="C504" t="str">
            <v>Glendale Enterprise Live-Work Lofts Inc.</v>
          </cell>
          <cell r="D504" t="str">
            <v>Baker Tilly Virchow Krause, LLP</v>
          </cell>
          <cell r="E504" t="str">
            <v xml:space="preserve">Gorman and Company, Inc. </v>
          </cell>
          <cell r="F504" t="str">
            <v>BAF Fund</v>
          </cell>
          <cell r="G504">
            <v>0</v>
          </cell>
          <cell r="H504" t="str">
            <v>NO</v>
          </cell>
          <cell r="I504" t="str">
            <v>27.5</v>
          </cell>
          <cell r="J504" t="str">
            <v>27.5</v>
          </cell>
        </row>
        <row r="505">
          <cell r="A505">
            <v>61296</v>
          </cell>
          <cell r="B505" t="str">
            <v>Glenbrooke III</v>
          </cell>
          <cell r="C505" t="str">
            <v xml:space="preserve">Glenville Homes III L.P. </v>
          </cell>
          <cell r="D505" t="str">
            <v>Kopit &amp; Associates, LLC</v>
          </cell>
          <cell r="E505" t="str">
            <v>Community Development Advocates East Inc.,Community Development Advocates East, Inc,Famicos Foundation</v>
          </cell>
          <cell r="F505" t="str">
            <v>Fifth Third 2003 - 24%,NEF 2005 - 76%</v>
          </cell>
          <cell r="G505">
            <v>0</v>
          </cell>
          <cell r="H505" t="str">
            <v>NO</v>
          </cell>
          <cell r="I505" t="str">
            <v>27.5</v>
          </cell>
          <cell r="J505" t="str">
            <v>27.5</v>
          </cell>
        </row>
        <row r="506">
          <cell r="A506">
            <v>67037</v>
          </cell>
          <cell r="B506" t="str">
            <v>Glenwood Trails II</v>
          </cell>
          <cell r="C506" t="str">
            <v>Glenwood Trails II, LP</v>
          </cell>
          <cell r="D506" t="str">
            <v>Novogradac &amp; Company LLP (Austin)</v>
          </cell>
          <cell r="E506" t="str">
            <v>Glenwood Trails II GP LLC,Kilday Operating</v>
          </cell>
          <cell r="F506" t="str">
            <v>Compass SIF I</v>
          </cell>
          <cell r="G506">
            <v>2022</v>
          </cell>
          <cell r="H506" t="str">
            <v>NO</v>
          </cell>
          <cell r="I506" t="str">
            <v>27.5</v>
          </cell>
          <cell r="J506" t="str">
            <v>27.5</v>
          </cell>
        </row>
        <row r="507">
          <cell r="A507">
            <v>64187</v>
          </cell>
          <cell r="B507" t="str">
            <v>Eighth Avenue NEP</v>
          </cell>
          <cell r="C507" t="str">
            <v>Gloria Homes Apts. L.P.</v>
          </cell>
          <cell r="D507" t="str">
            <v>Tyrone Anthony Sellers, CPA</v>
          </cell>
          <cell r="E507" t="str">
            <v>N.Y. Residential Property Works Inc.</v>
          </cell>
          <cell r="F507" t="str">
            <v>NYEF 2008 - 75%,NYEF 2006 - 10%,NYEF 2004 - 15%</v>
          </cell>
          <cell r="G507">
            <v>0</v>
          </cell>
          <cell r="H507" t="str">
            <v>NO</v>
          </cell>
          <cell r="I507" t="str">
            <v>27.5</v>
          </cell>
          <cell r="J507" t="str">
            <v>27.5</v>
          </cell>
        </row>
        <row r="508">
          <cell r="A508">
            <v>67261</v>
          </cell>
          <cell r="B508" t="str">
            <v>Gonzalas (AMP 103)</v>
          </cell>
          <cell r="C508" t="str">
            <v>Gonzales Family RAD, LP</v>
          </cell>
          <cell r="D508" t="str">
            <v>Novogradac &amp; Company LLP (Walnut Creek, CA)</v>
          </cell>
          <cell r="E508" t="str">
            <v>Housing Authority of the County of Monterey</v>
          </cell>
          <cell r="F508" t="str">
            <v>CEF 2016</v>
          </cell>
          <cell r="G508">
            <v>2018</v>
          </cell>
          <cell r="H508" t="str">
            <v>YES</v>
          </cell>
          <cell r="I508">
            <v>40</v>
          </cell>
          <cell r="J508">
            <v>40</v>
          </cell>
        </row>
        <row r="509">
          <cell r="A509">
            <v>65132</v>
          </cell>
          <cell r="B509" t="str">
            <v>Goshen Village II</v>
          </cell>
          <cell r="C509" t="str">
            <v>Goshen Village Partners II</v>
          </cell>
          <cell r="D509" t="str">
            <v>Thomas Tomaszewski, CPA - El Dorado Hills</v>
          </cell>
          <cell r="E509" t="str">
            <v>Goshen Village II LLC,Self Help Enterprises (CA)</v>
          </cell>
          <cell r="F509" t="str">
            <v>Wells Fargo SIF</v>
          </cell>
          <cell r="G509">
            <v>0</v>
          </cell>
          <cell r="H509" t="str">
            <v>NO</v>
          </cell>
          <cell r="I509" t="str">
            <v>27.5</v>
          </cell>
          <cell r="J509" t="str">
            <v>27.5</v>
          </cell>
        </row>
        <row r="510">
          <cell r="A510">
            <v>66519</v>
          </cell>
          <cell r="B510" t="str">
            <v>Granger Family Housing</v>
          </cell>
          <cell r="C510" t="str">
            <v>GP Opportunity Housing LLC</v>
          </cell>
          <cell r="D510" t="str">
            <v>Loveridge Hunt &amp; Company</v>
          </cell>
          <cell r="E510" t="str">
            <v>Catholic Charities Housing Services DYHS</v>
          </cell>
          <cell r="F510" t="str">
            <v>HEF XI - 49%,HEF XII - 52%</v>
          </cell>
          <cell r="G510">
            <v>0</v>
          </cell>
          <cell r="H510" t="str">
            <v>NO</v>
          </cell>
          <cell r="I510" t="str">
            <v>27.5</v>
          </cell>
          <cell r="J510" t="str">
            <v>27.5</v>
          </cell>
        </row>
        <row r="511">
          <cell r="A511">
            <v>61135</v>
          </cell>
          <cell r="B511" t="str">
            <v>The Grand Apartments (OR)</v>
          </cell>
          <cell r="C511" t="str">
            <v>Grand Apartments Limited Partnership</v>
          </cell>
          <cell r="D511" t="str">
            <v>CohnReznick (Sacramento)</v>
          </cell>
          <cell r="E511" t="str">
            <v>NeighborWorks Umpqua (fka Umpqua CDC)</v>
          </cell>
          <cell r="H511" t="str">
            <v>MAKE ELECTION DECISION BASED ON CURRENT DEPRECIATION USEFUL LIFE *</v>
          </cell>
        </row>
        <row r="512">
          <cell r="A512">
            <v>67271</v>
          </cell>
          <cell r="B512" t="str">
            <v xml:space="preserve">Grand Terrace Apartments   </v>
          </cell>
          <cell r="C512" t="str">
            <v>Grand Terrace Apartments Limited Partnership</v>
          </cell>
          <cell r="D512" t="str">
            <v>Baker Tilly Virchow Krause, LLP</v>
          </cell>
          <cell r="E512" t="str">
            <v>Southwest Minnesota Housing Partnership</v>
          </cell>
          <cell r="F512" t="str">
            <v>MS CTR Fund I LLC</v>
          </cell>
          <cell r="G512">
            <v>0</v>
          </cell>
          <cell r="H512" t="str">
            <v>NO</v>
          </cell>
          <cell r="I512">
            <v>27.5</v>
          </cell>
          <cell r="J512" t="str">
            <v>27.5</v>
          </cell>
        </row>
        <row r="513">
          <cell r="A513">
            <v>65054</v>
          </cell>
          <cell r="B513" t="str">
            <v>Juan Pablo II (Grandview)(WA)</v>
          </cell>
          <cell r="C513" t="str">
            <v>Grandview Family Housing LP</v>
          </cell>
          <cell r="D513" t="str">
            <v>Loveridge Hunt &amp; Company</v>
          </cell>
          <cell r="E513" t="str">
            <v>Catholic Charities Housing Services DYHS</v>
          </cell>
          <cell r="F513" t="str">
            <v>HWCF</v>
          </cell>
          <cell r="G513">
            <v>0</v>
          </cell>
          <cell r="H513" t="str">
            <v>NO</v>
          </cell>
          <cell r="I513" t="str">
            <v>27.5</v>
          </cell>
          <cell r="J513" t="str">
            <v>27.5</v>
          </cell>
        </row>
        <row r="514">
          <cell r="A514">
            <v>61387</v>
          </cell>
          <cell r="B514" t="str">
            <v>Gray Street Apartments, Phase I</v>
          </cell>
          <cell r="C514" t="str">
            <v>Gray Street Affordable Housing Limited Dividend Housing Association Limited Partnership</v>
          </cell>
          <cell r="D514" t="str">
            <v>Gordon Advisors, P.C.</v>
          </cell>
          <cell r="E514" t="str">
            <v>Nova Development Group of Detroit, L.L.C.</v>
          </cell>
          <cell r="F514" t="str">
            <v>NEF 2003</v>
          </cell>
          <cell r="G514">
            <v>0</v>
          </cell>
          <cell r="H514" t="str">
            <v>NO</v>
          </cell>
          <cell r="I514" t="str">
            <v>27.5</v>
          </cell>
          <cell r="J514" t="str">
            <v>27.5</v>
          </cell>
        </row>
        <row r="515">
          <cell r="A515">
            <v>78065</v>
          </cell>
          <cell r="B515" t="str">
            <v xml:space="preserve">Grayson Street Apartments </v>
          </cell>
          <cell r="C515" t="str">
            <v>GRAYSON APARTMENTS, L.P.</v>
          </cell>
          <cell r="D515" t="str">
            <v>Spiteri, Narasky &amp; Daley, LLP</v>
          </cell>
          <cell r="E515" t="str">
            <v>Satellite Affordable Housing Associates</v>
          </cell>
          <cell r="F515" t="str">
            <v>CEF 2016</v>
          </cell>
          <cell r="G515">
            <v>2019</v>
          </cell>
          <cell r="H515" t="str">
            <v>NO</v>
          </cell>
          <cell r="I515">
            <v>40</v>
          </cell>
          <cell r="J515">
            <v>40</v>
          </cell>
        </row>
        <row r="516">
          <cell r="A516">
            <v>61607</v>
          </cell>
          <cell r="B516" t="str">
            <v>Terminal Park - Green River Homes</v>
          </cell>
          <cell r="C516" t="str">
            <v>Green River Homes LLC</v>
          </cell>
          <cell r="D516" t="str">
            <v>Finney, Neill &amp; Company, P.S.</v>
          </cell>
          <cell r="E516" t="str">
            <v>Housing Authority of King County (KCHA)</v>
          </cell>
          <cell r="F516" t="str">
            <v>NEF 2003</v>
          </cell>
          <cell r="G516">
            <v>2018</v>
          </cell>
          <cell r="H516" t="str">
            <v>YES</v>
          </cell>
          <cell r="I516" t="str">
            <v>27.5</v>
          </cell>
          <cell r="J516">
            <v>40</v>
          </cell>
        </row>
        <row r="517">
          <cell r="A517">
            <v>61742</v>
          </cell>
          <cell r="B517" t="str">
            <v>Ardmore Crossing</v>
          </cell>
          <cell r="C517" t="str">
            <v>Greenfield Commons Apartments Associates, LP</v>
          </cell>
          <cell r="D517" t="str">
            <v>Bush Tecosky Goodman Feldman LLC</v>
          </cell>
          <cell r="E517" t="str">
            <v>Canus Corporation</v>
          </cell>
          <cell r="F517" t="str">
            <v>NEF 2004</v>
          </cell>
          <cell r="G517">
            <v>0</v>
          </cell>
          <cell r="H517" t="str">
            <v>NO</v>
          </cell>
          <cell r="I517" t="str">
            <v>27.5</v>
          </cell>
          <cell r="J517" t="str">
            <v>27.5</v>
          </cell>
        </row>
        <row r="518">
          <cell r="A518">
            <v>62283</v>
          </cell>
          <cell r="B518" t="str">
            <v>Greenridge Apartments</v>
          </cell>
          <cell r="C518" t="str">
            <v>Greenridge Partners Limited Partnership</v>
          </cell>
          <cell r="D518" t="str">
            <v>Lefor &amp; Rapp, LLC</v>
          </cell>
          <cell r="E518" t="str">
            <v>Crane &amp;amp; Fowler Investments, LLC</v>
          </cell>
          <cell r="F518" t="str">
            <v>NEF 2006 II - 20%,NEF 2005 - 80%</v>
          </cell>
          <cell r="G518">
            <v>2018</v>
          </cell>
          <cell r="H518" t="str">
            <v>YES</v>
          </cell>
          <cell r="I518" t="str">
            <v>27.5</v>
          </cell>
          <cell r="J518">
            <v>40</v>
          </cell>
        </row>
        <row r="519">
          <cell r="A519">
            <v>65252</v>
          </cell>
          <cell r="B519" t="str">
            <v>Greenway of Burlington (aka Stone Gardens)</v>
          </cell>
          <cell r="C519" t="str">
            <v>Greenway of Burlington Associates, L.P.</v>
          </cell>
          <cell r="D519" t="str">
            <v>McGowen Hurst Clark &amp; Smith, P.C.</v>
          </cell>
          <cell r="E519" t="str">
            <v>Newbury Management Co.,Phoenix Family Housing Corporation (MO)</v>
          </cell>
          <cell r="F519" t="str">
            <v>BAF II Fund</v>
          </cell>
          <cell r="G519">
            <v>0</v>
          </cell>
          <cell r="H519" t="str">
            <v>NO</v>
          </cell>
          <cell r="I519" t="str">
            <v>27.5</v>
          </cell>
          <cell r="J519" t="str">
            <v>27.5</v>
          </cell>
        </row>
        <row r="520">
          <cell r="A520">
            <v>62451</v>
          </cell>
          <cell r="B520" t="str">
            <v>LifeLink-Greenwood Senior Living</v>
          </cell>
          <cell r="C520" t="str">
            <v>Greenwood Senior Living, L.P.</v>
          </cell>
          <cell r="D520" t="str">
            <v>Haran &amp; Associates, Ltd.</v>
          </cell>
          <cell r="E520" t="str">
            <v>Alan Ives Construction (LOCATION: CHICAGO, IL),Haran &amp;amp; Associates, Ltd.,Lifelink Housing Corporation</v>
          </cell>
          <cell r="F520" t="str">
            <v>NEF 2005</v>
          </cell>
          <cell r="G520">
            <v>2018</v>
          </cell>
          <cell r="H520" t="str">
            <v>YES</v>
          </cell>
          <cell r="I520" t="str">
            <v>27.5</v>
          </cell>
          <cell r="J520">
            <v>40</v>
          </cell>
        </row>
        <row r="521">
          <cell r="A521">
            <v>66712</v>
          </cell>
          <cell r="B521" t="str">
            <v xml:space="preserve">Greenwood Village </v>
          </cell>
          <cell r="C521" t="str">
            <v>Greenwood Villa Westland Limited Dividend Housing Association, LLC</v>
          </cell>
          <cell r="D521" t="str">
            <v>Plante &amp; Moran, LLC (Michigan)</v>
          </cell>
          <cell r="E521" t="str">
            <v>Michigan Nonprofit Housing Corporation</v>
          </cell>
          <cell r="F521" t="str">
            <v>Regional VIII - Chicago</v>
          </cell>
          <cell r="G521">
            <v>2018</v>
          </cell>
          <cell r="H521" t="str">
            <v>YES</v>
          </cell>
          <cell r="I521" t="str">
            <v>27.5; 40</v>
          </cell>
          <cell r="J521">
            <v>30</v>
          </cell>
        </row>
        <row r="522">
          <cell r="A522">
            <v>66234</v>
          </cell>
          <cell r="B522" t="str">
            <v>Greystone Court</v>
          </cell>
          <cell r="C522" t="str">
            <v>Greystone Court, LLC</v>
          </cell>
          <cell r="D522" t="str">
            <v>Haran &amp; Associates, Ltd.</v>
          </cell>
          <cell r="E522" t="str">
            <v>Northwest Integrity Housing Co. (NIHC),Thomas Development Company</v>
          </cell>
          <cell r="F522" t="str">
            <v>HEF XI</v>
          </cell>
          <cell r="G522">
            <v>2022</v>
          </cell>
          <cell r="H522" t="str">
            <v>NO</v>
          </cell>
          <cell r="I522" t="str">
            <v>27.5</v>
          </cell>
          <cell r="J522" t="str">
            <v>27.5</v>
          </cell>
        </row>
        <row r="523">
          <cell r="A523">
            <v>62453</v>
          </cell>
          <cell r="B523" t="str">
            <v>LifeLink-Grove Senior Living</v>
          </cell>
          <cell r="C523" t="str">
            <v>Grove Senior Living, L.P.</v>
          </cell>
          <cell r="D523" t="str">
            <v>Haran &amp; Associates, Ltd.</v>
          </cell>
          <cell r="E523" t="str">
            <v>Alan Ives Construction (LOCATION: CHICAGO, IL),Haran &amp;amp; Associates, Ltd.,Lifelink Housing Corporation</v>
          </cell>
          <cell r="F523" t="str">
            <v>NEF 2005</v>
          </cell>
          <cell r="G523">
            <v>0</v>
          </cell>
          <cell r="H523" t="str">
            <v>NO</v>
          </cell>
          <cell r="I523" t="str">
            <v>27.5</v>
          </cell>
          <cell r="J523" t="str">
            <v>27.5</v>
          </cell>
        </row>
        <row r="524">
          <cell r="A524">
            <v>64969</v>
          </cell>
          <cell r="B524" t="str">
            <v>Guadalupe Huerta</v>
          </cell>
          <cell r="C524" t="str">
            <v>Guadalupe Huerta Senior Aprtments LIHTC, LP</v>
          </cell>
          <cell r="D524" t="str">
            <v>Dauby O' Connor &amp; Zaleski LLC</v>
          </cell>
          <cell r="E524" t="str">
            <v>CPLC Development Corp.,Guadalupe Huerta Operating Company, LLC</v>
          </cell>
          <cell r="F524" t="str">
            <v>HEF VI</v>
          </cell>
          <cell r="G524">
            <v>2018</v>
          </cell>
          <cell r="H524" t="str">
            <v>YES</v>
          </cell>
          <cell r="I524" t="str">
            <v>27.5</v>
          </cell>
          <cell r="J524">
            <v>40</v>
          </cell>
        </row>
        <row r="525">
          <cell r="A525">
            <v>67306</v>
          </cell>
          <cell r="B525" t="str">
            <v xml:space="preserve">Guest House </v>
          </cell>
          <cell r="C525" t="str">
            <v>Guest House LP</v>
          </cell>
          <cell r="D525" t="str">
            <v>Bowman &amp; Company LLP</v>
          </cell>
          <cell r="E525" t="str">
            <v>IH Guest House Santa Ana LLC</v>
          </cell>
          <cell r="F525" t="str">
            <v>Cathay Shared Investment Fund II LP
CEF 2017</v>
          </cell>
          <cell r="G525">
            <v>2018</v>
          </cell>
          <cell r="H525" t="str">
            <v>YES</v>
          </cell>
          <cell r="I525">
            <v>27.5</v>
          </cell>
          <cell r="J525">
            <v>40</v>
          </cell>
        </row>
        <row r="526">
          <cell r="A526">
            <v>63145</v>
          </cell>
          <cell r="B526" t="str">
            <v>Guild House East</v>
          </cell>
          <cell r="C526" t="str">
            <v>Guild House East L.P.</v>
          </cell>
          <cell r="D526" t="str">
            <v>WeiserMazars LLP</v>
          </cell>
          <cell r="E526" t="str">
            <v>Friends Rehabilitation Program, Inc.</v>
          </cell>
          <cell r="F526" t="str">
            <v>BOACHIF IV</v>
          </cell>
          <cell r="G526">
            <v>0</v>
          </cell>
          <cell r="H526" t="str">
            <v>NO</v>
          </cell>
          <cell r="I526" t="str">
            <v>27.5</v>
          </cell>
          <cell r="J526" t="str">
            <v>27.5</v>
          </cell>
        </row>
        <row r="527">
          <cell r="A527">
            <v>65473</v>
          </cell>
          <cell r="B527" t="str">
            <v>The Heritage Woods of Gurnee SLF</v>
          </cell>
          <cell r="C527" t="str">
            <v>Gurnee Supportive Living Limited Partnership</v>
          </cell>
          <cell r="D527" t="str">
            <v>RubinBrown LLP (Chicago)</v>
          </cell>
          <cell r="E527" t="str">
            <v>Heritage Woods of Gurnee, LLC</v>
          </cell>
          <cell r="F527" t="str">
            <v>BAF III Fund</v>
          </cell>
          <cell r="G527">
            <v>2018</v>
          </cell>
          <cell r="H527" t="str">
            <v>YES</v>
          </cell>
          <cell r="I527" t="str">
            <v>27.5</v>
          </cell>
          <cell r="J527">
            <v>40</v>
          </cell>
        </row>
        <row r="528">
          <cell r="A528">
            <v>61554</v>
          </cell>
          <cell r="B528" t="str">
            <v>Coyote Run II Apartments</v>
          </cell>
          <cell r="C528" t="str">
            <v>Hacienda Sunset Affordable Housing Associates, Limited Partnership</v>
          </cell>
          <cell r="D528" t="str">
            <v>Thomas Tomaszewski, CPA - El Dorado Hills</v>
          </cell>
          <cell r="E528" t="str">
            <v>Coachella Valley Housing Coalition</v>
          </cell>
          <cell r="H528" t="str">
            <v>MAKE ELECTION DECISION BASED ON CURRENT DEPRECIATION USEFUL LIFE *</v>
          </cell>
        </row>
        <row r="529">
          <cell r="A529">
            <v>65675</v>
          </cell>
          <cell r="B529" t="str">
            <v>3600 N. Halsted</v>
          </cell>
          <cell r="C529" t="str">
            <v>Halsted Limited Partnership</v>
          </cell>
          <cell r="D529" t="str">
            <v>BDO USA LLP (Cleveland, OH)</v>
          </cell>
          <cell r="E529" t="str">
            <v>Heartland Housing, Inc.</v>
          </cell>
          <cell r="F529" t="str">
            <v>Citigroup 2011</v>
          </cell>
          <cell r="G529">
            <v>2022</v>
          </cell>
          <cell r="H529" t="str">
            <v>NO</v>
          </cell>
          <cell r="I529" t="str">
            <v>27.5</v>
          </cell>
          <cell r="J529" t="str">
            <v>27.5</v>
          </cell>
        </row>
        <row r="530">
          <cell r="A530">
            <v>61605</v>
          </cell>
          <cell r="B530" t="str">
            <v>Hamilton Park</v>
          </cell>
          <cell r="C530" t="str">
            <v>Hamilton Park Limited Partnership</v>
          </cell>
          <cell r="D530" t="str">
            <v>Loveridge Hunt &amp; Company</v>
          </cell>
          <cell r="E530" t="str">
            <v>Columbia Cascade Housing Corporation</v>
          </cell>
          <cell r="F530" t="str">
            <v>NEF 2003</v>
          </cell>
          <cell r="G530">
            <v>0</v>
          </cell>
          <cell r="H530" t="str">
            <v>NO</v>
          </cell>
          <cell r="I530" t="str">
            <v>27.5</v>
          </cell>
          <cell r="J530" t="str">
            <v>27.5</v>
          </cell>
        </row>
        <row r="531">
          <cell r="A531">
            <v>66781</v>
          </cell>
          <cell r="B531" t="str">
            <v xml:space="preserve">Hamlin Bell </v>
          </cell>
          <cell r="C531" t="str">
            <v>Hamlin Bell Associates, LP</v>
          </cell>
          <cell r="D531" t="str">
            <v>McGowen Hurst Clark &amp; Smith, P.C.</v>
          </cell>
          <cell r="E531" t="str">
            <v>Newbury Management Co.</v>
          </cell>
          <cell r="F531" t="str">
            <v>NEF 2014Regional Fund VII</v>
          </cell>
          <cell r="G531">
            <v>0</v>
          </cell>
          <cell r="H531" t="str">
            <v>NO</v>
          </cell>
          <cell r="I531">
            <v>27.5</v>
          </cell>
          <cell r="J531" t="str">
            <v>27.5</v>
          </cell>
        </row>
        <row r="532">
          <cell r="A532">
            <v>66226</v>
          </cell>
          <cell r="B532" t="str">
            <v>Hammock Harbor - Secondary 2014</v>
          </cell>
          <cell r="C532" t="str">
            <v>Hammock Harbor Group Partners, Ltd.</v>
          </cell>
          <cell r="D532" t="str">
            <v>Cherry Bekaert</v>
          </cell>
          <cell r="E532" t="str">
            <v>Atlantic Housing Partners (FL)</v>
          </cell>
          <cell r="F532" t="str">
            <v>Regional Fund II</v>
          </cell>
          <cell r="G532">
            <v>2022</v>
          </cell>
          <cell r="H532" t="str">
            <v>NO</v>
          </cell>
          <cell r="I532" t="str">
            <v>27.5</v>
          </cell>
          <cell r="J532" t="str">
            <v>27.5</v>
          </cell>
        </row>
        <row r="533">
          <cell r="A533">
            <v>67582</v>
          </cell>
          <cell r="B533" t="str">
            <v xml:space="preserve">Rose Garden Townhouses </v>
          </cell>
          <cell r="C533" t="str">
            <v>Hampstead Rose Garden Partners, L.P.</v>
          </cell>
          <cell r="D533" t="str">
            <v>Dauby O' Connor &amp; Zaleski LLC</v>
          </cell>
          <cell r="E533" t="str">
            <v>The Hampstead Companies</v>
          </cell>
          <cell r="F533" t="str">
            <v>Cathay Shared Investment Fund II LP
HEF XIII</v>
          </cell>
          <cell r="G533">
            <v>2018</v>
          </cell>
          <cell r="H533" t="str">
            <v>YES</v>
          </cell>
          <cell r="I533">
            <v>27.5</v>
          </cell>
          <cell r="J533">
            <v>40</v>
          </cell>
        </row>
        <row r="534">
          <cell r="A534">
            <v>60488</v>
          </cell>
          <cell r="B534" t="str">
            <v>Harbor House (RI)</v>
          </cell>
          <cell r="C534" t="str">
            <v>Harbor House Housing L.P.</v>
          </cell>
          <cell r="D534" t="str">
            <v>D'Ambra CPA</v>
          </cell>
          <cell r="E534" t="str">
            <v>Church Community Housing Corporation (RI)</v>
          </cell>
          <cell r="H534" t="str">
            <v>NEF DISPOSED INTEREST IN 2018</v>
          </cell>
        </row>
        <row r="535">
          <cell r="A535">
            <v>61210</v>
          </cell>
          <cell r="B535" t="str">
            <v>Harbor View Phase I</v>
          </cell>
          <cell r="C535" t="str">
            <v>Harbor View Phase I LLC</v>
          </cell>
          <cell r="D535" t="str">
            <v>CohnReznick (Chicago)</v>
          </cell>
          <cell r="E535" t="str">
            <v>CDA-TCG Inc</v>
          </cell>
          <cell r="F535" t="str">
            <v>NEF 2005</v>
          </cell>
          <cell r="G535">
            <v>2018</v>
          </cell>
          <cell r="H535" t="str">
            <v>YES</v>
          </cell>
          <cell r="I535" t="str">
            <v>27.5</v>
          </cell>
          <cell r="J535">
            <v>40</v>
          </cell>
        </row>
        <row r="536">
          <cell r="A536">
            <v>61323</v>
          </cell>
          <cell r="B536" t="str">
            <v>Harding Village</v>
          </cell>
          <cell r="C536" t="str">
            <v xml:space="preserve">Harding Village LTD. </v>
          </cell>
          <cell r="D536" t="str">
            <v>Novogradac &amp; Company LLP (Alpharetta, GA)</v>
          </cell>
          <cell r="E536" t="str">
            <v>Carrfour Supportive Housing, Inc.</v>
          </cell>
          <cell r="F536" t="str">
            <v>NEF 2003</v>
          </cell>
          <cell r="G536">
            <v>2018</v>
          </cell>
          <cell r="H536" t="str">
            <v>YES</v>
          </cell>
          <cell r="I536" t="str">
            <v>27.5</v>
          </cell>
          <cell r="J536">
            <v>40</v>
          </cell>
        </row>
        <row r="537">
          <cell r="A537">
            <v>67249</v>
          </cell>
          <cell r="B537" t="str">
            <v xml:space="preserve">The Boston Home - Harmon Apartments </v>
          </cell>
          <cell r="C537" t="str">
            <v>Harmon Apartments, LLC</v>
          </cell>
          <cell r="D537">
            <v>0</v>
          </cell>
          <cell r="E537" t="str">
            <v>The Boston Home</v>
          </cell>
          <cell r="F537" t="str">
            <v>TBD</v>
          </cell>
          <cell r="G537" t="str">
            <v>TBD</v>
          </cell>
          <cell r="H537" t="str">
            <v>NO</v>
          </cell>
          <cell r="I537">
            <v>27.5</v>
          </cell>
          <cell r="J537" t="str">
            <v>27.5</v>
          </cell>
        </row>
        <row r="538">
          <cell r="A538">
            <v>67070</v>
          </cell>
          <cell r="B538" t="str">
            <v>Harper Crossing</v>
          </cell>
          <cell r="C538" t="str">
            <v>Harper Crossing LP</v>
          </cell>
          <cell r="D538" t="str">
            <v>Spiteri, Narasky &amp; Daley, LLP</v>
          </cell>
          <cell r="E538" t="str">
            <v>Satellite Affordable Housing Associates,Satellite AHA Development, Inc.</v>
          </cell>
          <cell r="F538" t="str">
            <v>Silicon Valley Bank SIF II</v>
          </cell>
          <cell r="G538">
            <v>0</v>
          </cell>
          <cell r="H538" t="str">
            <v>NO</v>
          </cell>
          <cell r="I538" t="str">
            <v>27.5, 40</v>
          </cell>
          <cell r="J538" t="str">
            <v>27.5, 40</v>
          </cell>
        </row>
        <row r="539">
          <cell r="A539">
            <v>67190</v>
          </cell>
          <cell r="B539" t="str">
            <v xml:space="preserve">New Hope Housing at Harrisburg </v>
          </cell>
          <cell r="C539" t="str">
            <v>Harrisburg SRO, LTD</v>
          </cell>
          <cell r="D539" t="str">
            <v>Novogradac &amp; Company LLP (Austin)</v>
          </cell>
          <cell r="E539" t="str">
            <v>New Hope Housing, Inc.</v>
          </cell>
          <cell r="F539" t="str">
            <v>Compass SIF I</v>
          </cell>
          <cell r="G539">
            <v>2018</v>
          </cell>
          <cell r="H539" t="str">
            <v>YES</v>
          </cell>
          <cell r="I539">
            <v>40</v>
          </cell>
          <cell r="J539">
            <v>30</v>
          </cell>
        </row>
        <row r="540">
          <cell r="A540">
            <v>60791</v>
          </cell>
          <cell r="B540" t="str">
            <v>Harvard School Senior Apartments</v>
          </cell>
          <cell r="C540" t="str">
            <v>Harvard Elderly Limited Partnership</v>
          </cell>
          <cell r="D540" t="str">
            <v>Plante and Moran, LLC (Ohio)</v>
          </cell>
          <cell r="E540" t="str">
            <v>National Church Residences</v>
          </cell>
          <cell r="H540" t="str">
            <v>NEF DISPOSED INTEREST IN 2018</v>
          </cell>
        </row>
        <row r="541">
          <cell r="A541">
            <v>61692</v>
          </cell>
          <cell r="B541" t="str">
            <v>Harvard Place Apartments</v>
          </cell>
          <cell r="C541" t="str">
            <v>Harvard Place Apartments, L.P.</v>
          </cell>
          <cell r="D541" t="str">
            <v>Keller &amp; Associates, LLP</v>
          </cell>
          <cell r="E541" t="str">
            <v>Partners in Housing</v>
          </cell>
          <cell r="F541" t="str">
            <v>Fannie Mae Homeless Initiative</v>
          </cell>
          <cell r="G541">
            <v>2018</v>
          </cell>
          <cell r="H541" t="str">
            <v>YES</v>
          </cell>
          <cell r="I541" t="str">
            <v>27.5, 40</v>
          </cell>
          <cell r="J541">
            <v>40</v>
          </cell>
        </row>
        <row r="542">
          <cell r="A542">
            <v>66722</v>
          </cell>
          <cell r="B542" t="str">
            <v>Hatler-May Village</v>
          </cell>
          <cell r="C542" t="str">
            <v>Hatler May Village LLLP</v>
          </cell>
          <cell r="D542" t="str">
            <v>Novogradac &amp; Company LLP (Austin)</v>
          </cell>
          <cell r="E542" t="str">
            <v>Christian Church Homes of Northern California, Inc. (CCH)</v>
          </cell>
          <cell r="F542" t="str">
            <v>JPMorgan 2015</v>
          </cell>
          <cell r="G542">
            <v>0</v>
          </cell>
          <cell r="H542" t="str">
            <v>NO</v>
          </cell>
          <cell r="I542" t="str">
            <v>27.5</v>
          </cell>
          <cell r="J542" t="str">
            <v>27.5</v>
          </cell>
        </row>
        <row r="543">
          <cell r="A543">
            <v>60343</v>
          </cell>
          <cell r="B543" t="str">
            <v>Haven House Cooperative</v>
          </cell>
          <cell r="C543" t="str">
            <v>Haven House, L.P.</v>
          </cell>
          <cell r="D543" t="str">
            <v>Hertzbach &amp; Company, P.A.</v>
          </cell>
          <cell r="E543" t="str">
            <v>Safe Haven Outreach Ministry, Inc.(DC)</v>
          </cell>
          <cell r="H543" t="str">
            <v>MAKE ELECTION DECISION BASED ON CURRENT DEPRECIATION USEFUL LIFE *</v>
          </cell>
        </row>
        <row r="544">
          <cell r="A544">
            <v>66908</v>
          </cell>
          <cell r="B544" t="str">
            <v xml:space="preserve">Hawthorne EcoVillage Apartments </v>
          </cell>
          <cell r="C544" t="str">
            <v>Hawthorne EcoVillage Limited Partnership</v>
          </cell>
          <cell r="D544" t="str">
            <v>Mahoney Ulbrich Christiansen Russ</v>
          </cell>
          <cell r="E544" t="str">
            <v>Project for Pride in Living (PPL)</v>
          </cell>
          <cell r="F544" t="str">
            <v>Regional Fund VII</v>
          </cell>
          <cell r="G544">
            <v>2018</v>
          </cell>
          <cell r="H544" t="str">
            <v>YES</v>
          </cell>
          <cell r="I544">
            <v>27.5</v>
          </cell>
          <cell r="J544">
            <v>40</v>
          </cell>
        </row>
        <row r="545">
          <cell r="A545">
            <v>66661</v>
          </cell>
          <cell r="B545" t="str">
            <v>Hawthorne Lakes</v>
          </cell>
          <cell r="C545" t="str">
            <v>Hawthorne Lakes Senior Residences, L.P</v>
          </cell>
          <cell r="D545" t="str">
            <v>RubinBrown LLP (Chicago)</v>
          </cell>
          <cell r="E545" t="str">
            <v>Carlson Brothers Inc.,Will County Housing Development Corp.</v>
          </cell>
          <cell r="F545" t="str">
            <v>BOACHIF VIII</v>
          </cell>
          <cell r="G545">
            <v>2018</v>
          </cell>
          <cell r="H545" t="str">
            <v>YES</v>
          </cell>
          <cell r="I545" t="str">
            <v>27.5</v>
          </cell>
          <cell r="J545">
            <v>40</v>
          </cell>
        </row>
        <row r="546">
          <cell r="A546">
            <v>61986</v>
          </cell>
          <cell r="B546" t="str">
            <v>Hazedel Seniors</v>
          </cell>
          <cell r="C546" t="str">
            <v>Hazedel Seniors Limited Partnership</v>
          </cell>
          <cell r="D546" t="str">
            <v>Grove, Mueller &amp; Swank, P.C.</v>
          </cell>
          <cell r="E546" t="str">
            <v>Marion County (OR) Housing Authority</v>
          </cell>
          <cell r="F546" t="str">
            <v>NEF 2004</v>
          </cell>
          <cell r="G546">
            <v>0</v>
          </cell>
          <cell r="H546" t="str">
            <v>NO</v>
          </cell>
          <cell r="I546" t="str">
            <v>27.5</v>
          </cell>
          <cell r="J546" t="str">
            <v>27.5</v>
          </cell>
        </row>
        <row r="547">
          <cell r="A547">
            <v>66230</v>
          </cell>
          <cell r="B547" t="str">
            <v xml:space="preserve">Evergreen at Arbor Hills - Secondary 2016 </v>
          </cell>
          <cell r="C547" t="str">
            <v>Hebron 2013 Senior Community, L.P.</v>
          </cell>
          <cell r="D547" t="str">
            <v>Novogradac &amp; Company LLP (Austin)</v>
          </cell>
          <cell r="E547" t="str">
            <v>Churchill Senior Communities, L.P,Hebron 2013 G.P., L.L.C.,LifeNet Community Behavioral Healthcare</v>
          </cell>
          <cell r="F547" t="str">
            <v>Cathay SIF II - 8%,Regional Fund IX - Texas - 92%</v>
          </cell>
          <cell r="G547">
            <v>2018</v>
          </cell>
          <cell r="H547" t="str">
            <v>YES</v>
          </cell>
          <cell r="I547" t="str">
            <v>27.5, 40</v>
          </cell>
          <cell r="J547">
            <v>40</v>
          </cell>
        </row>
        <row r="548">
          <cell r="A548">
            <v>60964</v>
          </cell>
          <cell r="B548" t="str">
            <v>Helen V</v>
          </cell>
          <cell r="C548" t="str">
            <v>Helen V Apartments LLC</v>
          </cell>
          <cell r="D548" t="str">
            <v>Clark Nuber P.S.</v>
          </cell>
          <cell r="E548" t="str">
            <v>Capitol Hill Housing (fka CHHIP)</v>
          </cell>
          <cell r="H548" t="str">
            <v>NEF DISPOSED INTEREST IN 2018</v>
          </cell>
        </row>
        <row r="549">
          <cell r="A549">
            <v>66329</v>
          </cell>
          <cell r="B549" t="str">
            <v xml:space="preserve">HELP Buffalo II </v>
          </cell>
          <cell r="C549" t="str">
            <v>HELP Buffalo II LLC</v>
          </cell>
          <cell r="D549" t="str">
            <v>CohnReznick (Baltimore)</v>
          </cell>
          <cell r="E549" t="str">
            <v>HELP USA</v>
          </cell>
          <cell r="F549" t="str">
            <v>First Niagara SIF (FN acquired by Key Bank)</v>
          </cell>
          <cell r="G549">
            <v>0</v>
          </cell>
          <cell r="H549" t="str">
            <v>NO</v>
          </cell>
          <cell r="I549">
            <v>27.5</v>
          </cell>
          <cell r="J549" t="str">
            <v>27.5</v>
          </cell>
        </row>
        <row r="550">
          <cell r="A550">
            <v>63965</v>
          </cell>
          <cell r="B550" t="str">
            <v>HELP USA Philadelphia</v>
          </cell>
          <cell r="C550" t="str">
            <v>HELP PA Affordable Housing I, L.P.</v>
          </cell>
          <cell r="D550" t="str">
            <v>CohnReznick (Baltimore)</v>
          </cell>
          <cell r="E550" t="str">
            <v>HELP USA</v>
          </cell>
          <cell r="F550" t="str">
            <v>TD Banknorth 2009</v>
          </cell>
          <cell r="G550">
            <v>0</v>
          </cell>
          <cell r="H550" t="str">
            <v>NO</v>
          </cell>
          <cell r="I550" t="str">
            <v>27.5</v>
          </cell>
          <cell r="J550" t="str">
            <v>27.5</v>
          </cell>
        </row>
        <row r="551">
          <cell r="A551">
            <v>65392</v>
          </cell>
          <cell r="B551" t="str">
            <v>HELP Philadelphia IV</v>
          </cell>
          <cell r="C551" t="str">
            <v>HELP PA IV LP</v>
          </cell>
          <cell r="D551" t="str">
            <v>CohnReznick (Baltimore)</v>
          </cell>
          <cell r="E551" t="str">
            <v>HELP USA</v>
          </cell>
          <cell r="F551" t="str">
            <v>TD Banknorth 2013</v>
          </cell>
          <cell r="G551">
            <v>0</v>
          </cell>
          <cell r="H551" t="str">
            <v>NO</v>
          </cell>
          <cell r="I551" t="str">
            <v>27.5</v>
          </cell>
          <cell r="J551" t="str">
            <v>27.5</v>
          </cell>
        </row>
        <row r="552">
          <cell r="A552">
            <v>66259</v>
          </cell>
          <cell r="B552" t="str">
            <v xml:space="preserve">HELP Philadelphia V </v>
          </cell>
          <cell r="C552" t="str">
            <v>HELP PA V LP</v>
          </cell>
          <cell r="D552" t="str">
            <v>CohnReznick (Baltimore)</v>
          </cell>
          <cell r="E552" t="str">
            <v>HELP USA</v>
          </cell>
          <cell r="F552" t="str">
            <v>TD Banknorth 2014</v>
          </cell>
          <cell r="G552">
            <v>0</v>
          </cell>
          <cell r="H552" t="str">
            <v>NO</v>
          </cell>
          <cell r="I552">
            <v>27.5</v>
          </cell>
          <cell r="J552" t="str">
            <v>27.5</v>
          </cell>
        </row>
        <row r="553">
          <cell r="A553">
            <v>67381</v>
          </cell>
          <cell r="B553" t="str">
            <v xml:space="preserve">HELP Perry Point Veterans Village </v>
          </cell>
          <cell r="C553" t="str">
            <v>HELP Perry Point LP</v>
          </cell>
          <cell r="D553" t="str">
            <v>CohnReznick (Baltimore)</v>
          </cell>
          <cell r="E553" t="str">
            <v>HELP USA</v>
          </cell>
          <cell r="F553" t="str">
            <v>MS CTR Fund I LLC</v>
          </cell>
          <cell r="G553">
            <v>2018</v>
          </cell>
          <cell r="H553" t="str">
            <v>YES</v>
          </cell>
          <cell r="I553">
            <v>40</v>
          </cell>
          <cell r="J553">
            <v>30</v>
          </cell>
        </row>
        <row r="554">
          <cell r="A554">
            <v>65511</v>
          </cell>
          <cell r="B554" t="str">
            <v>Heritage Place at LaSalle Sq (IN)</v>
          </cell>
          <cell r="C554" t="str">
            <v>Heritage Place at LaSalle Square, LP</v>
          </cell>
          <cell r="D554" t="str">
            <v>CohnReznick (Chicago), CohnReznick (Austin)</v>
          </cell>
          <cell r="E554" t="str">
            <v>Sterling Group Inc.(IN)</v>
          </cell>
          <cell r="F554" t="str">
            <v>BOACHIF VI</v>
          </cell>
          <cell r="G554">
            <v>2018</v>
          </cell>
          <cell r="H554" t="str">
            <v>YES</v>
          </cell>
          <cell r="I554" t="str">
            <v>27.5</v>
          </cell>
          <cell r="J554">
            <v>40</v>
          </cell>
        </row>
        <row r="555">
          <cell r="A555">
            <v>63698</v>
          </cell>
          <cell r="B555" t="str">
            <v>Heritage Place at Parkview (IN)</v>
          </cell>
          <cell r="C555" t="str">
            <v xml:space="preserve">Heritage Place at Parkview, LP </v>
          </cell>
          <cell r="D555" t="str">
            <v>CohnReznick (Chicago), CohnReznick (Austin)</v>
          </cell>
          <cell r="E555" t="str">
            <v>Sterling Group Inc.(IN)</v>
          </cell>
          <cell r="F555" t="str">
            <v>BAF Fund</v>
          </cell>
          <cell r="G555">
            <v>0</v>
          </cell>
          <cell r="H555" t="str">
            <v>NO</v>
          </cell>
          <cell r="I555" t="str">
            <v>27.5</v>
          </cell>
          <cell r="J555" t="str">
            <v>27.5</v>
          </cell>
        </row>
        <row r="556">
          <cell r="A556">
            <v>63372</v>
          </cell>
          <cell r="B556" t="str">
            <v>Heritage Place Subdivision (LA)</v>
          </cell>
          <cell r="C556" t="str">
            <v>Heritage Place Subdivision Limited Partnership</v>
          </cell>
          <cell r="D556" t="str">
            <v>Little &amp; Associates LLC</v>
          </cell>
          <cell r="E556" t="str">
            <v>Housing Authority of the Town of Rayville LA,William K. McConnell</v>
          </cell>
          <cell r="F556" t="str">
            <v>NEF 2006 II - 35%,NEF 2004 - 55%,NEF 2006 - 10%</v>
          </cell>
          <cell r="G556">
            <v>0</v>
          </cell>
          <cell r="H556" t="str">
            <v>NO</v>
          </cell>
          <cell r="I556" t="str">
            <v>27.5</v>
          </cell>
          <cell r="J556" t="str">
            <v>27.5</v>
          </cell>
        </row>
        <row r="557">
          <cell r="A557">
            <v>62547</v>
          </cell>
          <cell r="B557" t="str">
            <v>Heritage Woods of Batavia</v>
          </cell>
          <cell r="C557" t="str">
            <v>Heritage Woods of Batavia L.P.</v>
          </cell>
          <cell r="D557" t="str">
            <v>CohnReznick (Chicago)</v>
          </cell>
          <cell r="E557" t="str">
            <v>Blair Minton &amp; Associates</v>
          </cell>
          <cell r="H557" t="str">
            <v>MAKE ELECTION DECISION BASED ON CURRENT DEPRECIATION USEFUL LIFE *</v>
          </cell>
        </row>
        <row r="558">
          <cell r="A558">
            <v>62872</v>
          </cell>
          <cell r="B558" t="str">
            <v>Heritage Woods of Batavia II</v>
          </cell>
          <cell r="C558" t="str">
            <v>Heritage Woods of Batavia Limited Partnership II</v>
          </cell>
          <cell r="D558" t="str">
            <v>CohnReznick (Chicago)</v>
          </cell>
          <cell r="E558" t="str">
            <v>Blair Minton &amp;amp; Associates,Gardant Management Solutions</v>
          </cell>
          <cell r="F558" t="str">
            <v>NEF 2007</v>
          </cell>
          <cell r="G558">
            <v>2022</v>
          </cell>
          <cell r="H558" t="str">
            <v>NO</v>
          </cell>
          <cell r="I558" t="str">
            <v>27.5</v>
          </cell>
          <cell r="J558" t="str">
            <v>27.5</v>
          </cell>
        </row>
        <row r="559">
          <cell r="A559">
            <v>67324</v>
          </cell>
          <cell r="B559" t="str">
            <v xml:space="preserve">Hershey Tower Senior Village  </v>
          </cell>
          <cell r="C559" t="str">
            <v>Hershey Tower Senior Village LP</v>
          </cell>
          <cell r="D559" t="str">
            <v>WIPFLI, LLP</v>
          </cell>
          <cell r="E559" t="str">
            <v>Christian County Integrated Community Services</v>
          </cell>
          <cell r="F559" t="str">
            <v>Regional VIII - Chicago</v>
          </cell>
          <cell r="G559">
            <v>2018</v>
          </cell>
          <cell r="H559" t="str">
            <v>YES</v>
          </cell>
          <cell r="I559">
            <v>27.5</v>
          </cell>
          <cell r="J559">
            <v>30</v>
          </cell>
        </row>
        <row r="560">
          <cell r="A560">
            <v>61922</v>
          </cell>
          <cell r="B560" t="str">
            <v>Hiawatha Commons</v>
          </cell>
          <cell r="C560" t="str">
            <v>Hiawatha Housing Limited Partnership</v>
          </cell>
          <cell r="D560" t="str">
            <v>Mahoney Ulbrich Christiansen Russ</v>
          </cell>
          <cell r="E560" t="str">
            <v>AHIFP Inc,Alliance Housing, Inc.</v>
          </cell>
          <cell r="F560" t="str">
            <v>NEF 2004</v>
          </cell>
          <cell r="G560">
            <v>0</v>
          </cell>
          <cell r="H560" t="str">
            <v>NO</v>
          </cell>
          <cell r="I560" t="str">
            <v>27.5</v>
          </cell>
          <cell r="J560" t="str">
            <v>27.5</v>
          </cell>
        </row>
        <row r="561">
          <cell r="A561">
            <v>61184</v>
          </cell>
          <cell r="B561" t="str">
            <v>Highbridge CATCH</v>
          </cell>
          <cell r="C561" t="str">
            <v>Highbridge CATCH L.P.</v>
          </cell>
          <cell r="D561" t="str">
            <v>PKF O’Connor Davies, LLP</v>
          </cell>
          <cell r="E561" t="str">
            <v>Community Assisted Tenant Controlled Housing Inc (CATCH)</v>
          </cell>
          <cell r="H561" t="str">
            <v>MAKE ELECTION DECISION BASED ON CURRENT DEPRECIATION USEFUL LIFE *</v>
          </cell>
        </row>
        <row r="562">
          <cell r="A562">
            <v>60794</v>
          </cell>
          <cell r="B562" t="str">
            <v>Highland Apartments (NY)</v>
          </cell>
          <cell r="C562" t="str">
            <v>Highland Meadows Partners, LLC</v>
          </cell>
          <cell r="D562" t="str">
            <v>Heveron &amp; Company CPAs, PLLC</v>
          </cell>
          <cell r="E562" t="str">
            <v>PathStone Action Corporation (fka Rural Housing)</v>
          </cell>
          <cell r="H562" t="str">
            <v>NEF DISPOSED INTEREST IN 2018</v>
          </cell>
        </row>
        <row r="563">
          <cell r="A563">
            <v>62179</v>
          </cell>
          <cell r="B563" t="str">
            <v>Highland Station</v>
          </cell>
          <cell r="C563" t="str">
            <v>Highland Station Limited Partnership</v>
          </cell>
          <cell r="D563" t="str">
            <v>Finney, Neill &amp; Company, P.S.</v>
          </cell>
          <cell r="E563" t="str">
            <v>Catholic Community Services Foundation, Inc.</v>
          </cell>
          <cell r="F563" t="str">
            <v>NEF 2004</v>
          </cell>
          <cell r="G563">
            <v>0</v>
          </cell>
          <cell r="H563" t="str">
            <v>NO</v>
          </cell>
          <cell r="I563" t="str">
            <v>27.5</v>
          </cell>
          <cell r="J563" t="str">
            <v>27.5</v>
          </cell>
        </row>
        <row r="564">
          <cell r="A564">
            <v>64951</v>
          </cell>
          <cell r="B564" t="str">
            <v>Highlands Cove</v>
          </cell>
          <cell r="C564" t="str">
            <v>Highlands Cove Phase I, LLC</v>
          </cell>
          <cell r="D564" t="str">
            <v>CohnReznick (Atlanta), CohnReznick (Charlotte)</v>
          </cell>
          <cell r="E564" t="str">
            <v>Diamond Housing Partners, LLC</v>
          </cell>
          <cell r="F564" t="str">
            <v>BAF II Fund - 86%,Morgan Stanley SIF Shared - 14%</v>
          </cell>
          <cell r="G564">
            <v>0</v>
          </cell>
          <cell r="H564" t="str">
            <v>NO</v>
          </cell>
          <cell r="I564" t="str">
            <v>27.5</v>
          </cell>
          <cell r="J564" t="str">
            <v>27.5</v>
          </cell>
        </row>
        <row r="565">
          <cell r="A565">
            <v>65634</v>
          </cell>
          <cell r="B565" t="str">
            <v>Hill View Homes (LA)</v>
          </cell>
          <cell r="C565" t="str">
            <v>Hill View Homes, LP</v>
          </cell>
          <cell r="D565" t="str">
            <v>Little &amp; Associates LLC</v>
          </cell>
          <cell r="E565" t="str">
            <v>KWL Properties, LLC,Morehouse Community Housing Development Organization, inc.</v>
          </cell>
          <cell r="F565" t="str">
            <v>NEF 2012</v>
          </cell>
          <cell r="G565">
            <v>0</v>
          </cell>
          <cell r="H565" t="str">
            <v>NO</v>
          </cell>
          <cell r="I565" t="str">
            <v>27.5</v>
          </cell>
          <cell r="J565" t="str">
            <v>27.5</v>
          </cell>
        </row>
        <row r="566">
          <cell r="A566">
            <v>62397</v>
          </cell>
          <cell r="B566" t="str">
            <v>Hillcrest Commons</v>
          </cell>
          <cell r="C566" t="str">
            <v>Hillcrest Commons Limited Partnership</v>
          </cell>
          <cell r="D566" t="str">
            <v>CohnReznick (Chicago)</v>
          </cell>
          <cell r="E566" t="str">
            <v>CDA-TCG Inc</v>
          </cell>
          <cell r="F566" t="str">
            <v>BOACHIF III</v>
          </cell>
          <cell r="G566">
            <v>0</v>
          </cell>
          <cell r="H566" t="str">
            <v>NO</v>
          </cell>
          <cell r="I566" t="str">
            <v>27.5</v>
          </cell>
          <cell r="J566" t="str">
            <v>27.5</v>
          </cell>
        </row>
        <row r="567">
          <cell r="A567">
            <v>61950</v>
          </cell>
          <cell r="B567" t="str">
            <v>Hillside Terrace</v>
          </cell>
          <cell r="C567" t="str">
            <v>Hillside Terrace Limited Partnership</v>
          </cell>
          <cell r="D567" t="str">
            <v>CohnReznick (Sacramento)</v>
          </cell>
          <cell r="E567" t="str">
            <v>NeighborWorks Umpqua (fka Umpqua CDC)</v>
          </cell>
          <cell r="F567" t="str">
            <v>NEF 2006</v>
          </cell>
          <cell r="G567">
            <v>0</v>
          </cell>
          <cell r="H567" t="str">
            <v>NO</v>
          </cell>
          <cell r="I567" t="str">
            <v>27.5</v>
          </cell>
          <cell r="J567" t="str">
            <v>27.5</v>
          </cell>
        </row>
        <row r="568">
          <cell r="A568">
            <v>66994</v>
          </cell>
          <cell r="B568" t="str">
            <v xml:space="preserve">The Hilltop </v>
          </cell>
          <cell r="C568" t="str">
            <v>Hilltop Partners Urban Renewal I LLC</v>
          </cell>
          <cell r="D568" t="str">
            <v>Tidwell Group (Birmingham)</v>
          </cell>
          <cell r="E568" t="str">
            <v>Urban Builders Collaborative LLC/Lettire Construction Corp</v>
          </cell>
          <cell r="F568" t="str">
            <v>Cathay Shared Investment Fund II LP
MS SIF IV
Regional VIII - Chicago</v>
          </cell>
          <cell r="G568">
            <v>2018</v>
          </cell>
          <cell r="H568" t="str">
            <v>YES</v>
          </cell>
          <cell r="I568">
            <v>27.5</v>
          </cell>
          <cell r="J568">
            <v>30</v>
          </cell>
        </row>
        <row r="569">
          <cell r="A569">
            <v>64397</v>
          </cell>
          <cell r="B569" t="str">
            <v>Hilltop Apartments</v>
          </cell>
          <cell r="C569" t="str">
            <v>Hilltop Terrace, Limited Partnership</v>
          </cell>
          <cell r="D569" t="str">
            <v>Boothe, Vassar &amp; Company</v>
          </cell>
          <cell r="E569" t="str">
            <v>Southwest Neighborhood Housing Services, Inc.  Albuquerque</v>
          </cell>
          <cell r="F569" t="str">
            <v>BAF Fund - 51%,NEF 2006 II - 49%</v>
          </cell>
          <cell r="G569">
            <v>0</v>
          </cell>
          <cell r="H569" t="str">
            <v>NO</v>
          </cell>
          <cell r="I569" t="str">
            <v>27.5</v>
          </cell>
          <cell r="J569" t="str">
            <v>27.5</v>
          </cell>
        </row>
        <row r="570">
          <cell r="A570">
            <v>61684</v>
          </cell>
          <cell r="B570" t="str">
            <v>Historic Cooper School</v>
          </cell>
          <cell r="C570" t="str">
            <v>Historic Cooper School LLC</v>
          </cell>
          <cell r="D570" t="str">
            <v>Loveridge Hunt &amp; Company</v>
          </cell>
          <cell r="E570" t="str">
            <v>Delridge Neighborhoods Development Association (DNDA)</v>
          </cell>
          <cell r="F570" t="str">
            <v>NEF 2004</v>
          </cell>
          <cell r="G570">
            <v>0</v>
          </cell>
          <cell r="H570" t="str">
            <v>NO</v>
          </cell>
          <cell r="I570" t="str">
            <v>27.5</v>
          </cell>
          <cell r="J570" t="str">
            <v>27.5</v>
          </cell>
        </row>
        <row r="571">
          <cell r="A571">
            <v>63011</v>
          </cell>
          <cell r="B571" t="str">
            <v>Hotel Iowa</v>
          </cell>
          <cell r="C571" t="str">
            <v>Historic Hotel Iowa, L.L.P.</v>
          </cell>
          <cell r="D571" t="str">
            <v>Dauby O' Connor &amp; Zaleski LLC</v>
          </cell>
          <cell r="E571" t="str">
            <v>Kuckelman Properties, Inc.</v>
          </cell>
          <cell r="F571" t="str">
            <v>NEF 2006</v>
          </cell>
          <cell r="G571">
            <v>0</v>
          </cell>
          <cell r="H571" t="str">
            <v>NO</v>
          </cell>
          <cell r="I571" t="str">
            <v>27.5</v>
          </cell>
          <cell r="J571" t="str">
            <v>27.5</v>
          </cell>
        </row>
        <row r="572">
          <cell r="A572">
            <v>66525</v>
          </cell>
          <cell r="B572" t="str">
            <v>Historic Whitlock</v>
          </cell>
          <cell r="C572" t="str">
            <v>Historic Whitlock, LP</v>
          </cell>
          <cell r="D572" t="str">
            <v>Barnes, Dennig &amp; Co., Ltd</v>
          </cell>
          <cell r="E572" t="str">
            <v>Flaherty &amp;amp; Collins Development, Inc,Vision Communities, Inc.(IN)</v>
          </cell>
          <cell r="F572" t="str">
            <v>NEF 2014</v>
          </cell>
          <cell r="G572">
            <v>0</v>
          </cell>
          <cell r="H572" t="str">
            <v>NO</v>
          </cell>
          <cell r="I572" t="str">
            <v>27.5</v>
          </cell>
          <cell r="J572" t="str">
            <v>27.5</v>
          </cell>
        </row>
        <row r="573">
          <cell r="A573">
            <v>63363</v>
          </cell>
          <cell r="B573" t="str">
            <v>Wicker Park Renaissance Historic</v>
          </cell>
          <cell r="C573" t="str">
            <v>Historic Wicker, L.P.</v>
          </cell>
          <cell r="D573" t="str">
            <v>CohnReznick (Chicago)</v>
          </cell>
          <cell r="E573" t="str">
            <v>Renaissance Realty Group, Inc. (RRG)</v>
          </cell>
          <cell r="H573" t="str">
            <v>HISTORIC CREDITS ONLY</v>
          </cell>
        </row>
        <row r="574">
          <cell r="A574">
            <v>61674</v>
          </cell>
          <cell r="B574" t="str">
            <v>Hearthstone Landing Apartments</v>
          </cell>
          <cell r="C574" t="str">
            <v>HL Canton Partners, L.P.</v>
          </cell>
          <cell r="D574" t="str">
            <v>Novogradac &amp; Company LLP (Alpharetta, GA)</v>
          </cell>
          <cell r="E574" t="str">
            <v>Cherokee Family Violence Center,NuRock Development Group, Inc.</v>
          </cell>
          <cell r="F574" t="str">
            <v>NEF 2004</v>
          </cell>
          <cell r="G574">
            <v>0</v>
          </cell>
          <cell r="H574" t="str">
            <v>NO</v>
          </cell>
          <cell r="I574" t="str">
            <v>27.5</v>
          </cell>
          <cell r="J574" t="str">
            <v>27.5</v>
          </cell>
        </row>
        <row r="575">
          <cell r="A575">
            <v>65068</v>
          </cell>
          <cell r="B575" t="str">
            <v>Santa Teresita del Nino Jesus (Holden)</v>
          </cell>
          <cell r="C575" t="str">
            <v>Holden Street Family Housing LLC</v>
          </cell>
          <cell r="D575" t="str">
            <v>Watson &amp; McDonell, PLLC</v>
          </cell>
          <cell r="E575" t="str">
            <v>Catholic Housing Services of Western WA (Archdiocesan HA)</v>
          </cell>
          <cell r="F575" t="str">
            <v>HEF VI</v>
          </cell>
          <cell r="G575">
            <v>0</v>
          </cell>
          <cell r="H575" t="str">
            <v>NO</v>
          </cell>
          <cell r="I575" t="str">
            <v>27.5</v>
          </cell>
          <cell r="J575" t="str">
            <v>27.5</v>
          </cell>
        </row>
        <row r="576">
          <cell r="A576">
            <v>63378</v>
          </cell>
          <cell r="B576" t="str">
            <v>Hollywood House</v>
          </cell>
          <cell r="C576" t="str">
            <v>Hollywood House Limited Partnership</v>
          </cell>
          <cell r="D576" t="str">
            <v>BDO USA LLP (Cleveland, OH)</v>
          </cell>
          <cell r="E576" t="str">
            <v>Heartland Housing, Inc.</v>
          </cell>
          <cell r="F576" t="str">
            <v>NEF 2007 II</v>
          </cell>
          <cell r="G576">
            <v>0</v>
          </cell>
          <cell r="H576" t="str">
            <v>NO</v>
          </cell>
          <cell r="I576" t="str">
            <v>27.5</v>
          </cell>
          <cell r="J576" t="str">
            <v>27.5</v>
          </cell>
        </row>
        <row r="577">
          <cell r="A577">
            <v>67968</v>
          </cell>
          <cell r="B577" t="str">
            <v xml:space="preserve">Homestead Palms II </v>
          </cell>
          <cell r="C577" t="str">
            <v>Homestead Palms II, LTD</v>
          </cell>
          <cell r="D577" t="str">
            <v>Katopody, LLC</v>
          </cell>
          <cell r="E577" t="str">
            <v>Bobby Bowling</v>
          </cell>
          <cell r="F577" t="str">
            <v>NEF 2017</v>
          </cell>
          <cell r="G577">
            <v>2018</v>
          </cell>
          <cell r="H577" t="str">
            <v>YES</v>
          </cell>
          <cell r="I577">
            <v>30</v>
          </cell>
          <cell r="J577">
            <v>30</v>
          </cell>
        </row>
        <row r="578">
          <cell r="A578">
            <v>60442</v>
          </cell>
          <cell r="B578" t="str">
            <v>Bostons Hope</v>
          </cell>
          <cell r="C578" t="str">
            <v>Hope In Dorchester Limited Partnership</v>
          </cell>
          <cell r="D578" t="str">
            <v>AAFCPAs (Alexander Aronson &amp; Finning)</v>
          </cell>
          <cell r="E578" t="str">
            <v>Nuestra Comunidad Development Corporation</v>
          </cell>
          <cell r="H578" t="str">
            <v>NEF DISPOSED INTEREST IN 2018</v>
          </cell>
        </row>
        <row r="579">
          <cell r="A579">
            <v>66584</v>
          </cell>
          <cell r="B579" t="str">
            <v xml:space="preserve">Hope Manor Joliet </v>
          </cell>
          <cell r="C579" t="str">
            <v>Hope Manor Joliet Veterans Housing L.P.</v>
          </cell>
          <cell r="D579" t="str">
            <v>RSM (Des Moines)</v>
          </cell>
          <cell r="E579" t="str">
            <v>Volunteers of America-Illinois (VOA)</v>
          </cell>
          <cell r="F579" t="str">
            <v>JPMorgan 2015</v>
          </cell>
          <cell r="G579">
            <v>2018</v>
          </cell>
          <cell r="H579" t="str">
            <v>YES</v>
          </cell>
          <cell r="I579">
            <v>27.5</v>
          </cell>
          <cell r="J579">
            <v>40</v>
          </cell>
        </row>
        <row r="580">
          <cell r="A580">
            <v>61076</v>
          </cell>
          <cell r="B580" t="str">
            <v>Housing Hope Village Expansion</v>
          </cell>
          <cell r="C580" t="str">
            <v>Hope Village II LLC</v>
          </cell>
          <cell r="D580" t="str">
            <v>Watson &amp; McDonell, PLLC</v>
          </cell>
          <cell r="E580" t="str">
            <v>Housing Hope</v>
          </cell>
          <cell r="H580" t="str">
            <v>MAKE ELECTION DECISION BASED ON CURRENT DEPRECIATION USEFUL LIFE *</v>
          </cell>
        </row>
        <row r="581">
          <cell r="A581">
            <v>61783</v>
          </cell>
          <cell r="B581" t="str">
            <v>Horizon Crest Apartments</v>
          </cell>
          <cell r="C581" t="str">
            <v>Horizon Crest Limited Partnership</v>
          </cell>
          <cell r="D581" t="str">
            <v>Novogradac &amp; Company LLP (San Francisco)</v>
          </cell>
          <cell r="E581" t="str">
            <v>Nevada H.A.N.D., Inc.,Salvation Army (CA)</v>
          </cell>
          <cell r="F581" t="str">
            <v>BOACHIF III</v>
          </cell>
          <cell r="G581">
            <v>2018</v>
          </cell>
          <cell r="H581" t="str">
            <v>YES</v>
          </cell>
          <cell r="I581" t="str">
            <v>27.5</v>
          </cell>
          <cell r="J581">
            <v>40</v>
          </cell>
        </row>
        <row r="582">
          <cell r="A582">
            <v>62480</v>
          </cell>
          <cell r="B582" t="str">
            <v>Horizon Homes</v>
          </cell>
          <cell r="C582" t="str">
            <v>Horizon Homes Associates, LP</v>
          </cell>
          <cell r="D582" t="str">
            <v>McGowen Hurst Clark &amp; Smith, P.C.</v>
          </cell>
          <cell r="E582" t="str">
            <v xml:space="preserve">Ecumenical Housing Development Group (EHDG),EHDG Ventures, Inc.,Newbury Development Co. </v>
          </cell>
          <cell r="F582" t="str">
            <v>NEF 2007 II</v>
          </cell>
          <cell r="G582">
            <v>2018</v>
          </cell>
          <cell r="H582" t="str">
            <v>YES</v>
          </cell>
          <cell r="I582" t="str">
            <v>27.5</v>
          </cell>
          <cell r="J582">
            <v>40</v>
          </cell>
        </row>
        <row r="583">
          <cell r="A583">
            <v>61796</v>
          </cell>
          <cell r="B583" t="str">
            <v>Horizon Village</v>
          </cell>
          <cell r="C583" t="str">
            <v>Horizon Village One, LP</v>
          </cell>
          <cell r="D583" t="str">
            <v>CohnReznick (Chicago)</v>
          </cell>
          <cell r="E583" t="str">
            <v>CDA-TCG Inc</v>
          </cell>
          <cell r="F583" t="str">
            <v>NEF 2004</v>
          </cell>
          <cell r="G583">
            <v>0</v>
          </cell>
          <cell r="H583" t="str">
            <v>YES</v>
          </cell>
          <cell r="I583" t="str">
            <v>27.5</v>
          </cell>
          <cell r="J583">
            <v>40</v>
          </cell>
        </row>
        <row r="584">
          <cell r="A584">
            <v>62068</v>
          </cell>
          <cell r="B584" t="str">
            <v>Village at Horse Creek</v>
          </cell>
          <cell r="C584" t="str">
            <v>Horse Creek, LLC</v>
          </cell>
          <cell r="D584" t="str">
            <v>Serotta, Maddocks, Evans &amp; Co., CPAS</v>
          </cell>
          <cell r="E584" t="str">
            <v>Community Development &amp;amp; Improvement Corporation (C-DIC)</v>
          </cell>
          <cell r="F584" t="str">
            <v>NEF 2004</v>
          </cell>
          <cell r="G584">
            <v>2018</v>
          </cell>
          <cell r="H584" t="str">
            <v>YES</v>
          </cell>
          <cell r="I584" t="str">
            <v>40</v>
          </cell>
          <cell r="J584">
            <v>40</v>
          </cell>
        </row>
        <row r="585">
          <cell r="A585">
            <v>67758</v>
          </cell>
          <cell r="B585" t="str">
            <v xml:space="preserve">Housing First Oak Springs </v>
          </cell>
          <cell r="C585" t="str">
            <v>Housing First Oak Springs, LP</v>
          </cell>
          <cell r="D585" t="str">
            <v>CohnReznick (Austin)</v>
          </cell>
          <cell r="E585" t="str">
            <v>Austin Travis County Integral Care</v>
          </cell>
          <cell r="F585" t="str">
            <v>Capital One 2012</v>
          </cell>
          <cell r="G585">
            <v>2019</v>
          </cell>
          <cell r="H585" t="str">
            <v>NO</v>
          </cell>
          <cell r="I585">
            <v>40</v>
          </cell>
          <cell r="J585">
            <v>40</v>
          </cell>
        </row>
        <row r="586">
          <cell r="A586">
            <v>60295</v>
          </cell>
          <cell r="B586" t="str">
            <v>Howard Avenue Cluster NYC</v>
          </cell>
          <cell r="C586" t="str">
            <v>Howard Avenue Development L.P.</v>
          </cell>
          <cell r="D586" t="str">
            <v>PKF O’Connor Davies, LLP</v>
          </cell>
          <cell r="E586" t="str">
            <v>Darren K. Real Estate Management Company</v>
          </cell>
          <cell r="H586" t="str">
            <v>MAKE ELECTION DECISION BASED ON CURRENT DEPRECIATION USEFUL LIFE *</v>
          </cell>
        </row>
        <row r="587">
          <cell r="A587">
            <v>60596</v>
          </cell>
          <cell r="B587" t="str">
            <v>W. 148th Street (HP Plaza)</v>
          </cell>
          <cell r="C587" t="str">
            <v>HP Plaza LP</v>
          </cell>
          <cell r="D587" t="str">
            <v>Berdon Accountants and Advisors</v>
          </cell>
          <cell r="E587" t="str">
            <v>Horsford &amp;amp; Poteat Realty</v>
          </cell>
          <cell r="F587" t="str">
            <v>NYEF 2003</v>
          </cell>
          <cell r="G587">
            <v>0</v>
          </cell>
          <cell r="H587" t="str">
            <v>YES</v>
          </cell>
          <cell r="I587" t="str">
            <v>27.5, 40</v>
          </cell>
          <cell r="J587">
            <v>40</v>
          </cell>
        </row>
        <row r="588">
          <cell r="A588">
            <v>62008</v>
          </cell>
          <cell r="B588" t="str">
            <v>HT Jericho-NRP</v>
          </cell>
          <cell r="C588" t="str">
            <v>HT Jericho, LP</v>
          </cell>
          <cell r="D588" t="str">
            <v>Tidwell Group (Atlanta)</v>
          </cell>
          <cell r="E588" t="str">
            <v>Brooklyn Neighborhood HDFC (fka Metropolitan Houses HDFC)</v>
          </cell>
          <cell r="F588" t="str">
            <v>NYEF 2003</v>
          </cell>
          <cell r="G588">
            <v>2018</v>
          </cell>
          <cell r="H588" t="str">
            <v>YES</v>
          </cell>
          <cell r="I588" t="str">
            <v>40</v>
          </cell>
          <cell r="J588">
            <v>40</v>
          </cell>
        </row>
        <row r="589">
          <cell r="A589">
            <v>67942</v>
          </cell>
          <cell r="B589" t="str">
            <v xml:space="preserve">Princeton Park </v>
          </cell>
          <cell r="C589" t="str">
            <v>HTG Princeton Park, LLC</v>
          </cell>
          <cell r="D589" t="str">
            <v>CohnReznick (Austin)</v>
          </cell>
          <cell r="E589" t="str">
            <v>Housing Trust Group</v>
          </cell>
          <cell r="F589" t="str">
            <v>Sun Trust 2015 Secondary</v>
          </cell>
          <cell r="G589">
            <v>2018</v>
          </cell>
          <cell r="H589" t="str">
            <v>YES</v>
          </cell>
          <cell r="I589">
            <v>27.5</v>
          </cell>
          <cell r="J589">
            <v>30</v>
          </cell>
        </row>
        <row r="590">
          <cell r="A590">
            <v>61734</v>
          </cell>
          <cell r="B590" t="str">
            <v>Hudson Homestead</v>
          </cell>
          <cell r="C590" t="str">
            <v>Hudson Homesteads, L.P. A New York Limited Partnership and Redevelopment Company</v>
          </cell>
          <cell r="D590" t="str">
            <v>Geltrude &amp; Company CPA</v>
          </cell>
          <cell r="E590" t="str">
            <v>Galvan Housing Resources Inc.</v>
          </cell>
          <cell r="F590" t="str">
            <v>NEF 2004</v>
          </cell>
          <cell r="G590">
            <v>0</v>
          </cell>
          <cell r="H590" t="str">
            <v>YES</v>
          </cell>
          <cell r="I590" t="str">
            <v>27.5</v>
          </cell>
          <cell r="J590">
            <v>40</v>
          </cell>
        </row>
        <row r="591">
          <cell r="A591">
            <v>61573</v>
          </cell>
          <cell r="B591" t="str">
            <v>Hughes Avenue</v>
          </cell>
          <cell r="C591" t="str">
            <v>Hughes Avenue Associates, L.P.</v>
          </cell>
          <cell r="D591" t="str">
            <v>Berdon Accountants and Advisors</v>
          </cell>
          <cell r="E591" t="str">
            <v>Comunilife, Inc.</v>
          </cell>
          <cell r="H591" t="str">
            <v>NEF DISPOSED INTEREST IN 2018</v>
          </cell>
        </row>
        <row r="592">
          <cell r="A592">
            <v>66878</v>
          </cell>
          <cell r="B592" t="str">
            <v>Humboldt House</v>
          </cell>
          <cell r="C592" t="str">
            <v>Humboldt Apartments, LP</v>
          </cell>
          <cell r="D592" t="str">
            <v>RubinBrown LLP (Chicago)</v>
          </cell>
          <cell r="E592" t="str">
            <v>Thresholds</v>
          </cell>
          <cell r="F592" t="str">
            <v>Regional Fund VII</v>
          </cell>
          <cell r="G592">
            <v>2018</v>
          </cell>
          <cell r="H592" t="str">
            <v>YES</v>
          </cell>
          <cell r="I592" t="str">
            <v>27.5</v>
          </cell>
          <cell r="J592">
            <v>40</v>
          </cell>
        </row>
        <row r="593">
          <cell r="A593">
            <v>61830</v>
          </cell>
          <cell r="B593" t="str">
            <v>Hunters Crossing</v>
          </cell>
          <cell r="C593" t="str">
            <v>Hunters Crossings, LLC</v>
          </cell>
          <cell r="D593" t="str">
            <v>Rives &amp; Associates, LLP</v>
          </cell>
          <cell r="E593" t="str">
            <v>Santee-Lynches Affordable Housing and Community Development Corp.</v>
          </cell>
          <cell r="H593" t="str">
            <v>MAKE ELECTION DECISION BASED ON CURRENT DEPRECIATION USEFUL LIFE *</v>
          </cell>
        </row>
        <row r="594">
          <cell r="A594">
            <v>61509</v>
          </cell>
          <cell r="B594" t="str">
            <v>Leon H. Sullivan Townhomes, Phase I</v>
          </cell>
          <cell r="C594" t="str">
            <v>ICRC Housing Project No. 3 Limited Partnership</v>
          </cell>
          <cell r="D594" t="str">
            <v>RitzHolman CPAs</v>
          </cell>
          <cell r="E594" t="str">
            <v>Inner City Redevelopment Corporation, Inc.</v>
          </cell>
          <cell r="F594" t="str">
            <v>NEF 2003</v>
          </cell>
          <cell r="G594">
            <v>2018</v>
          </cell>
          <cell r="H594" t="str">
            <v>YES</v>
          </cell>
          <cell r="I594" t="str">
            <v>27.5</v>
          </cell>
          <cell r="J594">
            <v>40</v>
          </cell>
        </row>
        <row r="595">
          <cell r="A595">
            <v>61664</v>
          </cell>
          <cell r="B595" t="str">
            <v>IMANI Mews</v>
          </cell>
          <cell r="C595" t="str">
            <v>Imani Neighborhood Revitalization Partners, LLC</v>
          </cell>
          <cell r="D595" t="str">
            <v>Dixon Hughes Goodman LLP (VA)</v>
          </cell>
          <cell r="E595" t="str">
            <v>Imani Intergenerational Community Development Corporation, Inc.</v>
          </cell>
          <cell r="F595" t="str">
            <v>NEF 2004</v>
          </cell>
          <cell r="G595">
            <v>0</v>
          </cell>
          <cell r="H595" t="str">
            <v>NO</v>
          </cell>
          <cell r="I595" t="str">
            <v>27.5</v>
          </cell>
          <cell r="J595" t="str">
            <v>27.5</v>
          </cell>
        </row>
        <row r="596">
          <cell r="A596">
            <v>67016</v>
          </cell>
          <cell r="B596" t="str">
            <v>IMPACCT</v>
          </cell>
          <cell r="C596" t="str">
            <v>IMPACCT Preservation LLC</v>
          </cell>
          <cell r="D596" t="str">
            <v>Lipsky, Goodkin &amp; Co., P.C.</v>
          </cell>
          <cell r="E596" t="str">
            <v>Impacct Brooklyn (formerly Pratt Area Community Council (PACC)),L+M Development Partners Inc.</v>
          </cell>
          <cell r="F596" t="str">
            <v>Citigroup 2014</v>
          </cell>
          <cell r="G596">
            <v>2022</v>
          </cell>
          <cell r="H596" t="str">
            <v>NO</v>
          </cell>
          <cell r="I596" t="str">
            <v>27.5, 40</v>
          </cell>
          <cell r="J596" t="str">
            <v>27.5, 40</v>
          </cell>
        </row>
        <row r="597">
          <cell r="A597">
            <v>65917</v>
          </cell>
          <cell r="B597" t="str">
            <v>Impact Milwaukee</v>
          </cell>
          <cell r="C597" t="str">
            <v>Impact Milwaukee 1, LLC</v>
          </cell>
          <cell r="D597" t="str">
            <v>Baker Tilly Virchow Krause, LLP</v>
          </cell>
          <cell r="E597" t="str">
            <v>Impact Milwaukee 1 MM, LLC,Impact Seven, Inc.(Almena)</v>
          </cell>
          <cell r="F597" t="str">
            <v>NEF 2013</v>
          </cell>
          <cell r="G597">
            <v>2022</v>
          </cell>
          <cell r="H597" t="str">
            <v>NO</v>
          </cell>
          <cell r="I597" t="str">
            <v>27.5</v>
          </cell>
          <cell r="J597" t="str">
            <v>27.5</v>
          </cell>
        </row>
        <row r="598">
          <cell r="A598">
            <v>61826</v>
          </cell>
          <cell r="B598" t="str">
            <v>Iris Nydia Brown Townhouses</v>
          </cell>
          <cell r="C598" t="str">
            <v>INB, L.P.</v>
          </cell>
          <cell r="D598" t="str">
            <v>Katherine R. Conlon, CPA</v>
          </cell>
          <cell r="E598" t="str">
            <v>Womens Community Revitalization Project</v>
          </cell>
          <cell r="F598" t="str">
            <v>NEF 2003</v>
          </cell>
          <cell r="G598">
            <v>2018</v>
          </cell>
          <cell r="H598" t="str">
            <v>YES</v>
          </cell>
          <cell r="I598" t="str">
            <v>40</v>
          </cell>
          <cell r="J598">
            <v>40</v>
          </cell>
        </row>
        <row r="599">
          <cell r="A599">
            <v>62080</v>
          </cell>
          <cell r="B599" t="str">
            <v>Indian Field</v>
          </cell>
          <cell r="C599" t="str">
            <v>Indian Field Limited Partnership</v>
          </cell>
          <cell r="D599" t="str">
            <v>Whittlesey</v>
          </cell>
          <cell r="E599" t="str">
            <v>Women's Institute for Housing &amp;amp; Economic Development (WIHED)</v>
          </cell>
          <cell r="F599" t="str">
            <v>NEF 2007</v>
          </cell>
          <cell r="G599">
            <v>0</v>
          </cell>
          <cell r="H599" t="str">
            <v>NO</v>
          </cell>
          <cell r="I599" t="str">
            <v>27.5</v>
          </cell>
          <cell r="J599" t="str">
            <v>27.5</v>
          </cell>
        </row>
        <row r="600">
          <cell r="A600">
            <v>65027</v>
          </cell>
          <cell r="B600" t="str">
            <v>Iris Glen Townhomes</v>
          </cell>
          <cell r="C600" t="str">
            <v>Iris Glen Townhomes, LLC</v>
          </cell>
          <cell r="D600" t="str">
            <v>Loveridge Hunt &amp; Company</v>
          </cell>
          <cell r="E600" t="str">
            <v>Klamath (OR) Housing Authority (KHA),Luckenbill-Drayton &amp;amp; Associates, LLC</v>
          </cell>
          <cell r="F600" t="str">
            <v>HEF VIII</v>
          </cell>
          <cell r="G600">
            <v>0</v>
          </cell>
          <cell r="H600" t="str">
            <v>NO</v>
          </cell>
          <cell r="I600" t="str">
            <v>27.5</v>
          </cell>
          <cell r="J600" t="str">
            <v>27.5</v>
          </cell>
        </row>
        <row r="601">
          <cell r="A601">
            <v>67749</v>
          </cell>
          <cell r="B601" t="str">
            <v xml:space="preserve">Iron Works </v>
          </cell>
          <cell r="C601" t="str">
            <v>Iron Works Apartments LP</v>
          </cell>
          <cell r="D601" t="str">
            <v>Bernard E Rea</v>
          </cell>
          <cell r="E601" t="str">
            <v>SLONP</v>
          </cell>
          <cell r="F601" t="str">
            <v>MS SIF V</v>
          </cell>
          <cell r="G601">
            <v>2018</v>
          </cell>
          <cell r="H601" t="str">
            <v>YES</v>
          </cell>
          <cell r="I601" t="str">
            <v>27.5; 40</v>
          </cell>
          <cell r="J601">
            <v>30</v>
          </cell>
        </row>
        <row r="602">
          <cell r="A602">
            <v>66635</v>
          </cell>
          <cell r="B602" t="str">
            <v>Ironhorse Lodge</v>
          </cell>
          <cell r="C602" t="str">
            <v>IronHorse Lodge 1 LLC</v>
          </cell>
          <cell r="D602" t="str">
            <v>Loveridge Hunt &amp; Company</v>
          </cell>
          <cell r="E602" t="str">
            <v>Pacific Crest Affordable Housing, LLC</v>
          </cell>
          <cell r="F602" t="str">
            <v>HEF XII</v>
          </cell>
          <cell r="G602">
            <v>0</v>
          </cell>
          <cell r="H602" t="str">
            <v>NO</v>
          </cell>
          <cell r="I602" t="str">
            <v>27.5</v>
          </cell>
          <cell r="J602" t="str">
            <v>27.5</v>
          </cell>
        </row>
        <row r="603">
          <cell r="A603">
            <v>63073</v>
          </cell>
          <cell r="B603" t="str">
            <v>Ithaca Special Needs SRO</v>
          </cell>
          <cell r="C603" t="str">
            <v>Ithaca Special Needs, L.P.</v>
          </cell>
          <cell r="D603" t="str">
            <v>Bonadio &amp; Co LLP</v>
          </cell>
          <cell r="E603" t="str">
            <v>Lakeview Mental Health Services, Inc.,Southern Tier Environments for Living (STEL)</v>
          </cell>
          <cell r="F603" t="str">
            <v>NEF 2007 II</v>
          </cell>
          <cell r="G603">
            <v>0</v>
          </cell>
          <cell r="H603" t="str">
            <v>NO</v>
          </cell>
          <cell r="I603" t="str">
            <v>27.5</v>
          </cell>
          <cell r="J603" t="str">
            <v>27.5</v>
          </cell>
        </row>
        <row r="604">
          <cell r="A604">
            <v>64075</v>
          </cell>
          <cell r="B604" t="str">
            <v>Itom A'e</v>
          </cell>
          <cell r="C604" t="str">
            <v>Itom A'e, LP</v>
          </cell>
          <cell r="D604" t="str">
            <v>Dauby O' Connor &amp; Zaleski LLC</v>
          </cell>
          <cell r="E604" t="str">
            <v xml:space="preserve">Guadalupe Community Development Corporation, Inc,Guadalupe Development Corporation, Inc. </v>
          </cell>
          <cell r="F604" t="str">
            <v>NEF 2009</v>
          </cell>
          <cell r="G604">
            <v>0</v>
          </cell>
          <cell r="H604" t="str">
            <v>NO</v>
          </cell>
          <cell r="I604" t="str">
            <v>27.5</v>
          </cell>
          <cell r="J604" t="str">
            <v>27.5</v>
          </cell>
        </row>
        <row r="605">
          <cell r="A605">
            <v>65071</v>
          </cell>
          <cell r="B605" t="str">
            <v>Ives &amp; Harrison Family Housing</v>
          </cell>
          <cell r="C605" t="str">
            <v>Ives &amp; Harrison Family Housing LLC</v>
          </cell>
          <cell r="D605" t="str">
            <v>Watson &amp; McDonell, PLLC</v>
          </cell>
          <cell r="E605" t="str">
            <v>Catholic Housing Services of Western WA (Archdiocesan HA)</v>
          </cell>
          <cell r="F605" t="str">
            <v>HEF VIII</v>
          </cell>
          <cell r="G605">
            <v>0</v>
          </cell>
          <cell r="H605" t="str">
            <v>NO</v>
          </cell>
          <cell r="I605" t="str">
            <v>27.5</v>
          </cell>
          <cell r="J605" t="str">
            <v>27.5</v>
          </cell>
        </row>
        <row r="606">
          <cell r="A606">
            <v>62493</v>
          </cell>
          <cell r="B606" t="str">
            <v>Iyanu Houses - NRP</v>
          </cell>
          <cell r="C606" t="str">
            <v xml:space="preserve">Iyanu Houses, L.P. </v>
          </cell>
          <cell r="D606" t="str">
            <v>A.G. Aaronson, C.P.A.</v>
          </cell>
          <cell r="E606" t="str">
            <v>Brooklyn Neighborhood Improvement Association</v>
          </cell>
          <cell r="F606" t="str">
            <v>NYEF 2005</v>
          </cell>
          <cell r="G606">
            <v>2018</v>
          </cell>
          <cell r="H606" t="str">
            <v>YES</v>
          </cell>
          <cell r="I606" t="str">
            <v>40</v>
          </cell>
          <cell r="J606">
            <v>40</v>
          </cell>
        </row>
        <row r="607">
          <cell r="A607">
            <v>60573</v>
          </cell>
          <cell r="B607" t="str">
            <v>Trinity Avenue</v>
          </cell>
          <cell r="C607" t="str">
            <v>J &amp; Velco Co., L.P.</v>
          </cell>
          <cell r="D607" t="str">
            <v>Tyrone Anthony Sellers, CPA</v>
          </cell>
          <cell r="E607" t="str">
            <v>Velco Realty Corporation</v>
          </cell>
          <cell r="H607" t="str">
            <v>MAKE ELECTION DECISION BASED ON CURRENT DEPRECIATION USEFUL LIFE *</v>
          </cell>
        </row>
        <row r="608">
          <cell r="A608">
            <v>10180</v>
          </cell>
          <cell r="B608" t="str">
            <v>Jennie Raven Apartments</v>
          </cell>
          <cell r="C608" t="str">
            <v>J. Raven Apartments, L.P.</v>
          </cell>
          <cell r="D608" t="str">
            <v>A.G. Aaronson, C.P.A.</v>
          </cell>
          <cell r="E608" t="str">
            <v>Aquinas Housing Company</v>
          </cell>
          <cell r="H608" t="str">
            <v>MAKE ELECTION DECISION BASED ON CURRENT DEPRECIATION USEFUL LIFE *</v>
          </cell>
        </row>
        <row r="609">
          <cell r="A609">
            <v>60436</v>
          </cell>
          <cell r="B609" t="str">
            <v>Jackson Park Terrace (IL)</v>
          </cell>
          <cell r="C609" t="str">
            <v>Jackson Parkside Partners, L. P.</v>
          </cell>
          <cell r="D609" t="str">
            <v>KMA Bodilly</v>
          </cell>
          <cell r="E609" t="str">
            <v>Woodlawn Community Development Corporation</v>
          </cell>
          <cell r="H609" t="str">
            <v>MAKE ELECTION DECISION BASED ON CURRENT DEPRECIATION USEFUL LIFE *</v>
          </cell>
        </row>
        <row r="610">
          <cell r="A610">
            <v>65532</v>
          </cell>
          <cell r="B610" t="str">
            <v>Jackson School (IA)</v>
          </cell>
          <cell r="C610" t="str">
            <v>Jackson Renaissance, LP</v>
          </cell>
          <cell r="D610" t="str">
            <v>Mahoney Ulbrich Christiansen Russ</v>
          </cell>
          <cell r="E610" t="str">
            <v>Premier Housing Management</v>
          </cell>
          <cell r="F610" t="str">
            <v>NEF 2011</v>
          </cell>
          <cell r="G610">
            <v>0</v>
          </cell>
          <cell r="H610" t="str">
            <v>NO</v>
          </cell>
          <cell r="I610" t="str">
            <v>27.5</v>
          </cell>
          <cell r="J610" t="str">
            <v>27.5</v>
          </cell>
        </row>
        <row r="611">
          <cell r="A611">
            <v>63521</v>
          </cell>
          <cell r="B611" t="str">
            <v>Janie Poe</v>
          </cell>
          <cell r="C611" t="str">
            <v>Janie Poe Associates, LLC, a Florida Limited Liability Company</v>
          </cell>
          <cell r="D611" t="str">
            <v>BDO USA LLP (Philadelphia, PA)</v>
          </cell>
          <cell r="E611" t="str">
            <v>Housing Authority of the City of Sarasota (FL),The Michaels Development Company</v>
          </cell>
          <cell r="F611" t="str">
            <v>NEF 2008 - 48%,NEF 2007 - 30%,NEF 2008 II - 22%</v>
          </cell>
          <cell r="G611">
            <v>2018</v>
          </cell>
          <cell r="H611" t="str">
            <v>YES</v>
          </cell>
          <cell r="I611" t="str">
            <v>27.5</v>
          </cell>
          <cell r="J611">
            <v>40</v>
          </cell>
        </row>
        <row r="612">
          <cell r="A612">
            <v>64835</v>
          </cell>
          <cell r="B612" t="str">
            <v>Wilson Knickerbocker Cluster</v>
          </cell>
          <cell r="C612" t="str">
            <v xml:space="preserve">JC Real Estate Development </v>
          </cell>
          <cell r="D612" t="str">
            <v>Tyrone Anthony Sellers, CPA</v>
          </cell>
          <cell r="E612" t="str">
            <v>PRB Realty Corp</v>
          </cell>
          <cell r="F612" t="str">
            <v>GS-NYEF Fund 2009 LLC</v>
          </cell>
          <cell r="G612">
            <v>0</v>
          </cell>
          <cell r="H612" t="str">
            <v>NO</v>
          </cell>
          <cell r="I612" t="str">
            <v>27.5</v>
          </cell>
          <cell r="J612" t="str">
            <v>27.5</v>
          </cell>
        </row>
        <row r="613">
          <cell r="A613">
            <v>60634</v>
          </cell>
          <cell r="B613" t="str">
            <v>Jefferson Avenue Cluster</v>
          </cell>
          <cell r="C613" t="str">
            <v>Jefferson Cluster L.P.</v>
          </cell>
          <cell r="D613" t="str">
            <v>Tyrone Anthony Sellers, CPA</v>
          </cell>
          <cell r="E613" t="str">
            <v>St. Nicks Alliance</v>
          </cell>
          <cell r="H613" t="str">
            <v>MAKE ELECTION DECISION BASED ON CURRENT DEPRECIATION USEFUL LIFE *</v>
          </cell>
        </row>
        <row r="614">
          <cell r="A614">
            <v>67138</v>
          </cell>
          <cell r="B614" t="str">
            <v>Jefferson Heights - Secondary (2015)</v>
          </cell>
          <cell r="C614" t="str">
            <v>Jefferson Heights Housing LLC</v>
          </cell>
          <cell r="D614" t="str">
            <v>CohnReznick (Baltimore)</v>
          </cell>
          <cell r="E614" t="str">
            <v>Pennrose Properties, Inc.</v>
          </cell>
          <cell r="F614" t="str">
            <v>Wells Fargo SIF III</v>
          </cell>
          <cell r="G614">
            <v>0</v>
          </cell>
          <cell r="H614" t="str">
            <v>NO</v>
          </cell>
          <cell r="I614" t="str">
            <v>27.5</v>
          </cell>
          <cell r="J614" t="str">
            <v>27.5</v>
          </cell>
        </row>
        <row r="615">
          <cell r="A615">
            <v>61951</v>
          </cell>
          <cell r="B615" t="str">
            <v>Jefferson Park (OR)</v>
          </cell>
          <cell r="C615" t="str">
            <v>Jefferson Park Apartments Limited Partnership</v>
          </cell>
          <cell r="D615" t="str">
            <v>CohnReznick (Sacramento)</v>
          </cell>
          <cell r="E615" t="str">
            <v>NeighborWorks Umpqua (fka Umpqua CDC)</v>
          </cell>
          <cell r="F615" t="str">
            <v>NEF 2006 II</v>
          </cell>
          <cell r="G615">
            <v>0</v>
          </cell>
          <cell r="H615" t="str">
            <v>NO</v>
          </cell>
          <cell r="I615" t="str">
            <v>27.5</v>
          </cell>
          <cell r="J615" t="str">
            <v>27.5</v>
          </cell>
        </row>
        <row r="616">
          <cell r="A616">
            <v>61582</v>
          </cell>
          <cell r="B616" t="str">
            <v>Jennings Street</v>
          </cell>
          <cell r="C616" t="str">
            <v>Jennings Street Associates, L.P.</v>
          </cell>
          <cell r="D616" t="str">
            <v>Berdon Accountants and Advisors</v>
          </cell>
          <cell r="E616" t="str">
            <v>Comunilife, Inc.</v>
          </cell>
          <cell r="H616" t="str">
            <v>NEF DISPOSED INTEREST IN 2018</v>
          </cell>
        </row>
        <row r="617">
          <cell r="A617">
            <v>62731</v>
          </cell>
          <cell r="B617" t="str">
            <v>Jeremiah Place</v>
          </cell>
          <cell r="C617" t="str">
            <v>Jeremiah St. Paul Limited Partnership</v>
          </cell>
          <cell r="D617" t="str">
            <v>Mahoney Ulbrich Christiansen Russ</v>
          </cell>
          <cell r="E617" t="str">
            <v>The Jeremiah Program</v>
          </cell>
          <cell r="F617" t="str">
            <v>Fannie Mae Homeless Initiative</v>
          </cell>
          <cell r="G617">
            <v>2018</v>
          </cell>
          <cell r="H617" t="str">
            <v>YES</v>
          </cell>
          <cell r="I617" t="str">
            <v>40</v>
          </cell>
          <cell r="J617">
            <v>40</v>
          </cell>
        </row>
        <row r="618">
          <cell r="A618">
            <v>67635</v>
          </cell>
          <cell r="B618" t="str">
            <v xml:space="preserve">Granary Place </v>
          </cell>
          <cell r="C618" t="str">
            <v>JF Granary Partners, LLC</v>
          </cell>
          <cell r="D618" t="str">
            <v>WSRP, LLC</v>
          </cell>
          <cell r="E618" t="str">
            <v>J.F. Properties</v>
          </cell>
          <cell r="F618" t="str">
            <v>MS SIF IV</v>
          </cell>
          <cell r="G618">
            <v>2018</v>
          </cell>
          <cell r="H618" t="str">
            <v>YES</v>
          </cell>
          <cell r="I618">
            <v>27.5</v>
          </cell>
          <cell r="J618">
            <v>30</v>
          </cell>
        </row>
        <row r="619">
          <cell r="A619">
            <v>61586</v>
          </cell>
          <cell r="B619" t="str">
            <v>Joanns Place</v>
          </cell>
          <cell r="C619" t="str">
            <v>JoAnn Place, LLC</v>
          </cell>
          <cell r="D619" t="str">
            <v>Little &amp; Associates LLC</v>
          </cell>
          <cell r="E619" t="str">
            <v>Humanitas, Inc.</v>
          </cell>
          <cell r="F619" t="str">
            <v>NEF 2003</v>
          </cell>
          <cell r="G619">
            <v>2018</v>
          </cell>
          <cell r="H619" t="str">
            <v>YES</v>
          </cell>
          <cell r="I619" t="str">
            <v>27.5</v>
          </cell>
          <cell r="J619">
            <v>40</v>
          </cell>
        </row>
        <row r="620">
          <cell r="A620">
            <v>60652</v>
          </cell>
          <cell r="B620" t="str">
            <v>Judah</v>
          </cell>
          <cell r="C620" t="str">
            <v>Judah Associates L.P.</v>
          </cell>
          <cell r="D620" t="str">
            <v>Tyrone Anthony Sellers, CPA</v>
          </cell>
          <cell r="E620" t="str">
            <v>Impacct Brooklyn (formerly Pratt Area Community Council (PACC))</v>
          </cell>
          <cell r="H620" t="str">
            <v>MAKE ELECTION DECISION BASED ON CURRENT DEPRECIATION USEFUL LIFE *</v>
          </cell>
        </row>
        <row r="621">
          <cell r="A621">
            <v>61212</v>
          </cell>
          <cell r="B621" t="str">
            <v>Judkins Park Apartments</v>
          </cell>
          <cell r="C621" t="str">
            <v xml:space="preserve">Judkins Park Apartments LLC </v>
          </cell>
          <cell r="D621" t="str">
            <v>Novogradac &amp; Company LLP (Bellevue, WA)</v>
          </cell>
          <cell r="E621" t="str">
            <v>Bellwether Housing (fka Housing Resources Group) (WA)</v>
          </cell>
          <cell r="F621" t="str">
            <v>NEF 2003</v>
          </cell>
          <cell r="G621">
            <v>2018</v>
          </cell>
          <cell r="H621" t="str">
            <v>YES</v>
          </cell>
          <cell r="I621" t="str">
            <v>40</v>
          </cell>
          <cell r="J621">
            <v>40</v>
          </cell>
        </row>
        <row r="622">
          <cell r="A622">
            <v>62286</v>
          </cell>
          <cell r="B622" t="str">
            <v>Justin Place / Linwood Re-syndication</v>
          </cell>
          <cell r="C622" t="str">
            <v>Justin Partners, L.P.</v>
          </cell>
          <cell r="D622" t="str">
            <v>CohnReznick (Chicago), CohnReznick (Austin)</v>
          </cell>
          <cell r="E622" t="str">
            <v>Capstone Development Group, LLC,Cohen-Esrey Real Estate Services, Inc.</v>
          </cell>
          <cell r="F622" t="str">
            <v>Nationwide Fund</v>
          </cell>
          <cell r="G622">
            <v>2018</v>
          </cell>
          <cell r="H622" t="str">
            <v>YES</v>
          </cell>
          <cell r="I622" t="str">
            <v>27.5</v>
          </cell>
          <cell r="J622">
            <v>40</v>
          </cell>
        </row>
        <row r="623">
          <cell r="A623">
            <v>60972</v>
          </cell>
          <cell r="B623" t="str">
            <v>Rosewood Kalamazoo</v>
          </cell>
          <cell r="C623" t="str">
            <v>Kalamazoo Rosewood Limited Dividend Housing Association Limited Partnership</v>
          </cell>
          <cell r="D623" t="str">
            <v>Maner, Costerisan CPAs</v>
          </cell>
          <cell r="E623" t="str">
            <v>Housing Resources, Inc. (MI)</v>
          </cell>
          <cell r="F623" t="str">
            <v>NEF 2003</v>
          </cell>
          <cell r="G623">
            <v>0</v>
          </cell>
          <cell r="H623" t="str">
            <v>NO</v>
          </cell>
          <cell r="I623" t="str">
            <v>27.5</v>
          </cell>
          <cell r="J623" t="str">
            <v>27.5</v>
          </cell>
        </row>
        <row r="624">
          <cell r="A624">
            <v>61603</v>
          </cell>
          <cell r="B624" t="str">
            <v>Kateri Park</v>
          </cell>
          <cell r="C624" t="str">
            <v>Kateri Park Limited Partnership</v>
          </cell>
          <cell r="D624" t="str">
            <v>Loveridge Hunt &amp; Company</v>
          </cell>
          <cell r="E624" t="str">
            <v>Catholic Charities of Oregon</v>
          </cell>
          <cell r="F624" t="str">
            <v>NEF 2005</v>
          </cell>
          <cell r="G624">
            <v>0</v>
          </cell>
          <cell r="H624" t="str">
            <v>NO</v>
          </cell>
          <cell r="I624" t="str">
            <v>27.5</v>
          </cell>
          <cell r="J624" t="str">
            <v>27.5</v>
          </cell>
        </row>
        <row r="625">
          <cell r="A625">
            <v>61852</v>
          </cell>
          <cell r="B625" t="str">
            <v>Verne Barry Place (formerly The Dwelling Place Inn)</v>
          </cell>
          <cell r="C625" t="str">
            <v>KBC Limited Dividend Housing Association Limited Partnership</v>
          </cell>
          <cell r="D625" t="str">
            <v>Beene, Garter &amp; Company</v>
          </cell>
          <cell r="E625" t="str">
            <v>Dwelling Place of Grand Rapids, Inc.</v>
          </cell>
          <cell r="F625" t="str">
            <v>NEF 2005</v>
          </cell>
          <cell r="G625">
            <v>0</v>
          </cell>
          <cell r="H625" t="str">
            <v>NO</v>
          </cell>
          <cell r="I625" t="str">
            <v>27.5</v>
          </cell>
          <cell r="J625" t="str">
            <v>27.5</v>
          </cell>
        </row>
        <row r="626">
          <cell r="A626">
            <v>62362</v>
          </cell>
          <cell r="B626" t="str">
            <v>Park Avenue - NEP</v>
          </cell>
          <cell r="C626" t="str">
            <v>KDA Realty Owner L.P.</v>
          </cell>
          <cell r="D626" t="str">
            <v>Tyrone Anthony Sellers, CPA</v>
          </cell>
          <cell r="E626" t="str">
            <v>PRB Realty Corp</v>
          </cell>
          <cell r="F626" t="str">
            <v>NYEF 2004</v>
          </cell>
          <cell r="G626">
            <v>0</v>
          </cell>
          <cell r="H626" t="str">
            <v>YES</v>
          </cell>
          <cell r="I626" t="str">
            <v>27.5, 40</v>
          </cell>
          <cell r="J626">
            <v>40</v>
          </cell>
        </row>
        <row r="627">
          <cell r="A627">
            <v>66819</v>
          </cell>
          <cell r="B627" t="str">
            <v xml:space="preserve">KCADV Homes Lexington </v>
          </cell>
          <cell r="C627" t="str">
            <v>KDVA Homes 2, LLLP</v>
          </cell>
          <cell r="D627" t="str">
            <v>Mountjoy Chilton Medley LLP</v>
          </cell>
          <cell r="E627" t="str">
            <v>The Housing Partnership, Inc.</v>
          </cell>
          <cell r="F627" t="str">
            <v>Regional Fund VII</v>
          </cell>
          <cell r="G627">
            <v>0</v>
          </cell>
          <cell r="H627" t="str">
            <v>NO</v>
          </cell>
          <cell r="I627">
            <v>27.5</v>
          </cell>
          <cell r="J627" t="str">
            <v>27.5</v>
          </cell>
        </row>
        <row r="628">
          <cell r="A628">
            <v>63772</v>
          </cell>
          <cell r="B628" t="str">
            <v>Keeler-Roosevelt Apartments</v>
          </cell>
          <cell r="C628" t="str">
            <v>Keeler-Roosevelt Road Limited Partnership</v>
          </cell>
          <cell r="D628" t="str">
            <v>Haran &amp; Associates, Ltd.</v>
          </cell>
          <cell r="E628" t="str">
            <v>Safeway Construction Company, Inc.</v>
          </cell>
          <cell r="F628" t="str">
            <v>Fifth Third 2008 - 40%,NEF 2009 - 60%</v>
          </cell>
          <cell r="G628">
            <v>2022</v>
          </cell>
          <cell r="H628" t="str">
            <v>NO</v>
          </cell>
          <cell r="I628" t="str">
            <v>27.5</v>
          </cell>
          <cell r="J628" t="str">
            <v>27.5</v>
          </cell>
        </row>
        <row r="629">
          <cell r="A629">
            <v>65223</v>
          </cell>
          <cell r="B629" t="str">
            <v>Keller Plaza</v>
          </cell>
          <cell r="C629" t="str">
            <v>Keller Housing Associates LP</v>
          </cell>
          <cell r="D629" t="str">
            <v>Armanino LLP</v>
          </cell>
          <cell r="E629" t="str">
            <v>Keller Housing Initiatives, Inc.,Oakland (CA) Housing Authority</v>
          </cell>
          <cell r="F629" t="str">
            <v>Wells Fargo SIF II</v>
          </cell>
          <cell r="G629">
            <v>2018</v>
          </cell>
          <cell r="H629" t="str">
            <v>YES</v>
          </cell>
          <cell r="I629" t="str">
            <v>40</v>
          </cell>
          <cell r="J629">
            <v>40</v>
          </cell>
        </row>
        <row r="630">
          <cell r="A630">
            <v>65557</v>
          </cell>
          <cell r="B630" t="str">
            <v>Kelly Street Restoration</v>
          </cell>
          <cell r="C630" t="str">
            <v>Kelly Street Restoration, L.P.</v>
          </cell>
          <cell r="D630" t="str">
            <v>CohnReznick (Baltimore)</v>
          </cell>
          <cell r="E630" t="str">
            <v>Banana Kelly Community Improvement Association (BKCIA),Monadnock Construction Inc.,Workforce Housing Advisors</v>
          </cell>
          <cell r="F630" t="str">
            <v>Morgan Stanley SIF Single</v>
          </cell>
          <cell r="G630">
            <v>0</v>
          </cell>
          <cell r="H630" t="str">
            <v>NO</v>
          </cell>
          <cell r="I630" t="str">
            <v>27.5</v>
          </cell>
          <cell r="J630" t="str">
            <v>27.5</v>
          </cell>
        </row>
        <row r="631">
          <cell r="A631">
            <v>65059</v>
          </cell>
          <cell r="B631" t="str">
            <v>Villa San Martin (Kelso)</v>
          </cell>
          <cell r="C631" t="str">
            <v>Kelso Family Housing, LLC</v>
          </cell>
          <cell r="D631" t="str">
            <v>Watson &amp; McDonell, PLLC</v>
          </cell>
          <cell r="E631" t="str">
            <v>Catholic Housing Services of Western WA (Archdiocesan HA)</v>
          </cell>
          <cell r="F631" t="str">
            <v>HEF V - 90%,HWCF - 10%</v>
          </cell>
          <cell r="G631">
            <v>0</v>
          </cell>
          <cell r="H631" t="str">
            <v>NO</v>
          </cell>
          <cell r="I631" t="str">
            <v>27.5</v>
          </cell>
          <cell r="J631" t="str">
            <v>27.5</v>
          </cell>
        </row>
        <row r="632">
          <cell r="A632">
            <v>64727</v>
          </cell>
          <cell r="B632" t="str">
            <v>Kemble Square</v>
          </cell>
          <cell r="C632" t="str">
            <v>Kemble Square, LLC</v>
          </cell>
          <cell r="D632" t="str">
            <v>Grossman St. Amour</v>
          </cell>
          <cell r="E632" t="str">
            <v>Housing Visions Construction Co., Inc.</v>
          </cell>
          <cell r="F632" t="str">
            <v>BAF Fund</v>
          </cell>
          <cell r="G632">
            <v>0</v>
          </cell>
          <cell r="H632" t="str">
            <v>NO</v>
          </cell>
          <cell r="I632" t="str">
            <v>27.5</v>
          </cell>
          <cell r="J632" t="str">
            <v>27.5</v>
          </cell>
        </row>
        <row r="633">
          <cell r="A633">
            <v>66019</v>
          </cell>
          <cell r="B633" t="str">
            <v>Kilpatrick Renaissance</v>
          </cell>
          <cell r="C633" t="str">
            <v>Kilpatrick Renaissance LP</v>
          </cell>
          <cell r="D633" t="str">
            <v>CohnReznick (Chicago)</v>
          </cell>
          <cell r="E633" t="str">
            <v>Renaissance Realty Group, Inc. (RRG)</v>
          </cell>
          <cell r="F633" t="str">
            <v>Regional Fund I</v>
          </cell>
          <cell r="G633">
            <v>0</v>
          </cell>
          <cell r="H633" t="str">
            <v>NO</v>
          </cell>
          <cell r="I633" t="str">
            <v>27.5</v>
          </cell>
          <cell r="J633" t="str">
            <v>27.5</v>
          </cell>
        </row>
        <row r="634">
          <cell r="A634">
            <v>66842</v>
          </cell>
          <cell r="B634" t="str">
            <v xml:space="preserve">1101 MLK </v>
          </cell>
          <cell r="C634" t="str">
            <v>King 1101 Apartments, L.P.</v>
          </cell>
          <cell r="D634" t="str">
            <v>Levitt &amp; Rosenblum</v>
          </cell>
          <cell r="E634" t="str">
            <v>Clifford Beers Housing, Inc.</v>
          </cell>
          <cell r="F634" t="str">
            <v>CEF 2017</v>
          </cell>
          <cell r="G634">
            <v>2018</v>
          </cell>
          <cell r="H634" t="str">
            <v>YES</v>
          </cell>
          <cell r="I634" t="str">
            <v>27.5; 40</v>
          </cell>
          <cell r="J634">
            <v>30</v>
          </cell>
        </row>
        <row r="635">
          <cell r="A635">
            <v>60021</v>
          </cell>
          <cell r="B635" t="str">
            <v>King Davis Apartments - NRP</v>
          </cell>
          <cell r="C635" t="str">
            <v>King Davis Associates, L.P.</v>
          </cell>
          <cell r="D635" t="str">
            <v>Marks Paneth LLP</v>
          </cell>
          <cell r="E635" t="str">
            <v>Black United Fund of New York</v>
          </cell>
          <cell r="H635" t="str">
            <v>MAKE ELECTION DECISION BASED ON CURRENT DEPRECIATION USEFUL LIFE *</v>
          </cell>
        </row>
        <row r="636">
          <cell r="A636">
            <v>65579</v>
          </cell>
          <cell r="B636" t="str">
            <v>King Drive Commons IV</v>
          </cell>
          <cell r="C636" t="str">
            <v>King Drive Commons IV, LLC</v>
          </cell>
          <cell r="D636" t="str">
            <v>Baker Tilly Virchow Krause, LLP</v>
          </cell>
          <cell r="E636" t="str">
            <v>Impact Seven, Inc.(Almena),King Drive Commons IV MM, LLC,Martin Luther King Economic Development Corp (WI)</v>
          </cell>
          <cell r="F636" t="str">
            <v>NEF 2012</v>
          </cell>
          <cell r="G636">
            <v>0</v>
          </cell>
          <cell r="H636" t="str">
            <v>NO</v>
          </cell>
          <cell r="I636" t="str">
            <v>27.5</v>
          </cell>
          <cell r="J636" t="str">
            <v>27.5</v>
          </cell>
        </row>
        <row r="637">
          <cell r="A637">
            <v>62544</v>
          </cell>
          <cell r="B637" t="str">
            <v>51st and King Drive Apartments</v>
          </cell>
          <cell r="C637" t="str">
            <v>King Preservation, L.P.</v>
          </cell>
          <cell r="D637" t="str">
            <v>Wieland &amp; Company, Inc.</v>
          </cell>
          <cell r="E637" t="str">
            <v>Chicago Community Development Corporation</v>
          </cell>
          <cell r="H637" t="str">
            <v>NEF DISPOSED INTEREST IN 2018</v>
          </cell>
        </row>
        <row r="638">
          <cell r="A638">
            <v>66202</v>
          </cell>
          <cell r="B638" t="str">
            <v>Kings Villas LLC</v>
          </cell>
          <cell r="C638" t="str">
            <v>Kings Villas LLC</v>
          </cell>
          <cell r="D638" t="str">
            <v>Tyrone Anthony Sellers, CPA</v>
          </cell>
          <cell r="E638" t="str">
            <v>St. Nicks Alliance</v>
          </cell>
          <cell r="F638" t="str">
            <v>Capital One 2012</v>
          </cell>
          <cell r="G638">
            <v>0</v>
          </cell>
          <cell r="H638" t="str">
            <v>NO</v>
          </cell>
          <cell r="I638" t="str">
            <v>27.5</v>
          </cell>
          <cell r="J638" t="str">
            <v>27.5</v>
          </cell>
        </row>
        <row r="639">
          <cell r="A639">
            <v>62316</v>
          </cell>
          <cell r="B639" t="str">
            <v>Kingwood Senior Village</v>
          </cell>
          <cell r="C639" t="str">
            <v>Kingwood Senior Village L.P.</v>
          </cell>
          <cell r="D639" t="str">
            <v>M Group LLP</v>
          </cell>
          <cell r="E639" t="str">
            <v>Covenant Community Capital Corporation</v>
          </cell>
          <cell r="F639" t="str">
            <v>NEF 2006</v>
          </cell>
          <cell r="G639">
            <v>2018</v>
          </cell>
          <cell r="H639" t="str">
            <v>YES</v>
          </cell>
          <cell r="I639" t="str">
            <v>27.5</v>
          </cell>
          <cell r="J639">
            <v>40</v>
          </cell>
        </row>
        <row r="640">
          <cell r="A640">
            <v>62099</v>
          </cell>
          <cell r="B640" t="str">
            <v>Rosenthal Gardens</v>
          </cell>
          <cell r="C640" t="str">
            <v>Kirkham Mutual housing Limited Partnership</v>
          </cell>
          <cell r="D640" t="str">
            <v>Carter, Hayes &amp; Associates, PC</v>
          </cell>
          <cell r="E640" t="str">
            <v>NeighborWorks New Horizons/Mut Hsng of S Centr CT</v>
          </cell>
          <cell r="F640" t="str">
            <v>Bank North</v>
          </cell>
          <cell r="G640">
            <v>2018</v>
          </cell>
          <cell r="H640" t="str">
            <v>YES</v>
          </cell>
          <cell r="I640" t="str">
            <v>27.5</v>
          </cell>
          <cell r="J640">
            <v>40</v>
          </cell>
        </row>
        <row r="641">
          <cell r="A641">
            <v>63107</v>
          </cell>
          <cell r="B641" t="str">
            <v>Knitting Mills on Peach Alley</v>
          </cell>
          <cell r="C641" t="str">
            <v>Knitting Mill Associates, L.P.</v>
          </cell>
          <cell r="D641" t="str">
            <v>Snyder, Daitz &amp; Company</v>
          </cell>
          <cell r="E641" t="str">
            <v>Alliance for Building Communities (ABC)</v>
          </cell>
          <cell r="F641" t="str">
            <v>NEF 2007</v>
          </cell>
          <cell r="G641">
            <v>0</v>
          </cell>
          <cell r="H641" t="str">
            <v>NO</v>
          </cell>
          <cell r="I641" t="str">
            <v>27.5</v>
          </cell>
          <cell r="J641" t="str">
            <v>27.5</v>
          </cell>
        </row>
        <row r="642">
          <cell r="A642">
            <v>61885</v>
          </cell>
          <cell r="B642" t="str">
            <v>La Estancia</v>
          </cell>
          <cell r="C642" t="str">
            <v>La Estancia Limited Partnership</v>
          </cell>
          <cell r="D642" t="str">
            <v>RubinBrown LLP (Chicago)</v>
          </cell>
          <cell r="E642" t="str">
            <v>Bickerdike Redevelopment Corporation</v>
          </cell>
          <cell r="F642" t="str">
            <v>NEF 2004</v>
          </cell>
          <cell r="G642">
            <v>0</v>
          </cell>
          <cell r="H642" t="str">
            <v>NO</v>
          </cell>
          <cell r="I642" t="str">
            <v>27.5</v>
          </cell>
          <cell r="J642" t="str">
            <v>27.5</v>
          </cell>
        </row>
        <row r="643">
          <cell r="A643">
            <v>66423</v>
          </cell>
          <cell r="B643" t="str">
            <v xml:space="preserve">La Mesita Phase 3 </v>
          </cell>
          <cell r="C643" t="str">
            <v>La Mesita Apartments Phase 3, LP</v>
          </cell>
          <cell r="D643" t="str">
            <v>Eide Bailly LLP</v>
          </cell>
          <cell r="E643" t="str">
            <v>A New Leaf, Inc. (ANL-fka Prehab of Arizona, Inc.)</v>
          </cell>
          <cell r="F643" t="str">
            <v>HEF XIII</v>
          </cell>
          <cell r="G643">
            <v>0</v>
          </cell>
          <cell r="H643" t="str">
            <v>NO</v>
          </cell>
          <cell r="I643">
            <v>27.5</v>
          </cell>
          <cell r="J643" t="str">
            <v>27.5</v>
          </cell>
        </row>
        <row r="644">
          <cell r="A644">
            <v>65685</v>
          </cell>
          <cell r="B644" t="str">
            <v>La Mesita</v>
          </cell>
          <cell r="C644" t="str">
            <v>La Mesita Apartments, LP</v>
          </cell>
          <cell r="D644" t="str">
            <v>Eide Bailly LLP</v>
          </cell>
          <cell r="E644" t="str">
            <v>A New Leaf, Inc. (ANL-fka Prehab of Arizona, Inc.),La Mesita Apartments, LLC</v>
          </cell>
          <cell r="F644" t="str">
            <v>NEF 2012</v>
          </cell>
          <cell r="G644">
            <v>0</v>
          </cell>
          <cell r="H644" t="str">
            <v>NO</v>
          </cell>
          <cell r="I644" t="str">
            <v>27.5</v>
          </cell>
          <cell r="J644" t="str">
            <v>27.5</v>
          </cell>
        </row>
        <row r="645">
          <cell r="A645">
            <v>63962</v>
          </cell>
          <cell r="B645" t="str">
            <v>La Posada Apartments I</v>
          </cell>
          <cell r="C645" t="str">
            <v>La Posada Housing, LLC</v>
          </cell>
          <cell r="D645" t="str">
            <v>Tidwell Group (Columbus, OH)</v>
          </cell>
          <cell r="E645" t="str">
            <v>Bethel Development, Inc.</v>
          </cell>
          <cell r="F645" t="str">
            <v>BAF Fund</v>
          </cell>
          <cell r="G645">
            <v>0</v>
          </cell>
          <cell r="H645" t="str">
            <v>NO</v>
          </cell>
          <cell r="I645" t="str">
            <v>27.5</v>
          </cell>
          <cell r="J645" t="str">
            <v>27.5</v>
          </cell>
        </row>
        <row r="646">
          <cell r="A646">
            <v>60031</v>
          </cell>
          <cell r="B646" t="str">
            <v>La Puerta de Vitalidad</v>
          </cell>
          <cell r="C646" t="str">
            <v>La Puerta de Vitalidad, L.P.</v>
          </cell>
          <cell r="D646" t="str">
            <v>BDO USA LLP (New York, NY)</v>
          </cell>
          <cell r="E646" t="str">
            <v>Nos Quedamos</v>
          </cell>
          <cell r="H646" t="str">
            <v>MAKE ELECTION DECISION BASED ON CURRENT DEPRECIATION USEFUL LIFE *</v>
          </cell>
        </row>
        <row r="647">
          <cell r="A647">
            <v>62775</v>
          </cell>
          <cell r="B647" t="str">
            <v>Wolff Waters Place (fka La Quinta Dune Palms)</v>
          </cell>
          <cell r="C647" t="str">
            <v>La Quinta Housing Associates, L.P.</v>
          </cell>
          <cell r="D647" t="str">
            <v>Thomas Tomaszewski, CPA - El Dorado Hills</v>
          </cell>
          <cell r="E647" t="str">
            <v>Citicorp NA,Coachella Valley Housing Coalition,Wells Fargo Bank N.A. - Corporate HQ &amp;amp; Parent</v>
          </cell>
          <cell r="F647" t="str">
            <v>La Quinta Fund</v>
          </cell>
          <cell r="G647">
            <v>0</v>
          </cell>
          <cell r="H647" t="str">
            <v>NO</v>
          </cell>
          <cell r="I647" t="str">
            <v>27.5, 40</v>
          </cell>
          <cell r="J647" t="str">
            <v>27.5, 40</v>
          </cell>
        </row>
        <row r="648">
          <cell r="A648">
            <v>65286</v>
          </cell>
          <cell r="B648" t="str">
            <v>La Venture Workforce Housing</v>
          </cell>
          <cell r="C648" t="str">
            <v>La Venture Workforce Housing LLC</v>
          </cell>
          <cell r="D648" t="str">
            <v>Watson &amp; McDonell, PLLC</v>
          </cell>
          <cell r="E648" t="str">
            <v>Catholic Housing Services of Western WA (Archdiocesan HA)</v>
          </cell>
          <cell r="F648" t="str">
            <v>NEF 2011</v>
          </cell>
          <cell r="G648">
            <v>2022</v>
          </cell>
          <cell r="H648" t="str">
            <v>NO</v>
          </cell>
          <cell r="I648" t="str">
            <v>27.5</v>
          </cell>
          <cell r="J648" t="str">
            <v>27.5</v>
          </cell>
        </row>
        <row r="649">
          <cell r="A649">
            <v>66090</v>
          </cell>
          <cell r="B649" t="str">
            <v>The Lace Factory Apartments</v>
          </cell>
          <cell r="C649" t="str">
            <v>Lace Mill Limited Partnership</v>
          </cell>
          <cell r="D649" t="str">
            <v>EFPR Group</v>
          </cell>
          <cell r="E649" t="str">
            <v>Rural Ulster Preservation Company</v>
          </cell>
          <cell r="F649" t="str">
            <v>Morgan Stanley SIF Single II</v>
          </cell>
          <cell r="G649">
            <v>0</v>
          </cell>
          <cell r="H649" t="str">
            <v>NO</v>
          </cell>
          <cell r="I649" t="str">
            <v>27.5</v>
          </cell>
          <cell r="J649" t="str">
            <v>27.5</v>
          </cell>
        </row>
        <row r="650">
          <cell r="A650">
            <v>64031</v>
          </cell>
          <cell r="B650" t="str">
            <v>Lacy &amp; Raitt</v>
          </cell>
          <cell r="C650" t="str">
            <v>Lacy &amp; Raitt, L.P.</v>
          </cell>
          <cell r="D650" t="str">
            <v>Keller &amp; Associates, LLP</v>
          </cell>
          <cell r="E650" t="str">
            <v>C and C Development Co., LLC,Orange Housing Development Corporation (OHDC)</v>
          </cell>
          <cell r="F650" t="str">
            <v>NEF 2009</v>
          </cell>
          <cell r="G650">
            <v>2018</v>
          </cell>
          <cell r="H650" t="str">
            <v>YES</v>
          </cell>
          <cell r="I650" t="str">
            <v>40</v>
          </cell>
          <cell r="J650">
            <v>40</v>
          </cell>
        </row>
        <row r="651">
          <cell r="A651">
            <v>61039</v>
          </cell>
          <cell r="B651" t="str">
            <v>Ladera Village</v>
          </cell>
          <cell r="C651" t="str">
            <v>Ladera Village Limited Partnership</v>
          </cell>
          <cell r="D651" t="str">
            <v>Boothe, Vassar &amp; Company</v>
          </cell>
          <cell r="E651" t="str">
            <v>Siete Del Norte Community Development Corporation</v>
          </cell>
          <cell r="H651" t="str">
            <v>MAKE ELECTION DECISION BASED ON CURRENT DEPRECIATION USEFUL LIFE *</v>
          </cell>
        </row>
        <row r="652">
          <cell r="A652">
            <v>61942</v>
          </cell>
          <cell r="B652" t="str">
            <v>Lake Plaza Apartments</v>
          </cell>
          <cell r="C652" t="str">
            <v>Lake Plaza Associates L.P.</v>
          </cell>
          <cell r="D652" t="str">
            <v>McGowen Hurst Clark &amp; Smith, P.C.</v>
          </cell>
          <cell r="E652" t="str">
            <v xml:space="preserve">Newbury Development Co. </v>
          </cell>
          <cell r="F652" t="str">
            <v>NEF 2004</v>
          </cell>
          <cell r="G652">
            <v>0</v>
          </cell>
          <cell r="H652" t="str">
            <v>NO</v>
          </cell>
          <cell r="I652" t="str">
            <v>27.5</v>
          </cell>
          <cell r="J652" t="str">
            <v>27.5</v>
          </cell>
        </row>
        <row r="653">
          <cell r="A653">
            <v>62193</v>
          </cell>
          <cell r="B653" t="str">
            <v>Lake Plaza Phase II</v>
          </cell>
          <cell r="C653" t="str">
            <v>Lake Plaza Associates Phase II, L.P.</v>
          </cell>
          <cell r="D653" t="str">
            <v>McGowen Hurst Clark &amp; Smith, P.C.</v>
          </cell>
          <cell r="E653" t="str">
            <v xml:space="preserve">Newbury Development Co. </v>
          </cell>
          <cell r="F653" t="str">
            <v>NEF 2004</v>
          </cell>
          <cell r="G653">
            <v>0</v>
          </cell>
          <cell r="H653" t="str">
            <v>NO</v>
          </cell>
          <cell r="I653" t="str">
            <v>27.5</v>
          </cell>
          <cell r="J653" t="str">
            <v>27.5</v>
          </cell>
        </row>
        <row r="654">
          <cell r="A654">
            <v>63674</v>
          </cell>
          <cell r="B654" t="str">
            <v>Lakeview Seneca</v>
          </cell>
          <cell r="C654" t="str">
            <v>Lakeview Community Development Seneca, LP</v>
          </cell>
          <cell r="D654" t="str">
            <v>Bonadio &amp; Co LLP</v>
          </cell>
          <cell r="E654" t="str">
            <v>Lakeview Mental Health Services, Inc.</v>
          </cell>
          <cell r="F654" t="str">
            <v>BAF Fund</v>
          </cell>
          <cell r="G654">
            <v>2018</v>
          </cell>
          <cell r="H654" t="str">
            <v>YES</v>
          </cell>
          <cell r="I654" t="str">
            <v>27.5</v>
          </cell>
          <cell r="J654">
            <v>40</v>
          </cell>
        </row>
        <row r="655">
          <cell r="A655">
            <v>66884</v>
          </cell>
          <cell r="B655" t="str">
            <v>Lakeview Macedon</v>
          </cell>
          <cell r="C655" t="str">
            <v>Lakeview Macedon, L.P.</v>
          </cell>
          <cell r="D655" t="str">
            <v>Bonadio &amp; Co LLP</v>
          </cell>
          <cell r="E655" t="str">
            <v>Lakeview Mental Health Services, Inc.</v>
          </cell>
          <cell r="F655" t="str">
            <v>Regional VIII - Chicago</v>
          </cell>
          <cell r="G655">
            <v>2018</v>
          </cell>
          <cell r="H655" t="str">
            <v>YES</v>
          </cell>
          <cell r="I655" t="str">
            <v>27.5</v>
          </cell>
          <cell r="J655">
            <v>40</v>
          </cell>
        </row>
        <row r="656">
          <cell r="A656">
            <v>64908</v>
          </cell>
          <cell r="B656" t="str">
            <v>Lakewood Townhomes</v>
          </cell>
          <cell r="C656" t="str">
            <v>Lakewood Townhomes Limited Partnership</v>
          </cell>
          <cell r="D656" t="str">
            <v>Eide Bailly LLP</v>
          </cell>
          <cell r="E656" t="str">
            <v>MetroPlains, LLC</v>
          </cell>
          <cell r="F656" t="str">
            <v>BAF II Fund - 85%,Morgan Stanley SIF Shared - 15%</v>
          </cell>
          <cell r="G656">
            <v>0</v>
          </cell>
          <cell r="H656" t="str">
            <v>NO</v>
          </cell>
          <cell r="I656" t="str">
            <v>27.5</v>
          </cell>
          <cell r="J656" t="str">
            <v>27.5</v>
          </cell>
        </row>
        <row r="657">
          <cell r="A657">
            <v>67268</v>
          </cell>
          <cell r="B657" t="str">
            <v xml:space="preserve">The Landings of St. Andrew </v>
          </cell>
          <cell r="C657" t="str">
            <v>Landings Port Richey Senior Housing Limited Partnership</v>
          </cell>
          <cell r="D657" t="str">
            <v>Plante and Moran, LLC (Ohio)</v>
          </cell>
          <cell r="E657" t="str">
            <v>National Church Residences</v>
          </cell>
          <cell r="F657" t="str">
            <v>BOACHIF IX</v>
          </cell>
          <cell r="G657">
            <v>0</v>
          </cell>
          <cell r="H657" t="str">
            <v>NO</v>
          </cell>
          <cell r="I657">
            <v>27.5</v>
          </cell>
          <cell r="J657" t="str">
            <v>27.5</v>
          </cell>
        </row>
        <row r="658">
          <cell r="A658">
            <v>65740</v>
          </cell>
          <cell r="B658" t="str">
            <v>Landmark on Main Street</v>
          </cell>
          <cell r="C658" t="str">
            <v>Landmark on Main, LLC</v>
          </cell>
          <cell r="D658" t="str">
            <v>N. Cheng &amp; Co., P.C.</v>
          </cell>
          <cell r="E658" t="str">
            <v>Landmark on Main Street HDFC (NY)</v>
          </cell>
          <cell r="F658" t="str">
            <v>BNY Single Investor Fund</v>
          </cell>
          <cell r="G658">
            <v>2018</v>
          </cell>
          <cell r="H658" t="str">
            <v>YES</v>
          </cell>
          <cell r="I658" t="str">
            <v>40</v>
          </cell>
          <cell r="J658">
            <v>40</v>
          </cell>
        </row>
        <row r="659">
          <cell r="A659">
            <v>64937</v>
          </cell>
          <cell r="B659" t="str">
            <v>Landmark Senior Living</v>
          </cell>
          <cell r="C659" t="str">
            <v>Landmark Senior Living, LP</v>
          </cell>
          <cell r="D659" t="str">
            <v>Eide Bailly LLP</v>
          </cell>
          <cell r="E659" t="str">
            <v>Landmark Senior Living, LLC,Native American Connections, Inc.</v>
          </cell>
          <cell r="F659" t="str">
            <v>HEF XII - 48%,HEF XIII - 52%</v>
          </cell>
          <cell r="G659">
            <v>0</v>
          </cell>
          <cell r="H659" t="str">
            <v>NO</v>
          </cell>
          <cell r="I659" t="str">
            <v>27.5</v>
          </cell>
          <cell r="J659" t="str">
            <v>27.5</v>
          </cell>
        </row>
        <row r="660">
          <cell r="A660">
            <v>62537</v>
          </cell>
          <cell r="B660" t="str">
            <v>Larkin Village Apartments</v>
          </cell>
          <cell r="C660" t="str">
            <v>Larkin Village L.P.</v>
          </cell>
          <cell r="D660" t="str">
            <v>Dauby O' Connor &amp; Zaleski LLC</v>
          </cell>
          <cell r="E660" t="str">
            <v>Richman Asset Management, Inc.</v>
          </cell>
          <cell r="H660" t="str">
            <v>MAKE ELECTION DECISION BASED ON CURRENT DEPRECIATION USEFUL LIFE *</v>
          </cell>
        </row>
        <row r="661">
          <cell r="A661">
            <v>61216</v>
          </cell>
          <cell r="B661" t="str">
            <v>LaSalle Hotel (WA)</v>
          </cell>
          <cell r="C661" t="str">
            <v>LaSalle Senior Housing LLC</v>
          </cell>
          <cell r="D661" t="str">
            <v>Peterson Sullivan LLP</v>
          </cell>
          <cell r="E661" t="str">
            <v>Pike Place Market Preservation &amp;amp; Development Authority (PDA)</v>
          </cell>
          <cell r="F661" t="str">
            <v>NEF 2004</v>
          </cell>
          <cell r="G661">
            <v>0</v>
          </cell>
          <cell r="H661" t="str">
            <v>NO</v>
          </cell>
          <cell r="I661" t="str">
            <v>27.5</v>
          </cell>
          <cell r="J661" t="str">
            <v>27.5</v>
          </cell>
        </row>
        <row r="662">
          <cell r="A662">
            <v>61085</v>
          </cell>
          <cell r="B662" t="str">
            <v>Angle Lake Court</v>
          </cell>
          <cell r="C662" t="str">
            <v>LATCH-SEATAC Limited Partnership</v>
          </cell>
          <cell r="D662" t="str">
            <v>Clark Nuber P.S.</v>
          </cell>
          <cell r="E662" t="str">
            <v>Lutheran Alliance to Create Housing</v>
          </cell>
          <cell r="F662" t="str">
            <v>NEF 2002</v>
          </cell>
          <cell r="G662">
            <v>2018</v>
          </cell>
          <cell r="H662" t="str">
            <v>YES</v>
          </cell>
          <cell r="I662" t="str">
            <v>27.5</v>
          </cell>
          <cell r="J662">
            <v>40</v>
          </cell>
        </row>
        <row r="663">
          <cell r="A663">
            <v>65066</v>
          </cell>
          <cell r="B663" t="str">
            <v>Laube Hotel</v>
          </cell>
          <cell r="C663" t="str">
            <v>Laube Housing Associates LLC</v>
          </cell>
          <cell r="D663" t="str">
            <v>Loveridge Hunt &amp; Company</v>
          </cell>
          <cell r="E663" t="str">
            <v>Bellingham/Whatcom County Housing Authorities</v>
          </cell>
          <cell r="F663" t="str">
            <v>HEF VI</v>
          </cell>
          <cell r="G663">
            <v>2018</v>
          </cell>
          <cell r="H663" t="str">
            <v>YES</v>
          </cell>
          <cell r="I663" t="str">
            <v>40</v>
          </cell>
          <cell r="J663">
            <v>40</v>
          </cell>
        </row>
        <row r="664">
          <cell r="A664">
            <v>60648</v>
          </cell>
          <cell r="B664" t="str">
            <v>Laura B Thomas Houses</v>
          </cell>
          <cell r="C664" t="str">
            <v>Laura B. Thomas Houses L.P.</v>
          </cell>
          <cell r="D664" t="str">
            <v>Novogradac &amp; Company LLP (Dover, OH)</v>
          </cell>
          <cell r="E664" t="str">
            <v>Abyssinian Development Corp.</v>
          </cell>
          <cell r="H664" t="str">
            <v>MAKE ELECTION DECISION BASED ON CURRENT DEPRECIATION USEFUL LIFE *</v>
          </cell>
        </row>
        <row r="665">
          <cell r="A665">
            <v>65859</v>
          </cell>
          <cell r="B665" t="str">
            <v>LBWN Scattered Site</v>
          </cell>
          <cell r="C665" t="str">
            <v>LBWN Rent-to-Own Homes, LLC</v>
          </cell>
          <cell r="D665" t="str">
            <v>Baker Tilly Virchow Krause, LLP</v>
          </cell>
          <cell r="E665" t="str">
            <v>Impact Seven, Inc.(Almena),Layton Boulevard West Neighbors, Inc. (LBWN),LBWN Rent-To-Own Homes, LLC</v>
          </cell>
          <cell r="F665" t="str">
            <v>NEF 2012</v>
          </cell>
          <cell r="G665">
            <v>2022</v>
          </cell>
          <cell r="H665" t="str">
            <v>NO</v>
          </cell>
          <cell r="I665" t="str">
            <v>27.5</v>
          </cell>
          <cell r="J665" t="str">
            <v>27.5</v>
          </cell>
        </row>
        <row r="666">
          <cell r="A666">
            <v>66949</v>
          </cell>
          <cell r="B666" t="str">
            <v xml:space="preserve">LCH36 </v>
          </cell>
          <cell r="C666" t="str">
            <v>LCH36 Limited Dividend Housing Association Limited Partnership</v>
          </cell>
          <cell r="D666" t="str">
            <v>Beene, Garter &amp; Company</v>
          </cell>
          <cell r="E666" t="str">
            <v>Dwelling Place of Grand Rapids, Inc.</v>
          </cell>
          <cell r="F666" t="str">
            <v>Regional Fund VII</v>
          </cell>
          <cell r="G666">
            <v>2018</v>
          </cell>
          <cell r="H666" t="str">
            <v>YES</v>
          </cell>
          <cell r="I666" t="str">
            <v>27.5, 40</v>
          </cell>
          <cell r="J666">
            <v>40</v>
          </cell>
        </row>
        <row r="667">
          <cell r="A667">
            <v>66099</v>
          </cell>
          <cell r="B667" t="str">
            <v>Lee Hill Apartments</v>
          </cell>
          <cell r="C667" t="str">
            <v>Lee Hill Community, LLLP</v>
          </cell>
          <cell r="D667" t="str">
            <v>Plante &amp; Moran, LLC (Michigan)</v>
          </cell>
          <cell r="E667" t="str">
            <v>Boulder Housing Partners (BHP)</v>
          </cell>
          <cell r="F667" t="str">
            <v>HEF XI</v>
          </cell>
          <cell r="G667">
            <v>0</v>
          </cell>
          <cell r="H667" t="str">
            <v>NO</v>
          </cell>
          <cell r="I667" t="str">
            <v>27.5</v>
          </cell>
          <cell r="J667" t="str">
            <v>27.5</v>
          </cell>
        </row>
        <row r="668">
          <cell r="A668">
            <v>67539</v>
          </cell>
          <cell r="B668" t="str">
            <v xml:space="preserve">Lehigh Park Apartments </v>
          </cell>
          <cell r="C668" t="str">
            <v>Lehigh Park Apartments, LLC</v>
          </cell>
          <cell r="D668" t="str">
            <v>Haefele, Flanagan &amp; Co., P.C.</v>
          </cell>
          <cell r="E668" t="str">
            <v>Hispanic Association of Contractors &amp; Enterprises Inc. (HACE)</v>
          </cell>
          <cell r="F668" t="str">
            <v>Regional VIII - Chicago</v>
          </cell>
          <cell r="G668">
            <v>2018</v>
          </cell>
          <cell r="H668" t="str">
            <v>YES</v>
          </cell>
          <cell r="I668">
            <v>27.5</v>
          </cell>
          <cell r="J668">
            <v>40</v>
          </cell>
        </row>
        <row r="669">
          <cell r="A669">
            <v>60714</v>
          </cell>
          <cell r="B669" t="str">
            <v>Leland Apartments</v>
          </cell>
          <cell r="C669" t="str">
            <v>Leland Limited Partnership</v>
          </cell>
          <cell r="D669" t="str">
            <v>BDO USA LLP (Cleveland, OH)</v>
          </cell>
          <cell r="E669" t="str">
            <v>Heartland Housing, Inc.</v>
          </cell>
          <cell r="F669" t="str">
            <v>NEF 2003</v>
          </cell>
          <cell r="G669">
            <v>0</v>
          </cell>
          <cell r="H669" t="str">
            <v>NO</v>
          </cell>
          <cell r="I669" t="str">
            <v>27.5</v>
          </cell>
          <cell r="J669" t="str">
            <v>27.5</v>
          </cell>
        </row>
        <row r="670">
          <cell r="A670">
            <v>66913</v>
          </cell>
          <cell r="B670" t="str">
            <v>Lemon Grove Apts</v>
          </cell>
          <cell r="C670" t="str">
            <v>Lemon Grove, LP</v>
          </cell>
          <cell r="D670" t="str">
            <v>Keller &amp; Associates, LLP</v>
          </cell>
          <cell r="E670" t="str">
            <v>C and C Development Co., LLC,Orange Housing Development Corporation (OHDC)</v>
          </cell>
          <cell r="F670" t="str">
            <v>BOACHIF VIII</v>
          </cell>
          <cell r="G670">
            <v>0</v>
          </cell>
          <cell r="H670" t="str">
            <v>NO</v>
          </cell>
          <cell r="I670" t="str">
            <v>27.5</v>
          </cell>
          <cell r="J670" t="str">
            <v>27.5</v>
          </cell>
        </row>
        <row r="671">
          <cell r="A671">
            <v>64307</v>
          </cell>
          <cell r="B671" t="str">
            <v>LePage Village</v>
          </cell>
          <cell r="C671" t="str">
            <v>LePage Affordable Housing LLC</v>
          </cell>
          <cell r="D671" t="str">
            <v>Otis Atwell CPA</v>
          </cell>
          <cell r="E671" t="str">
            <v>The Caleb Foundation</v>
          </cell>
          <cell r="F671" t="str">
            <v>BAF Fund</v>
          </cell>
          <cell r="G671">
            <v>0</v>
          </cell>
          <cell r="H671" t="str">
            <v>NO</v>
          </cell>
          <cell r="I671" t="str">
            <v>27.5</v>
          </cell>
          <cell r="J671" t="str">
            <v>27.5</v>
          </cell>
        </row>
        <row r="672">
          <cell r="A672">
            <v>65354</v>
          </cell>
          <cell r="B672" t="str">
            <v>Lewis Court Apartments</v>
          </cell>
          <cell r="C672" t="str">
            <v>Lewis Court Apartments LLLP</v>
          </cell>
          <cell r="D672" t="str">
            <v>Eide Bailly LLP</v>
          </cell>
          <cell r="E672" t="str">
            <v>Jefferson County (CO) Housing Authority</v>
          </cell>
          <cell r="F672" t="str">
            <v>Wells Fargo SIF II</v>
          </cell>
          <cell r="G672">
            <v>0</v>
          </cell>
          <cell r="H672" t="str">
            <v>NO</v>
          </cell>
          <cell r="I672" t="str">
            <v>27.5</v>
          </cell>
          <cell r="J672" t="str">
            <v>27.5</v>
          </cell>
        </row>
        <row r="673">
          <cell r="A673">
            <v>61757</v>
          </cell>
          <cell r="B673" t="str">
            <v>Lexington</v>
          </cell>
          <cell r="C673" t="str">
            <v>Lexington Avenue L.P.</v>
          </cell>
          <cell r="D673" t="str">
            <v>Vargas &amp; Rivera</v>
          </cell>
          <cell r="E673" t="str">
            <v>FSA Development LLC</v>
          </cell>
          <cell r="F673" t="str">
            <v>NYEF 2003</v>
          </cell>
          <cell r="G673">
            <v>2018</v>
          </cell>
          <cell r="H673" t="str">
            <v>YES</v>
          </cell>
          <cell r="I673" t="str">
            <v>40</v>
          </cell>
          <cell r="J673">
            <v>40</v>
          </cell>
        </row>
        <row r="674">
          <cell r="A674">
            <v>64220</v>
          </cell>
          <cell r="B674" t="str">
            <v>Lexington Farms Subdivision</v>
          </cell>
          <cell r="C674" t="str">
            <v>Lexington Farms, L.P.</v>
          </cell>
          <cell r="D674" t="str">
            <v>CohnReznick (Chicago), CohnReznick (Austin)</v>
          </cell>
          <cell r="E674" t="str">
            <v>Capstone Development Group, LLC</v>
          </cell>
          <cell r="F674" t="str">
            <v>BAF Fund</v>
          </cell>
          <cell r="G674">
            <v>0</v>
          </cell>
          <cell r="H674" t="str">
            <v>NO</v>
          </cell>
          <cell r="I674" t="str">
            <v>27.5</v>
          </cell>
          <cell r="J674" t="str">
            <v>27.5</v>
          </cell>
        </row>
        <row r="675">
          <cell r="A675">
            <v>63071</v>
          </cell>
          <cell r="B675" t="str">
            <v>Lexington Club at Ann Arbor</v>
          </cell>
          <cell r="C675" t="str">
            <v>Lexington Pointe Partners LDHA L.P.</v>
          </cell>
          <cell r="D675" t="str">
            <v>Schafer, Tschopp, Whitecomb, Mitchell &amp; Sheridan, LLP</v>
          </cell>
          <cell r="E675" t="str">
            <v>CED Capital Holdings IX, Ltd.</v>
          </cell>
          <cell r="H675" t="str">
            <v>NEF DISPOSED INTEREST IN 2018</v>
          </cell>
        </row>
        <row r="676">
          <cell r="A676">
            <v>65412</v>
          </cell>
          <cell r="B676" t="str">
            <v>LaSalette Gardens Apartments (KY)</v>
          </cell>
          <cell r="C676" t="str">
            <v>LGA, LLLP</v>
          </cell>
          <cell r="D676" t="str">
            <v>CohnReznick (Charlotte)</v>
          </cell>
          <cell r="E676" t="str">
            <v>Capital Realty Group Inc.</v>
          </cell>
          <cell r="F676" t="str">
            <v>NEF 2011</v>
          </cell>
          <cell r="G676">
            <v>0</v>
          </cell>
          <cell r="H676" t="str">
            <v>NO</v>
          </cell>
          <cell r="I676" t="str">
            <v>27.5</v>
          </cell>
          <cell r="J676" t="str">
            <v>27.5</v>
          </cell>
        </row>
        <row r="677">
          <cell r="A677">
            <v>65032</v>
          </cell>
          <cell r="B677" t="str">
            <v>Liberty CityWalk Apartments</v>
          </cell>
          <cell r="C677" t="str">
            <v>Liberty CityWalk Properties LLC</v>
          </cell>
          <cell r="D677" t="str">
            <v>WSRP, LLC</v>
          </cell>
          <cell r="E677" t="str">
            <v>Cowboy Partners LC,Liberty CityWalk Partners, LLC</v>
          </cell>
          <cell r="F677" t="str">
            <v>HEF VIII</v>
          </cell>
          <cell r="G677">
            <v>0</v>
          </cell>
          <cell r="H677" t="str">
            <v>NO</v>
          </cell>
          <cell r="I677" t="str">
            <v>27.5</v>
          </cell>
          <cell r="J677" t="str">
            <v>27.5</v>
          </cell>
        </row>
        <row r="678">
          <cell r="A678">
            <v>61668</v>
          </cell>
          <cell r="B678" t="str">
            <v>Liberty Square Apartments</v>
          </cell>
          <cell r="C678" t="str">
            <v>Liberty Square Limited Partnership</v>
          </cell>
          <cell r="D678" t="str">
            <v>CohnReznick (Chicago)</v>
          </cell>
          <cell r="E678" t="str">
            <v>Bonheur Development Corporation</v>
          </cell>
          <cell r="F678" t="str">
            <v>NEF 2003</v>
          </cell>
          <cell r="G678">
            <v>0</v>
          </cell>
          <cell r="H678" t="str">
            <v>NO</v>
          </cell>
          <cell r="I678" t="str">
            <v>27.5</v>
          </cell>
          <cell r="J678" t="str">
            <v>27.5</v>
          </cell>
        </row>
        <row r="679">
          <cell r="A679">
            <v>66081</v>
          </cell>
          <cell r="B679" t="str">
            <v>Bellevue Apartments</v>
          </cell>
          <cell r="C679" t="str">
            <v>LIHI Bellevue LLC</v>
          </cell>
          <cell r="D679" t="str">
            <v>Dauby O' Connor &amp; Zaleski LLC</v>
          </cell>
          <cell r="E679" t="str">
            <v>The Low Income Housing Institute (LIHI)</v>
          </cell>
          <cell r="F679" t="str">
            <v>Cathay SIF I - 5%,HEF XI - 95%</v>
          </cell>
          <cell r="G679">
            <v>0</v>
          </cell>
          <cell r="H679" t="str">
            <v>NO</v>
          </cell>
          <cell r="I679" t="str">
            <v>27.5</v>
          </cell>
          <cell r="J679" t="str">
            <v>27.5</v>
          </cell>
        </row>
        <row r="680">
          <cell r="A680">
            <v>61622</v>
          </cell>
          <cell r="B680" t="str">
            <v>Lillian Place</v>
          </cell>
          <cell r="C680" t="str">
            <v>Lillian Place, L.P</v>
          </cell>
          <cell r="D680" t="str">
            <v>Leaf and Cole, LLP</v>
          </cell>
          <cell r="E680" t="str">
            <v>San Diego Interfaith Housing Foundation,Wakeland Housing and Development Corp.</v>
          </cell>
          <cell r="F680" t="str">
            <v>BOACHIF II - 50%,CEF 2004 - 11%,CEF 2003 - 39%</v>
          </cell>
          <cell r="G680">
            <v>2018</v>
          </cell>
          <cell r="H680" t="str">
            <v>YES</v>
          </cell>
          <cell r="I680" t="str">
            <v>27.5, 40</v>
          </cell>
          <cell r="J680">
            <v>40</v>
          </cell>
        </row>
        <row r="681">
          <cell r="A681">
            <v>67086</v>
          </cell>
          <cell r="B681" t="str">
            <v xml:space="preserve">Lincoln Gardens </v>
          </cell>
          <cell r="C681" t="str">
            <v>Lincoln Gardens Associates LLC</v>
          </cell>
          <cell r="D681" t="str">
            <v>Flaherty Salmin CPAs</v>
          </cell>
          <cell r="E681" t="str">
            <v>Home Leasing, LLC</v>
          </cell>
          <cell r="F681" t="str">
            <v>Morgan Stanley SIF Single III</v>
          </cell>
          <cell r="G681">
            <v>0</v>
          </cell>
          <cell r="H681" t="str">
            <v>NO</v>
          </cell>
          <cell r="I681">
            <v>27.5</v>
          </cell>
          <cell r="J681" t="str">
            <v>27.5</v>
          </cell>
        </row>
        <row r="682">
          <cell r="A682">
            <v>65081</v>
          </cell>
          <cell r="B682" t="str">
            <v>Lincoln Park Lofts</v>
          </cell>
          <cell r="C682" t="str">
            <v>Lincoln Park Lofts LDHA LP</v>
          </cell>
          <cell r="D682" t="str">
            <v>Plante &amp; Moran, LLC (Michigan)</v>
          </cell>
          <cell r="E682" t="str">
            <v>Wayne-Metropolitan Community Action Agency</v>
          </cell>
          <cell r="F682" t="str">
            <v>NEF 2013</v>
          </cell>
          <cell r="G682">
            <v>0</v>
          </cell>
          <cell r="H682" t="str">
            <v>NO</v>
          </cell>
          <cell r="I682" t="str">
            <v>27.5</v>
          </cell>
          <cell r="J682" t="str">
            <v>27.5</v>
          </cell>
        </row>
        <row r="683">
          <cell r="A683">
            <v>61407</v>
          </cell>
          <cell r="B683" t="str">
            <v>Lincoln Ridge</v>
          </cell>
          <cell r="C683" t="str">
            <v>Lincoln Ridge LP</v>
          </cell>
          <cell r="D683" t="str">
            <v>TD&amp;T CPA's and Advisors</v>
          </cell>
          <cell r="E683" t="str">
            <v>Great River Progressive Housing</v>
          </cell>
          <cell r="H683" t="str">
            <v>NEF DISPOSED INTEREST IN 2018</v>
          </cell>
        </row>
        <row r="684">
          <cell r="A684">
            <v>61567</v>
          </cell>
          <cell r="B684" t="str">
            <v>Lincoln Village</v>
          </cell>
          <cell r="C684" t="str">
            <v>Lincoln Village L.P.</v>
          </cell>
          <cell r="D684" t="str">
            <v>Damiano, Burk &amp; Nuttall, P.C.</v>
          </cell>
          <cell r="E684" t="str">
            <v>Valley Affordable Housing Corporation (VAHC)</v>
          </cell>
          <cell r="H684" t="str">
            <v>MAKE ELECTION DECISION BASED ON CURRENT DEPRECIATION USEFUL LIFE *</v>
          </cell>
        </row>
        <row r="685">
          <cell r="A685">
            <v>60802</v>
          </cell>
          <cell r="B685" t="str">
            <v>34 Linden Street</v>
          </cell>
          <cell r="C685" t="str">
            <v>Linden Street L.P.</v>
          </cell>
          <cell r="D685" t="str">
            <v>AAFCPAs (Alexander Aronson &amp; Finning)</v>
          </cell>
          <cell r="E685" t="str">
            <v>Somerville Community Corporation</v>
          </cell>
          <cell r="H685" t="str">
            <v>NEF DISPOSED INTEREST IN 2018</v>
          </cell>
        </row>
        <row r="686">
          <cell r="A686">
            <v>61147</v>
          </cell>
          <cell r="B686" t="str">
            <v>Lindquist</v>
          </cell>
          <cell r="C686" t="str">
            <v>Lindquist Apartments L.P.</v>
          </cell>
          <cell r="D686" t="str">
            <v>Mahoney Ulbrich Christiansen Russ</v>
          </cell>
          <cell r="E686" t="str">
            <v>Life's Missing Link,RS Eden</v>
          </cell>
          <cell r="F686" t="str">
            <v>Fannie Mae Homeless Initiative</v>
          </cell>
          <cell r="G686">
            <v>0</v>
          </cell>
          <cell r="H686" t="str">
            <v>NO</v>
          </cell>
          <cell r="I686" t="str">
            <v>27.5, 40</v>
          </cell>
          <cell r="J686" t="str">
            <v>27.5, 40</v>
          </cell>
        </row>
        <row r="687">
          <cell r="A687">
            <v>65026</v>
          </cell>
          <cell r="B687" t="str">
            <v>Little Deschutes Lodge</v>
          </cell>
          <cell r="C687" t="str">
            <v>Little Deschutes Lodge Limited Partnership</v>
          </cell>
          <cell r="D687" t="str">
            <v>Loveridge Hunt &amp; Company</v>
          </cell>
          <cell r="E687" t="str">
            <v>Pacific Crest Affordable Housing, LLC</v>
          </cell>
          <cell r="F687" t="str">
            <v>HEF VII</v>
          </cell>
          <cell r="G687">
            <v>0</v>
          </cell>
          <cell r="H687" t="str">
            <v>NO</v>
          </cell>
          <cell r="I687" t="str">
            <v>27.5</v>
          </cell>
          <cell r="J687" t="str">
            <v>27.5</v>
          </cell>
        </row>
        <row r="688">
          <cell r="A688">
            <v>67845</v>
          </cell>
          <cell r="B688" t="str">
            <v xml:space="preserve">Littleton Crossing Apartments </v>
          </cell>
          <cell r="C688" t="str">
            <v>Littleton Crossing Apartments, LP</v>
          </cell>
          <cell r="D688" t="str">
            <v>WSRP, LLC</v>
          </cell>
          <cell r="E688" t="str">
            <v>Summit Housing Group Inc</v>
          </cell>
          <cell r="F688" t="str">
            <v>HEF XIII
HEF XIV</v>
          </cell>
          <cell r="G688">
            <v>2019</v>
          </cell>
          <cell r="H688" t="str">
            <v>NO</v>
          </cell>
          <cell r="I688">
            <v>27.5</v>
          </cell>
          <cell r="J688" t="str">
            <v>27.5</v>
          </cell>
        </row>
        <row r="689">
          <cell r="A689">
            <v>65836</v>
          </cell>
          <cell r="B689" t="str">
            <v>Lloyd House</v>
          </cell>
          <cell r="C689" t="str">
            <v>Lloyd House Limited Dividend Housing Association Limited Partnership</v>
          </cell>
          <cell r="D689" t="str">
            <v>Novogradac &amp; Company LLP (Cleveland)</v>
          </cell>
          <cell r="E689" t="str">
            <v>Woda Development of Ohio LLC</v>
          </cell>
          <cell r="F689" t="str">
            <v>Morgan Stanley SIF Single II</v>
          </cell>
          <cell r="G689">
            <v>0</v>
          </cell>
          <cell r="H689" t="str">
            <v>NO</v>
          </cell>
          <cell r="I689" t="str">
            <v>27.5</v>
          </cell>
          <cell r="J689" t="str">
            <v>27.5</v>
          </cell>
        </row>
        <row r="690">
          <cell r="A690">
            <v>63103</v>
          </cell>
          <cell r="B690" t="str">
            <v>Lockwood Greene</v>
          </cell>
          <cell r="C690" t="str">
            <v>Lockwood Housing, LLC</v>
          </cell>
          <cell r="D690" t="str">
            <v>Novogradac &amp; Company LLP (Cleveland)</v>
          </cell>
          <cell r="E690" t="str">
            <v>LEADS Community Action Agency,Woda Development of Ohio LLC</v>
          </cell>
          <cell r="F690" t="str">
            <v>NEF 2007</v>
          </cell>
          <cell r="G690">
            <v>2018</v>
          </cell>
          <cell r="H690" t="str">
            <v>YES</v>
          </cell>
          <cell r="I690" t="str">
            <v>27.5</v>
          </cell>
          <cell r="J690">
            <v>40</v>
          </cell>
        </row>
        <row r="691">
          <cell r="A691">
            <v>65612</v>
          </cell>
          <cell r="B691" t="str">
            <v xml:space="preserve">Logan Place (CA) </v>
          </cell>
          <cell r="C691" t="str">
            <v>Logan Place, LP</v>
          </cell>
          <cell r="D691" t="str">
            <v>Lindquist, Von Husen &amp; Joyce, LLP</v>
          </cell>
          <cell r="E691" t="str">
            <v>Burbank Housing Development Corporation</v>
          </cell>
          <cell r="F691" t="str">
            <v>Silicon Valley Bank SIF (Sold to USB from Silicon)</v>
          </cell>
          <cell r="G691">
            <v>2018</v>
          </cell>
          <cell r="H691" t="str">
            <v>YES</v>
          </cell>
          <cell r="I691" t="str">
            <v>40</v>
          </cell>
          <cell r="J691">
            <v>40</v>
          </cell>
        </row>
        <row r="692">
          <cell r="A692">
            <v>65242</v>
          </cell>
          <cell r="B692" t="str">
            <v>Long Beach &amp; Anaheim Senior Housing</v>
          </cell>
          <cell r="C692" t="str">
            <v>Long Beach Regal, L.P.</v>
          </cell>
          <cell r="D692" t="str">
            <v>Novogradac &amp; Company LLP (Long Beach)</v>
          </cell>
          <cell r="E692" t="str">
            <v>Meta Housing Corporation, Inc.</v>
          </cell>
          <cell r="F692" t="str">
            <v>Wells Fargo SIF</v>
          </cell>
          <cell r="G692">
            <v>2018</v>
          </cell>
          <cell r="H692" t="str">
            <v>YES</v>
          </cell>
          <cell r="I692" t="str">
            <v>27.5</v>
          </cell>
          <cell r="J692">
            <v>40</v>
          </cell>
        </row>
        <row r="693">
          <cell r="A693">
            <v>65241</v>
          </cell>
          <cell r="B693" t="str">
            <v>Long Beach Senior Artists Colony</v>
          </cell>
          <cell r="C693" t="str">
            <v>Long Beach Senior Artists Colony, L.P.</v>
          </cell>
          <cell r="D693" t="str">
            <v>Novogradac &amp; Company LLP (Long Beach)</v>
          </cell>
          <cell r="E693" t="str">
            <v>Meta Housing Corporation, Inc.</v>
          </cell>
          <cell r="F693" t="str">
            <v>Wells Fargo SIF</v>
          </cell>
          <cell r="G693">
            <v>2022</v>
          </cell>
          <cell r="H693" t="str">
            <v>NO</v>
          </cell>
          <cell r="I693" t="str">
            <v>27.5</v>
          </cell>
          <cell r="J693" t="str">
            <v>27.5</v>
          </cell>
        </row>
        <row r="694">
          <cell r="A694">
            <v>61588</v>
          </cell>
          <cell r="B694" t="str">
            <v>Lorena Terrace</v>
          </cell>
          <cell r="C694" t="str">
            <v>Lorena Terrace Limited Partnership</v>
          </cell>
          <cell r="D694" t="str">
            <v>Thomas Tomaszewski, CPA - El Dorado Hills</v>
          </cell>
          <cell r="E694" t="str">
            <v>East LA Community Corporation</v>
          </cell>
          <cell r="F694" t="str">
            <v>NEF 2007 II</v>
          </cell>
          <cell r="G694">
            <v>2018</v>
          </cell>
          <cell r="H694" t="str">
            <v>YES</v>
          </cell>
          <cell r="I694" t="str">
            <v>40</v>
          </cell>
          <cell r="J694">
            <v>40</v>
          </cell>
        </row>
        <row r="695">
          <cell r="A695">
            <v>67654</v>
          </cell>
          <cell r="B695" t="str">
            <v xml:space="preserve">Los Adobes de Maria III </v>
          </cell>
          <cell r="C695" t="str">
            <v>Los Adobes de Maria III, Limited Partnership</v>
          </cell>
          <cell r="D695" t="str">
            <v>Thomas Tomaszewski, CPA - El Dorado Hills</v>
          </cell>
          <cell r="E695" t="str">
            <v>Peoples' Self-Help Housing Corporation (PSHHC)</v>
          </cell>
          <cell r="F695" t="str">
            <v>JPMorgan 2016</v>
          </cell>
          <cell r="G695">
            <v>2018</v>
          </cell>
          <cell r="H695" t="str">
            <v>YES</v>
          </cell>
          <cell r="I695" t="str">
            <v>27.5; 40</v>
          </cell>
          <cell r="J695">
            <v>30</v>
          </cell>
        </row>
        <row r="696">
          <cell r="A696">
            <v>67308</v>
          </cell>
          <cell r="B696" t="str">
            <v xml:space="preserve">Los Robles Terrace </v>
          </cell>
          <cell r="C696" t="str">
            <v>Los Robles Terrace, L.P.</v>
          </cell>
          <cell r="D696" t="str">
            <v>Thomas Tomaszewski, CPA - El Dorado Hills</v>
          </cell>
          <cell r="E696" t="str">
            <v>Peoples' Self-Help Housing Corporation (PSHHC)</v>
          </cell>
          <cell r="F696" t="str">
            <v>CEF 2016</v>
          </cell>
          <cell r="G696">
            <v>2018</v>
          </cell>
          <cell r="H696" t="str">
            <v>YES</v>
          </cell>
          <cell r="I696" t="str">
            <v>27.5; 40</v>
          </cell>
          <cell r="J696">
            <v>30</v>
          </cell>
        </row>
        <row r="697">
          <cell r="A697">
            <v>65776</v>
          </cell>
          <cell r="B697" t="str">
            <v>LaPorte Prairie Village</v>
          </cell>
          <cell r="C697" t="str">
            <v>LPC 2013 Rehab Associates, L.P.</v>
          </cell>
          <cell r="D697" t="str">
            <v>McGowen Hurst Clark &amp; Smith, P.C.</v>
          </cell>
          <cell r="E697" t="str">
            <v xml:space="preserve">Newbury Development Co. </v>
          </cell>
          <cell r="F697" t="str">
            <v>NEF 2012</v>
          </cell>
          <cell r="G697">
            <v>0</v>
          </cell>
          <cell r="H697" t="str">
            <v>NO</v>
          </cell>
          <cell r="I697" t="str">
            <v>27.5</v>
          </cell>
          <cell r="J697" t="str">
            <v>27.5</v>
          </cell>
        </row>
        <row r="698">
          <cell r="A698">
            <v>65434</v>
          </cell>
          <cell r="B698" t="str">
            <v>Nordic Hills Apartments</v>
          </cell>
          <cell r="C698" t="str">
            <v>LSS Housing Tioga, LP</v>
          </cell>
          <cell r="D698" t="str">
            <v>Eide Bailly LLP</v>
          </cell>
          <cell r="E698" t="str">
            <v>Lutheran Social Services of North Dakota,Yellow Rose LLC</v>
          </cell>
          <cell r="F698" t="str">
            <v>NEF 2011</v>
          </cell>
          <cell r="G698">
            <v>0</v>
          </cell>
          <cell r="H698" t="str">
            <v>NO</v>
          </cell>
          <cell r="I698" t="str">
            <v>27.5</v>
          </cell>
          <cell r="J698" t="str">
            <v>27.5</v>
          </cell>
        </row>
        <row r="699">
          <cell r="A699">
            <v>63063</v>
          </cell>
          <cell r="B699" t="str">
            <v>LSS Park Avenue Apartments</v>
          </cell>
          <cell r="C699" t="str">
            <v>LSS Park Avenue Apartments L.P.</v>
          </cell>
          <cell r="D699" t="str">
            <v>CliftonLarsonAllen (Minnesota)</v>
          </cell>
          <cell r="E699" t="str">
            <v>LSS Development LLC,Lutheran Social Services of Minnesota</v>
          </cell>
          <cell r="F699" t="str">
            <v>NEF 2007</v>
          </cell>
          <cell r="G699">
            <v>0</v>
          </cell>
          <cell r="H699" t="str">
            <v>NO</v>
          </cell>
          <cell r="I699" t="str">
            <v>27.5</v>
          </cell>
          <cell r="J699" t="str">
            <v>27.5</v>
          </cell>
        </row>
        <row r="700">
          <cell r="A700">
            <v>66399</v>
          </cell>
          <cell r="B700" t="str">
            <v>Ligutti Tower</v>
          </cell>
          <cell r="C700" t="str">
            <v>LT Associates, L.P.</v>
          </cell>
          <cell r="D700" t="str">
            <v>McGowen Hurst Clark &amp; Smith, P.C.</v>
          </cell>
          <cell r="E700" t="str">
            <v>Newbury Management Co.,Phoenix Family Housing Corporation (MO)</v>
          </cell>
          <cell r="F700" t="str">
            <v>NEF 2014</v>
          </cell>
          <cell r="G700">
            <v>2022</v>
          </cell>
          <cell r="H700" t="str">
            <v>NO</v>
          </cell>
          <cell r="I700" t="str">
            <v>27.5</v>
          </cell>
          <cell r="J700" t="str">
            <v>27.5</v>
          </cell>
        </row>
        <row r="701">
          <cell r="A701">
            <v>63091</v>
          </cell>
          <cell r="B701" t="str">
            <v>Luacaw Brownstones</v>
          </cell>
          <cell r="C701" t="str">
            <v>Luacaw Brownstones, L.P.</v>
          </cell>
          <cell r="D701" t="str">
            <v>Vargas &amp; Rivera</v>
          </cell>
          <cell r="E701" t="str">
            <v>Community League of The Heights</v>
          </cell>
          <cell r="F701" t="str">
            <v>NYEF 2006</v>
          </cell>
          <cell r="G701">
            <v>2018</v>
          </cell>
          <cell r="H701" t="str">
            <v>YES</v>
          </cell>
          <cell r="I701" t="str">
            <v>40</v>
          </cell>
          <cell r="J701">
            <v>40</v>
          </cell>
        </row>
        <row r="702">
          <cell r="A702">
            <v>61134</v>
          </cell>
          <cell r="B702" t="str">
            <v>Lydia Apartments</v>
          </cell>
          <cell r="C702" t="str">
            <v>Lydia House Limited Partnership</v>
          </cell>
          <cell r="D702" t="str">
            <v>Mahoney Ulbrich Christiansen Russ</v>
          </cell>
          <cell r="E702" t="str">
            <v>Beacon Interfaith Housing Collaborative</v>
          </cell>
          <cell r="H702" t="str">
            <v>NEF DISPOSED INTEREST IN 2018</v>
          </cell>
        </row>
        <row r="703">
          <cell r="A703">
            <v>66196</v>
          </cell>
          <cell r="B703" t="str">
            <v>MBD Wallace Mobley HDFC</v>
          </cell>
          <cell r="C703" t="str">
            <v>M.B.D. W.E. Mobley, LLC</v>
          </cell>
          <cell r="D703" t="str">
            <v>CohnReznick (NY)</v>
          </cell>
          <cell r="E703" t="str">
            <v>FG-PH Corp,MBD Community Housing Corporation</v>
          </cell>
          <cell r="F703" t="str">
            <v>Morgan Stanley SIF Single III</v>
          </cell>
          <cell r="G703">
            <v>0</v>
          </cell>
          <cell r="H703" t="str">
            <v>NO</v>
          </cell>
          <cell r="I703" t="str">
            <v>27.5</v>
          </cell>
          <cell r="J703" t="str">
            <v>27.5</v>
          </cell>
        </row>
        <row r="704">
          <cell r="A704">
            <v>65045</v>
          </cell>
          <cell r="B704" t="str">
            <v>New Life Villa (Mabton)</v>
          </cell>
          <cell r="C704" t="str">
            <v>Mabton Housing Associates, LP</v>
          </cell>
          <cell r="D704" t="str">
            <v>Loveridge Hunt &amp; Company</v>
          </cell>
          <cell r="E704" t="str">
            <v>Catholic Charities Housing Services DYHS</v>
          </cell>
          <cell r="H704" t="str">
            <v>NEF DISPOSED INTEREST IN 2018</v>
          </cell>
        </row>
        <row r="705">
          <cell r="A705">
            <v>65025</v>
          </cell>
          <cell r="B705" t="str">
            <v>Macdonald Center</v>
          </cell>
          <cell r="C705" t="str">
            <v xml:space="preserve">Macdonald Residence LP </v>
          </cell>
          <cell r="D705" t="str">
            <v>Bjorklund Montplaisir, CPA's</v>
          </cell>
          <cell r="E705" t="str">
            <v>Macdonald Center</v>
          </cell>
          <cell r="F705" t="str">
            <v>HEF VI</v>
          </cell>
          <cell r="G705">
            <v>0</v>
          </cell>
          <cell r="H705" t="str">
            <v>NO</v>
          </cell>
          <cell r="I705" t="str">
            <v>27.5</v>
          </cell>
          <cell r="J705" t="str">
            <v>27.5</v>
          </cell>
        </row>
        <row r="706">
          <cell r="A706">
            <v>60278</v>
          </cell>
          <cell r="B706" t="str">
            <v>Machull Redevelopment Associates</v>
          </cell>
          <cell r="C706" t="str">
            <v>Machull Redev. Assoc., L.P.</v>
          </cell>
          <cell r="D706" t="str">
            <v>Padilla &amp; Company LLP</v>
          </cell>
          <cell r="E706" t="str">
            <v>Urban Strategies, Inc.</v>
          </cell>
          <cell r="H706" t="str">
            <v>MAKE ELECTION DECISION BASED ON CURRENT DEPRECIATION USEFUL LIFE *</v>
          </cell>
        </row>
        <row r="707">
          <cell r="A707">
            <v>60900</v>
          </cell>
          <cell r="B707" t="str">
            <v>Macombs Manor</v>
          </cell>
          <cell r="C707" t="str">
            <v>Macombs Manor Associates, L.P.</v>
          </cell>
          <cell r="D707" t="str">
            <v>Ivan Armstrong, CPA</v>
          </cell>
          <cell r="E707" t="str">
            <v>Harlem Congregations for Community Improvement</v>
          </cell>
          <cell r="F707" t="str">
            <v>NEF 2002</v>
          </cell>
          <cell r="G707">
            <v>0</v>
          </cell>
          <cell r="H707" t="str">
            <v>NO</v>
          </cell>
          <cell r="I707" t="str">
            <v>27.5</v>
          </cell>
          <cell r="J707" t="str">
            <v>27.5</v>
          </cell>
        </row>
        <row r="708">
          <cell r="A708">
            <v>66703</v>
          </cell>
          <cell r="B708" t="str">
            <v>Macoupin Homes</v>
          </cell>
          <cell r="C708" t="str">
            <v>Macoupin Homes, L.P.</v>
          </cell>
          <cell r="D708" t="str">
            <v>RubinBrown LLP (Chicago)</v>
          </cell>
          <cell r="E708" t="str">
            <v>Macoupin County (IL) Housing Authority (MCHA)</v>
          </cell>
          <cell r="F708" t="str">
            <v>NEF 2014</v>
          </cell>
          <cell r="G708">
            <v>0</v>
          </cell>
          <cell r="H708" t="str">
            <v>NO</v>
          </cell>
          <cell r="I708" t="str">
            <v>27.5</v>
          </cell>
          <cell r="J708" t="str">
            <v>27.5</v>
          </cell>
        </row>
        <row r="709">
          <cell r="A709">
            <v>63210</v>
          </cell>
          <cell r="B709" t="str">
            <v>Madison Avenue Apartments (IL)</v>
          </cell>
          <cell r="C709" t="str">
            <v>Madison Apartments LP</v>
          </cell>
          <cell r="D709" t="str">
            <v>CohnReznick (Chicago), CohnReznick (Austin)</v>
          </cell>
          <cell r="E709" t="str">
            <v>Budslick Management Co., Inc.,Du Quoin (IL) Business &amp;amp; Industrial Development, Inc.</v>
          </cell>
          <cell r="F709" t="str">
            <v>NEF 2007 II</v>
          </cell>
          <cell r="G709">
            <v>0</v>
          </cell>
          <cell r="H709" t="str">
            <v>NO</v>
          </cell>
          <cell r="I709" t="str">
            <v>27.5</v>
          </cell>
          <cell r="J709" t="str">
            <v>27.5</v>
          </cell>
        </row>
        <row r="710">
          <cell r="A710">
            <v>61266</v>
          </cell>
          <cell r="B710" t="str">
            <v>Madison Heights III</v>
          </cell>
          <cell r="C710" t="str">
            <v>Madison Heights Phase III, L.P.</v>
          </cell>
          <cell r="D710" t="str">
            <v>Novogradac &amp; Company LLP (Chicago)</v>
          </cell>
          <cell r="E710" t="str">
            <v>Little Rock Housing Authority</v>
          </cell>
          <cell r="F710" t="str">
            <v>NEF 2003</v>
          </cell>
          <cell r="G710">
            <v>2018</v>
          </cell>
          <cell r="H710" t="str">
            <v>YES</v>
          </cell>
          <cell r="I710" t="str">
            <v>27.5</v>
          </cell>
          <cell r="J710">
            <v>40</v>
          </cell>
        </row>
        <row r="711">
          <cell r="A711">
            <v>60533</v>
          </cell>
          <cell r="B711" t="str">
            <v>Madres Unidas</v>
          </cell>
          <cell r="C711" t="str">
            <v>Madres Unidas Limited Partnership</v>
          </cell>
          <cell r="D711" t="str">
            <v>Wieland &amp; Company, Inc.</v>
          </cell>
          <cell r="E711" t="str">
            <v>LUCHA</v>
          </cell>
          <cell r="F711" t="str">
            <v>NEF 2004</v>
          </cell>
          <cell r="G711">
            <v>0</v>
          </cell>
          <cell r="H711" t="str">
            <v>NO</v>
          </cell>
          <cell r="I711" t="str">
            <v>27.5</v>
          </cell>
          <cell r="J711" t="str">
            <v>27.5</v>
          </cell>
        </row>
        <row r="712">
          <cell r="A712">
            <v>66651</v>
          </cell>
          <cell r="B712" t="str">
            <v>Magnolia Gardens - Secondary (2015)</v>
          </cell>
          <cell r="C712" t="str">
            <v>Magnolia Gardens I Ltd.</v>
          </cell>
          <cell r="D712" t="str">
            <v>Sherbert Associates, PC</v>
          </cell>
          <cell r="E712" t="str">
            <v>NRP Group</v>
          </cell>
          <cell r="F712" t="str">
            <v>NEF 2013</v>
          </cell>
          <cell r="G712">
            <v>0</v>
          </cell>
          <cell r="H712" t="str">
            <v>NO</v>
          </cell>
          <cell r="I712" t="str">
            <v>27.5</v>
          </cell>
          <cell r="J712" t="str">
            <v>27.5</v>
          </cell>
        </row>
        <row r="713">
          <cell r="A713">
            <v>61956</v>
          </cell>
          <cell r="B713" t="str">
            <v>Magnolia Plaza</v>
          </cell>
          <cell r="C713" t="str">
            <v>Magnolia Plaza Housing, L.P.</v>
          </cell>
          <cell r="D713" t="str">
            <v/>
          </cell>
          <cell r="E713" t="str">
            <v>Impacct Brooklyn (formerly Pratt Area Community Council (PACC))</v>
          </cell>
          <cell r="F713" t="str">
            <v>NEF 2007</v>
          </cell>
          <cell r="G713">
            <v>0</v>
          </cell>
          <cell r="H713" t="str">
            <v>NO</v>
          </cell>
          <cell r="I713" t="str">
            <v>27.5</v>
          </cell>
          <cell r="J713" t="str">
            <v>27.5</v>
          </cell>
        </row>
        <row r="714">
          <cell r="A714">
            <v>61219</v>
          </cell>
          <cell r="B714" t="str">
            <v>Nihonmachi Terrace</v>
          </cell>
          <cell r="C714" t="str">
            <v>Main Street InterIm LLC</v>
          </cell>
          <cell r="D714" t="str">
            <v>Finney, Neill &amp; Company, P.S.</v>
          </cell>
          <cell r="E714" t="str">
            <v>InterIm Community Development Association (WA)</v>
          </cell>
          <cell r="F714" t="str">
            <v>NEF 2004</v>
          </cell>
          <cell r="G714">
            <v>0</v>
          </cell>
          <cell r="H714" t="str">
            <v>NO</v>
          </cell>
          <cell r="I714" t="str">
            <v>27.5</v>
          </cell>
          <cell r="J714" t="str">
            <v>27.5</v>
          </cell>
        </row>
        <row r="715">
          <cell r="A715">
            <v>60345</v>
          </cell>
          <cell r="B715" t="str">
            <v>Main Street, Phase III (RI)</v>
          </cell>
          <cell r="C715" t="str">
            <v>Main Street Phase lll, L.P.</v>
          </cell>
          <cell r="D715" t="str">
            <v>Damiano, Burk &amp; Nuttall, P.C.</v>
          </cell>
          <cell r="E715" t="str">
            <v>Valley Affordable Housing Corporation (VAHC)</v>
          </cell>
          <cell r="H715" t="str">
            <v>MAKE ELECTION DECISION BASED ON CURRENT DEPRECIATION USEFUL LIFE *</v>
          </cell>
        </row>
        <row r="716">
          <cell r="A716">
            <v>61643</v>
          </cell>
          <cell r="B716" t="str">
            <v>Malcolm Shabazz LP</v>
          </cell>
          <cell r="C716" t="str">
            <v>Malcolm Shabazz LP</v>
          </cell>
          <cell r="D716" t="str">
            <v>Ivan Armstrong, CPA</v>
          </cell>
          <cell r="E716" t="str">
            <v xml:space="preserve">Malcolm Shabazz Development Corporation	</v>
          </cell>
          <cell r="F716" t="str">
            <v>NYEF 2003</v>
          </cell>
          <cell r="G716">
            <v>0</v>
          </cell>
          <cell r="H716" t="str">
            <v>NO</v>
          </cell>
          <cell r="I716" t="str">
            <v>27.5, 40</v>
          </cell>
          <cell r="J716" t="str">
            <v>27.5, 40</v>
          </cell>
        </row>
        <row r="717">
          <cell r="A717">
            <v>63401</v>
          </cell>
          <cell r="B717" t="str">
            <v>Malden Arms Re-Syndication</v>
          </cell>
          <cell r="C717" t="str">
            <v>Malden Limited Partnership II</v>
          </cell>
          <cell r="D717" t="str">
            <v>CohnReznick (Charlotte)</v>
          </cell>
          <cell r="E717" t="str">
            <v>Mercy Housing Lakefront (IL WI)</v>
          </cell>
          <cell r="F717" t="str">
            <v>NEF 2008 II</v>
          </cell>
          <cell r="G717">
            <v>2018</v>
          </cell>
          <cell r="H717" t="str">
            <v>YES</v>
          </cell>
          <cell r="I717" t="str">
            <v>40</v>
          </cell>
          <cell r="J717">
            <v>40</v>
          </cell>
        </row>
        <row r="718">
          <cell r="A718">
            <v>61893</v>
          </cell>
          <cell r="B718" t="str">
            <v>Many Rivers West</v>
          </cell>
          <cell r="C718" t="str">
            <v>Many Rivers West Limited Partnership</v>
          </cell>
          <cell r="D718" t="str">
            <v>Mahoney Ulbrich Christiansen Russ</v>
          </cell>
          <cell r="E718" t="str">
            <v>American Indian Housing and Community Development Corporation</v>
          </cell>
          <cell r="F718" t="str">
            <v>NEF 2004</v>
          </cell>
          <cell r="G718">
            <v>2018</v>
          </cell>
          <cell r="H718" t="str">
            <v>YES</v>
          </cell>
          <cell r="I718" t="str">
            <v>27.5, 40</v>
          </cell>
          <cell r="J718">
            <v>40</v>
          </cell>
        </row>
        <row r="719">
          <cell r="A719">
            <v>60994</v>
          </cell>
          <cell r="B719" t="str">
            <v>Maple Ridge Apartments (IL)</v>
          </cell>
          <cell r="C719" t="str">
            <v>Maple Ridge Limited Partnership</v>
          </cell>
          <cell r="D719" t="str">
            <v>Dauby O' Connor &amp; Zaleski LLC</v>
          </cell>
          <cell r="E719" t="str">
            <v>Star-Holdings of Illinois, L.L.C.</v>
          </cell>
          <cell r="H719" t="str">
            <v>NEF DISPOSED INTEREST IN 2018</v>
          </cell>
        </row>
        <row r="720">
          <cell r="A720">
            <v>63630</v>
          </cell>
          <cell r="B720" t="str">
            <v>Maplewood Square</v>
          </cell>
          <cell r="C720" t="str">
            <v>Maplewood Partners, LLC</v>
          </cell>
          <cell r="D720" t="str">
            <v>Dixon Hughes Goodman LLP (NC)</v>
          </cell>
          <cell r="E720" t="str">
            <v>DHIC, Inc.,Self-Help Ventures Fund</v>
          </cell>
          <cell r="F720" t="str">
            <v>CITI Guaranteed Fund</v>
          </cell>
          <cell r="G720">
            <v>2018</v>
          </cell>
          <cell r="H720" t="str">
            <v>YES</v>
          </cell>
          <cell r="I720" t="str">
            <v>27.5</v>
          </cell>
          <cell r="J720">
            <v>40</v>
          </cell>
        </row>
        <row r="721">
          <cell r="A721">
            <v>67913</v>
          </cell>
          <cell r="B721" t="str">
            <v xml:space="preserve">Maplewoods </v>
          </cell>
          <cell r="C721" t="str">
            <v>Maplewood, L.P.</v>
          </cell>
          <cell r="D721" t="str">
            <v>Damiano, Burk &amp; Nuttall, P.C.</v>
          </cell>
          <cell r="E721" t="str">
            <v>SWAP, Inc.</v>
          </cell>
          <cell r="F721" t="str">
            <v>TD Banknorth 2014</v>
          </cell>
          <cell r="G721">
            <v>2019</v>
          </cell>
          <cell r="H721" t="str">
            <v>NO</v>
          </cell>
          <cell r="I721">
            <v>27.5</v>
          </cell>
          <cell r="J721" t="str">
            <v>27.5</v>
          </cell>
        </row>
        <row r="722">
          <cell r="A722">
            <v>61818</v>
          </cell>
          <cell r="B722" t="str">
            <v>Marathon County Housing Redevelopment - RD</v>
          </cell>
          <cell r="C722" t="str">
            <v>Marathon County Housing Redevelopment-RD, LLC</v>
          </cell>
          <cell r="D722" t="str">
            <v>SVA Certified Public Accountants</v>
          </cell>
          <cell r="E722" t="str">
            <v>Marathon Housing Association, Inc. (MHA)</v>
          </cell>
          <cell r="F722" t="str">
            <v>NEF 2004</v>
          </cell>
          <cell r="G722">
            <v>0</v>
          </cell>
          <cell r="H722" t="str">
            <v>NO</v>
          </cell>
          <cell r="I722" t="str">
            <v>27.5</v>
          </cell>
          <cell r="J722" t="str">
            <v>27.5</v>
          </cell>
        </row>
        <row r="723">
          <cell r="A723">
            <v>64035</v>
          </cell>
          <cell r="B723" t="str">
            <v>Marion Green Apartments</v>
          </cell>
          <cell r="C723" t="str">
            <v>Marion Green Housing Partners LP</v>
          </cell>
          <cell r="D723" t="str">
            <v>Barnes, Dennig &amp; Co., Ltd</v>
          </cell>
          <cell r="E723" t="str">
            <v>Equal Development, LLC</v>
          </cell>
          <cell r="F723" t="str">
            <v>BAF Fund</v>
          </cell>
          <cell r="G723">
            <v>0</v>
          </cell>
          <cell r="H723" t="str">
            <v>NO</v>
          </cell>
          <cell r="I723" t="str">
            <v>27.5</v>
          </cell>
          <cell r="J723" t="str">
            <v>27.5</v>
          </cell>
        </row>
        <row r="724">
          <cell r="A724">
            <v>64233</v>
          </cell>
          <cell r="B724" t="str">
            <v>Marshall Commons</v>
          </cell>
          <cell r="C724" t="str">
            <v>Marshall Commons Limited Partnership</v>
          </cell>
          <cell r="D724" t="str">
            <v>Whittlesey</v>
          </cell>
          <cell r="E724" t="str">
            <v>New Neighborhoods, Inc. (NNI)</v>
          </cell>
          <cell r="F724" t="str">
            <v>NEF 2011</v>
          </cell>
          <cell r="G724">
            <v>2022</v>
          </cell>
          <cell r="H724" t="str">
            <v>NO</v>
          </cell>
          <cell r="I724" t="str">
            <v>27.5</v>
          </cell>
          <cell r="J724" t="str">
            <v>27.5</v>
          </cell>
        </row>
        <row r="725">
          <cell r="A725">
            <v>63490</v>
          </cell>
          <cell r="B725" t="str">
            <v>Martin Luther King Village Resyndication</v>
          </cell>
          <cell r="C725" t="str">
            <v>Martin Luther King Village, L.P.</v>
          </cell>
          <cell r="D725" t="str">
            <v>Ralph C. Johnson &amp; Co.</v>
          </cell>
          <cell r="E725" t="str">
            <v>Affordable Housing of Kansas City, Inc. (AHKC),Equity Resource Corporation,Housing Authority of Kansas City (HAKC)</v>
          </cell>
          <cell r="F725" t="str">
            <v>NEF 2009</v>
          </cell>
          <cell r="G725">
            <v>0</v>
          </cell>
          <cell r="H725" t="str">
            <v>NO</v>
          </cell>
          <cell r="I725" t="str">
            <v>27.5</v>
          </cell>
          <cell r="J725" t="str">
            <v>27.5</v>
          </cell>
        </row>
        <row r="726">
          <cell r="A726">
            <v>61809</v>
          </cell>
          <cell r="B726" t="str">
            <v>Philip C. Dean Apartments (Mary Avenue)</v>
          </cell>
          <cell r="C726" t="str">
            <v>Mary Avenue Limited Dividend Housing Association Limited Partnership</v>
          </cell>
          <cell r="D726" t="str">
            <v>RubinBrown LLP (St. Louis)</v>
          </cell>
          <cell r="E726" t="str">
            <v>Community Development Advocates Midwest, Inc.,Whitney Capital Company LLC</v>
          </cell>
          <cell r="F726" t="str">
            <v>Fifth Third 2003 - 33%,NEF 2004 - 67%</v>
          </cell>
          <cell r="G726">
            <v>2018</v>
          </cell>
          <cell r="H726" t="str">
            <v>YES</v>
          </cell>
          <cell r="I726" t="str">
            <v>27.5</v>
          </cell>
          <cell r="J726">
            <v>40</v>
          </cell>
        </row>
        <row r="727">
          <cell r="A727">
            <v>65050</v>
          </cell>
          <cell r="B727" t="str">
            <v>Alder Commons</v>
          </cell>
          <cell r="C727" t="str">
            <v>Marysville Studio Apartments, LLC</v>
          </cell>
          <cell r="D727" t="str">
            <v>Clark Nuber P.S.</v>
          </cell>
          <cell r="E727" t="str">
            <v>Compass Health</v>
          </cell>
          <cell r="H727" t="str">
            <v>NEF DISPOSED INTEREST IN 2018</v>
          </cell>
        </row>
        <row r="728">
          <cell r="A728">
            <v>65047</v>
          </cell>
          <cell r="B728" t="str">
            <v>Villa Santa Maria (Mattawa)</v>
          </cell>
          <cell r="C728" t="str">
            <v>Mattawa Housing Associates LP</v>
          </cell>
          <cell r="D728" t="str">
            <v>Loveridge Hunt &amp; Company</v>
          </cell>
          <cell r="E728" t="str">
            <v>Catholic Charities Housing Services DYHS</v>
          </cell>
          <cell r="H728" t="str">
            <v>MAKE ELECTION DECISION BASED ON CURRENT DEPRECIATION USEFUL LIFE *</v>
          </cell>
        </row>
        <row r="729">
          <cell r="A729">
            <v>61798</v>
          </cell>
          <cell r="B729" t="str">
            <v>Matterhorn Apartments</v>
          </cell>
          <cell r="C729" t="str">
            <v>Matterhorn Apartments, LLC</v>
          </cell>
          <cell r="D729" t="str">
            <v>Mahoney Ulbrich Christiansen Russ</v>
          </cell>
          <cell r="E729" t="str">
            <v>CONRO Properties, LLC,TCG Development Services LLC</v>
          </cell>
          <cell r="F729" t="str">
            <v>One Economy I</v>
          </cell>
          <cell r="G729">
            <v>0</v>
          </cell>
          <cell r="H729" t="str">
            <v>NO</v>
          </cell>
          <cell r="I729" t="str">
            <v>27.5</v>
          </cell>
          <cell r="J729" t="str">
            <v>27.5</v>
          </cell>
        </row>
        <row r="730">
          <cell r="A730">
            <v>61322</v>
          </cell>
          <cell r="B730" t="str">
            <v>Holton Street Lofts</v>
          </cell>
          <cell r="C730" t="str">
            <v>Matyas Buildings, LLC</v>
          </cell>
          <cell r="D730" t="str">
            <v>RitzHolman CPAs</v>
          </cell>
          <cell r="E730" t="str">
            <v>Wisconsin Preservation Fund, Inc.</v>
          </cell>
          <cell r="H730" t="str">
            <v>NEF DISPOSED INTEREST IN 2018</v>
          </cell>
        </row>
        <row r="731">
          <cell r="A731">
            <v>60474</v>
          </cell>
          <cell r="B731" t="str">
            <v>Maury Senior Retirement</v>
          </cell>
          <cell r="C731" t="str">
            <v>Maury Senior Retirement Village, L.P.</v>
          </cell>
          <cell r="D731" t="str">
            <v>Dixon Hughes Goodman LLP (VA)</v>
          </cell>
          <cell r="E731" t="str">
            <v>Community Development Advocates East Inc.</v>
          </cell>
          <cell r="H731" t="str">
            <v>NEF DISPOSED INTEREST IN 2018</v>
          </cell>
        </row>
        <row r="732">
          <cell r="A732">
            <v>60572</v>
          </cell>
          <cell r="B732" t="str">
            <v>W. 140th St (Maxwell)</v>
          </cell>
          <cell r="C732" t="str">
            <v>Maxwell Development, L.P.</v>
          </cell>
          <cell r="D732" t="str">
            <v>John W. Davis, CPA</v>
          </cell>
          <cell r="E732" t="str">
            <v>Maxwell Real Estate Development Corp.</v>
          </cell>
          <cell r="H732" t="str">
            <v>MAKE ELECTION DECISION BASED ON CURRENT DEPRECIATION USEFUL LIFE *</v>
          </cell>
        </row>
        <row r="733">
          <cell r="A733">
            <v>65738</v>
          </cell>
          <cell r="B733" t="str">
            <v>MBD Silva Taylor Resyndication</v>
          </cell>
          <cell r="C733" t="str">
            <v>MBD Silva Taylor, LLC</v>
          </cell>
          <cell r="D733" t="str">
            <v>Novogradac &amp; Company LLP (Dover, OH)</v>
          </cell>
          <cell r="E733" t="str">
            <v>MBD Community Housing Corporation,Mid-Bronx Desperadoes Community Housing Corporation,Monadnock Construction Inc.</v>
          </cell>
          <cell r="F733" t="str">
            <v>TD Banknorth 2012</v>
          </cell>
          <cell r="G733">
            <v>0</v>
          </cell>
          <cell r="H733" t="str">
            <v>NO</v>
          </cell>
          <cell r="I733" t="str">
            <v>27.5</v>
          </cell>
          <cell r="J733" t="str">
            <v>27.5</v>
          </cell>
        </row>
        <row r="734">
          <cell r="A734">
            <v>66705</v>
          </cell>
          <cell r="B734" t="str">
            <v xml:space="preserve">Mayfair Commons </v>
          </cell>
          <cell r="C734" t="str">
            <v>MC Blue, L.P.</v>
          </cell>
          <cell r="D734" t="str">
            <v>RubinBrown LLP (Chicago)</v>
          </cell>
          <cell r="E734" t="str">
            <v>North River Commission</v>
          </cell>
          <cell r="F734" t="str">
            <v>Chicago West Town Fund</v>
          </cell>
          <cell r="G734">
            <v>2018</v>
          </cell>
          <cell r="H734" t="str">
            <v>YES</v>
          </cell>
          <cell r="I734">
            <v>40</v>
          </cell>
          <cell r="J734">
            <v>30</v>
          </cell>
        </row>
        <row r="735">
          <cell r="A735">
            <v>63511</v>
          </cell>
          <cell r="B735" t="str">
            <v>McCarty on Monroe</v>
          </cell>
          <cell r="C735" t="str">
            <v>McCarty on Monroe LLC</v>
          </cell>
          <cell r="D735" t="str">
            <v>Novogradac &amp; Company LLP (Long Beach)</v>
          </cell>
          <cell r="E735" t="str">
            <v>City of Phoenix Municipal Housing Corporation ,Phoenix Municipal Housing Corporation (AZ)</v>
          </cell>
          <cell r="F735" t="str">
            <v>NEF 2008</v>
          </cell>
          <cell r="G735">
            <v>0</v>
          </cell>
          <cell r="H735" t="str">
            <v>NO</v>
          </cell>
          <cell r="I735" t="str">
            <v>27.5</v>
          </cell>
          <cell r="J735" t="str">
            <v>27.5</v>
          </cell>
        </row>
        <row r="736">
          <cell r="A736">
            <v>63280</v>
          </cell>
          <cell r="B736" t="str">
            <v>McCoy Plaza</v>
          </cell>
          <cell r="C736" t="str">
            <v>McCoy Plaza LP</v>
          </cell>
          <cell r="D736" t="str">
            <v>Bowman &amp; Company LLP</v>
          </cell>
          <cell r="E736" t="str">
            <v>Affordable Housing CDC, Inc. (Irvine),Watts Labor Community Action Committee (WLCAC)</v>
          </cell>
          <cell r="F736" t="str">
            <v>NEF 2009</v>
          </cell>
          <cell r="G736">
            <v>2018</v>
          </cell>
          <cell r="H736" t="str">
            <v>YES</v>
          </cell>
          <cell r="I736" t="str">
            <v>40</v>
          </cell>
          <cell r="J736">
            <v>40</v>
          </cell>
        </row>
        <row r="737">
          <cell r="A737">
            <v>64945</v>
          </cell>
          <cell r="B737" t="str">
            <v>Casa Matias</v>
          </cell>
          <cell r="C737" t="str">
            <v>MCR Apts I, LLC</v>
          </cell>
          <cell r="D737" t="str">
            <v>Schafer, Tschopp, Whitecomb, Mitchell &amp; Sheridan, LLP, MBAF CPA's LLC</v>
          </cell>
          <cell r="E737" t="str">
            <v>Biscayne Housing Group, LLC,Carrfour Supportive Housing, Inc.</v>
          </cell>
          <cell r="F737" t="str">
            <v>BAF II Fund - 93%,Morgan Stanley SIF Shared - 8%</v>
          </cell>
          <cell r="G737">
            <v>0</v>
          </cell>
          <cell r="H737" t="str">
            <v>NO</v>
          </cell>
          <cell r="I737" t="str">
            <v>27.5</v>
          </cell>
          <cell r="J737" t="str">
            <v>27.5</v>
          </cell>
        </row>
        <row r="738">
          <cell r="A738">
            <v>65580</v>
          </cell>
          <cell r="B738" t="str">
            <v>Medford Affordable Housing</v>
          </cell>
          <cell r="C738" t="str">
            <v>Medford Affordable Housing, LLC</v>
          </cell>
          <cell r="D738" t="str">
            <v>Baker Tilly Virchow Krause, LLP</v>
          </cell>
          <cell r="E738" t="str">
            <v>Impact Seven, Inc.(Almena),Medford Affordable Housing MM, LLC</v>
          </cell>
          <cell r="F738" t="str">
            <v>NEF 2012</v>
          </cell>
          <cell r="G738">
            <v>2018</v>
          </cell>
          <cell r="H738" t="str">
            <v>YES</v>
          </cell>
          <cell r="I738" t="str">
            <v>40</v>
          </cell>
          <cell r="J738">
            <v>40</v>
          </cell>
        </row>
        <row r="739">
          <cell r="A739">
            <v>63088</v>
          </cell>
          <cell r="B739" t="str">
            <v>Melrose Commons Cluster NEP</v>
          </cell>
          <cell r="C739" t="str">
            <v>Melrose Cluster, L.P.</v>
          </cell>
          <cell r="D739" t="str">
            <v>N. Cheng &amp; Co., P.C.</v>
          </cell>
          <cell r="E739" t="str">
            <v>RSE Management LLC</v>
          </cell>
          <cell r="F739" t="str">
            <v>NYEF 2005</v>
          </cell>
          <cell r="G739">
            <v>0</v>
          </cell>
          <cell r="H739" t="str">
            <v>NO</v>
          </cell>
          <cell r="I739" t="str">
            <v>27.5</v>
          </cell>
          <cell r="J739" t="str">
            <v>27.5</v>
          </cell>
        </row>
        <row r="740">
          <cell r="A740">
            <v>62548</v>
          </cell>
          <cell r="B740" t="str">
            <v>Melrose Commons Apartments (IL)</v>
          </cell>
          <cell r="C740" t="str">
            <v>Melrose Commons L.P.</v>
          </cell>
          <cell r="D740" t="str">
            <v>Dauby O' Connor &amp; Zaleski LLC</v>
          </cell>
          <cell r="E740" t="str">
            <v>Brinshore Development, LLC</v>
          </cell>
          <cell r="H740" t="str">
            <v>NEF DISPOSED INTEREST IN 2018</v>
          </cell>
        </row>
        <row r="741">
          <cell r="A741">
            <v>66338</v>
          </cell>
          <cell r="B741" t="str">
            <v xml:space="preserve">Melrose Commons Supportive Housing </v>
          </cell>
          <cell r="C741" t="str">
            <v>Melrose Commons Supportive Housing, L.P.</v>
          </cell>
          <cell r="D741" t="str">
            <v>PKF O’Connor Davies, LLP</v>
          </cell>
          <cell r="E741" t="str">
            <v>The Bridge</v>
          </cell>
          <cell r="F741" t="str">
            <v>Capital One 2012</v>
          </cell>
          <cell r="G741">
            <v>2018</v>
          </cell>
          <cell r="H741" t="str">
            <v>YES</v>
          </cell>
          <cell r="I741">
            <v>27.5</v>
          </cell>
          <cell r="J741">
            <v>30</v>
          </cell>
        </row>
        <row r="742">
          <cell r="A742">
            <v>66658</v>
          </cell>
          <cell r="B742" t="str">
            <v>Melrose Park Veterans Housing</v>
          </cell>
          <cell r="C742" t="str">
            <v>Melrose Park Veteran Housing, LP</v>
          </cell>
          <cell r="D742" t="str">
            <v>Plante &amp; Moran, LLC (Michigan)</v>
          </cell>
          <cell r="E742" t="str">
            <v>A Safe Haven Foundation (IL)</v>
          </cell>
          <cell r="F742" t="str">
            <v>Regional Fund VII</v>
          </cell>
          <cell r="G742">
            <v>0</v>
          </cell>
          <cell r="H742" t="str">
            <v>NO</v>
          </cell>
          <cell r="I742" t="str">
            <v>27.5</v>
          </cell>
          <cell r="J742" t="str">
            <v>27.5</v>
          </cell>
        </row>
        <row r="743">
          <cell r="A743">
            <v>65769</v>
          </cell>
          <cell r="B743" t="str">
            <v>Menemsha Townhomes</v>
          </cell>
          <cell r="C743" t="str">
            <v>Menemsha Limited Partnership</v>
          </cell>
          <cell r="D743" t="str">
            <v>Tidwell Group (Columbus, OH)</v>
          </cell>
          <cell r="E743" t="str">
            <v>National Housing Associates, Inc.</v>
          </cell>
          <cell r="F743" t="str">
            <v>Morgan Stanley SIF Single</v>
          </cell>
          <cell r="G743">
            <v>0</v>
          </cell>
          <cell r="H743" t="str">
            <v>NO</v>
          </cell>
          <cell r="I743" t="str">
            <v>27.5</v>
          </cell>
          <cell r="J743" t="str">
            <v>27.5</v>
          </cell>
        </row>
        <row r="744">
          <cell r="A744">
            <v>64888</v>
          </cell>
          <cell r="B744" t="str">
            <v>Crestview Village Apartments (NE)</v>
          </cell>
          <cell r="C744" t="str">
            <v>Mercy Crestview Village Housing, LP</v>
          </cell>
          <cell r="D744" t="str">
            <v>CohnReznick (Charlotte)</v>
          </cell>
          <cell r="E744" t="str">
            <v>JPM/C Reporting,Mercy Housing, Inc.</v>
          </cell>
          <cell r="F744" t="str">
            <v>NEF 2011 - Resyndication</v>
          </cell>
          <cell r="G744">
            <v>2018</v>
          </cell>
          <cell r="H744" t="str">
            <v>YES</v>
          </cell>
          <cell r="I744" t="str">
            <v>40</v>
          </cell>
          <cell r="J744">
            <v>40</v>
          </cell>
        </row>
        <row r="745">
          <cell r="A745">
            <v>65566</v>
          </cell>
          <cell r="B745" t="str">
            <v xml:space="preserve">Vera Haile Sr Housing (fka 121 Golden Gate)  </v>
          </cell>
          <cell r="C745" t="str">
            <v>Mercy Housing California 50, a California Limited Partnership</v>
          </cell>
          <cell r="D745" t="str">
            <v>CohnReznick (Charlotte)</v>
          </cell>
          <cell r="E745" t="str">
            <v>Mercy Housing California,Mercy Housing, Inc.</v>
          </cell>
          <cell r="F745" t="str">
            <v>Citigroup 2011 - 50%,CEF 2013 - 50%</v>
          </cell>
          <cell r="G745">
            <v>2018</v>
          </cell>
          <cell r="H745" t="str">
            <v>YES</v>
          </cell>
          <cell r="I745" t="str">
            <v>40</v>
          </cell>
          <cell r="J745">
            <v>40</v>
          </cell>
        </row>
        <row r="746">
          <cell r="A746">
            <v>65460</v>
          </cell>
          <cell r="B746" t="str">
            <v>Madonna Residences</v>
          </cell>
          <cell r="C746" t="str">
            <v>Mercy Housing California 53, a California limited partnership</v>
          </cell>
          <cell r="D746" t="str">
            <v>CohnReznick (Charlotte)</v>
          </cell>
          <cell r="E746" t="str">
            <v>Mercy Housing California,Mercy Housing, Inc.</v>
          </cell>
          <cell r="F746" t="str">
            <v>NEF 2011</v>
          </cell>
          <cell r="G746">
            <v>2018</v>
          </cell>
          <cell r="H746" t="str">
            <v>YES</v>
          </cell>
          <cell r="I746" t="str">
            <v>40</v>
          </cell>
          <cell r="J746">
            <v>40</v>
          </cell>
        </row>
        <row r="747">
          <cell r="A747">
            <v>66304</v>
          </cell>
          <cell r="B747" t="str">
            <v>280 Beale Street Apartments (fka Transbay Block 6)</v>
          </cell>
          <cell r="C747" t="str">
            <v>Mercy Housing California 62, L.P., a California Limited Partnership</v>
          </cell>
          <cell r="D747" t="str">
            <v>CohnReznick (Charlotte)</v>
          </cell>
          <cell r="E747" t="str">
            <v>Mercy Housing, Inc.</v>
          </cell>
          <cell r="F747" t="str">
            <v>Silicon Valley Bank SIF (Sold to USB from Silicon)</v>
          </cell>
          <cell r="G747">
            <v>2018</v>
          </cell>
          <cell r="H747" t="str">
            <v>YES</v>
          </cell>
          <cell r="I747" t="str">
            <v>40</v>
          </cell>
          <cell r="J747">
            <v>40</v>
          </cell>
        </row>
        <row r="748">
          <cell r="A748">
            <v>68012</v>
          </cell>
          <cell r="B748" t="str">
            <v xml:space="preserve">Colma Vets Village </v>
          </cell>
          <cell r="C748" t="str">
            <v>Mercy Housing California 66, L.P.</v>
          </cell>
          <cell r="D748" t="str">
            <v>CohnReznick (Charlotte)</v>
          </cell>
          <cell r="E748" t="str">
            <v>Mercy Housing, Inc.</v>
          </cell>
          <cell r="F748" t="str">
            <v>Silicon Valley Bank SIF II</v>
          </cell>
          <cell r="G748">
            <v>2019</v>
          </cell>
          <cell r="H748" t="str">
            <v>NO</v>
          </cell>
          <cell r="I748">
            <v>30</v>
          </cell>
          <cell r="J748">
            <v>30</v>
          </cell>
        </row>
        <row r="749">
          <cell r="A749">
            <v>67994</v>
          </cell>
          <cell r="B749" t="str">
            <v xml:space="preserve">Britton Court </v>
          </cell>
          <cell r="C749" t="str">
            <v>Mercy Housing California 74, L.P.</v>
          </cell>
          <cell r="D749" t="str">
            <v>CohnReznick (Charlotte)</v>
          </cell>
          <cell r="E749" t="str">
            <v>Mercy Housing, Inc.</v>
          </cell>
          <cell r="F749" t="str">
            <v>NEF Support Corp</v>
          </cell>
          <cell r="G749">
            <v>2019</v>
          </cell>
          <cell r="H749" t="str">
            <v>NO</v>
          </cell>
          <cell r="I749">
            <v>40</v>
          </cell>
          <cell r="J749">
            <v>40</v>
          </cell>
        </row>
        <row r="750">
          <cell r="A750">
            <v>63311</v>
          </cell>
          <cell r="B750" t="str">
            <v>Mercy Village Folsom II</v>
          </cell>
          <cell r="C750" t="str">
            <v>Mercy Housing California V, a California Limited Partnership</v>
          </cell>
          <cell r="D750" t="str">
            <v>CohnReznick (Charlotte)</v>
          </cell>
          <cell r="E750" t="str">
            <v>Mercy Housing, Inc.</v>
          </cell>
          <cell r="F750" t="str">
            <v>NEF 2007 II</v>
          </cell>
          <cell r="G750">
            <v>2018</v>
          </cell>
          <cell r="H750" t="str">
            <v>YES</v>
          </cell>
          <cell r="I750" t="str">
            <v>27.5</v>
          </cell>
          <cell r="J750">
            <v>40</v>
          </cell>
        </row>
        <row r="751">
          <cell r="A751">
            <v>61331</v>
          </cell>
          <cell r="B751" t="str">
            <v>Villa Madera</v>
          </cell>
          <cell r="C751" t="str">
            <v>Mercy Housing California XVI, a California Limited Partnership</v>
          </cell>
          <cell r="D751" t="str">
            <v>CohnReznick (Charlotte)</v>
          </cell>
          <cell r="E751" t="str">
            <v>Mercy Housing, Inc.</v>
          </cell>
          <cell r="F751" t="str">
            <v>Nationwide Fund</v>
          </cell>
          <cell r="G751">
            <v>2018</v>
          </cell>
          <cell r="H751" t="str">
            <v>YES</v>
          </cell>
          <cell r="I751" t="str">
            <v>27.5, 40</v>
          </cell>
          <cell r="J751">
            <v>40</v>
          </cell>
        </row>
        <row r="752">
          <cell r="A752">
            <v>61056</v>
          </cell>
          <cell r="B752" t="str">
            <v>Mission Creek Senior Community</v>
          </cell>
          <cell r="C752" t="str">
            <v>Mercy Housing California XX LP</v>
          </cell>
          <cell r="D752" t="str">
            <v>CohnReznick (Charlotte)</v>
          </cell>
          <cell r="E752" t="str">
            <v>Mercy Housing, Inc.</v>
          </cell>
          <cell r="F752" t="str">
            <v>US Bank - 34%,BOACHIF II - 50%,CEF 2004 - 16%</v>
          </cell>
          <cell r="G752">
            <v>2018</v>
          </cell>
          <cell r="H752" t="str">
            <v>YES</v>
          </cell>
          <cell r="I752" t="str">
            <v>27.5, 40</v>
          </cell>
          <cell r="J752">
            <v>40</v>
          </cell>
        </row>
        <row r="753">
          <cell r="A753">
            <v>61099</v>
          </cell>
          <cell r="B753" t="str">
            <v>Dudley Hotel</v>
          </cell>
          <cell r="C753" t="str">
            <v>Mercy Housing California XXII, a California Limited Partnership</v>
          </cell>
          <cell r="D753" t="str">
            <v>CohnReznick (Charlotte)</v>
          </cell>
          <cell r="E753" t="str">
            <v>Mercy Housing, Inc.</v>
          </cell>
          <cell r="H753" t="str">
            <v>NEF DISPOSED INTEREST IN 2018</v>
          </cell>
        </row>
        <row r="754">
          <cell r="A754">
            <v>64974</v>
          </cell>
          <cell r="B754" t="str">
            <v>Grizzly Hollow</v>
          </cell>
          <cell r="C754" t="str">
            <v>Mercy Housing California XXIX Limited Partnership</v>
          </cell>
          <cell r="D754" t="str">
            <v>CohnReznick (Charlotte)</v>
          </cell>
          <cell r="E754" t="str">
            <v>Mercy Housing, Inc.</v>
          </cell>
          <cell r="F754" t="str">
            <v>HNCF</v>
          </cell>
          <cell r="G754">
            <v>2018</v>
          </cell>
          <cell r="H754" t="str">
            <v>YES</v>
          </cell>
          <cell r="I754" t="str">
            <v>27.5, 40</v>
          </cell>
          <cell r="J754">
            <v>40</v>
          </cell>
        </row>
        <row r="755">
          <cell r="A755">
            <v>64975</v>
          </cell>
          <cell r="B755" t="str">
            <v>Martin Luther King, Jr. Village</v>
          </cell>
          <cell r="C755" t="str">
            <v xml:space="preserve">Mercy Housing California XXVI, a California LP </v>
          </cell>
          <cell r="D755" t="str">
            <v>CohnReznick (Charlotte)</v>
          </cell>
          <cell r="E755" t="str">
            <v>Mercy Housing, Inc.</v>
          </cell>
          <cell r="F755" t="str">
            <v>HEF VI</v>
          </cell>
          <cell r="G755">
            <v>2018</v>
          </cell>
          <cell r="H755" t="str">
            <v>YES</v>
          </cell>
          <cell r="I755" t="str">
            <v>40</v>
          </cell>
          <cell r="J755">
            <v>40</v>
          </cell>
        </row>
        <row r="756">
          <cell r="A756">
            <v>64976</v>
          </cell>
          <cell r="B756" t="str">
            <v>Creekview Manor (Folsom)</v>
          </cell>
          <cell r="C756" t="str">
            <v>Mercy Housing California XXXII, a California LP</v>
          </cell>
          <cell r="D756" t="str">
            <v>CohnReznick (Charlotte)</v>
          </cell>
          <cell r="E756" t="str">
            <v>Mercy Housing, Inc.,Rural California Housing Corporation - Mercy Housing</v>
          </cell>
          <cell r="F756" t="str">
            <v>HEF VII</v>
          </cell>
          <cell r="G756">
            <v>0</v>
          </cell>
          <cell r="H756" t="str">
            <v>NO</v>
          </cell>
          <cell r="I756" t="str">
            <v>27.5</v>
          </cell>
          <cell r="J756" t="str">
            <v>27.5</v>
          </cell>
        </row>
        <row r="757">
          <cell r="A757">
            <v>61124</v>
          </cell>
          <cell r="B757" t="str">
            <v>Valle de Merced Apartments</v>
          </cell>
          <cell r="C757" t="str">
            <v>Mercy Housing Colorado VIII, L.P., a Colorado Limited Partnership</v>
          </cell>
          <cell r="D757" t="str">
            <v>CohnReznick (Charlotte)</v>
          </cell>
          <cell r="E757" t="str">
            <v>Mercy Housing, Inc.</v>
          </cell>
          <cell r="H757" t="str">
            <v>NEF DISPOSED INTEREST IN 2018</v>
          </cell>
        </row>
        <row r="758">
          <cell r="A758">
            <v>64982</v>
          </cell>
          <cell r="B758" t="str">
            <v>Sisters Villa</v>
          </cell>
          <cell r="C758" t="str">
            <v>Mercy Housing Idaho V, LP</v>
          </cell>
          <cell r="D758" t="str">
            <v>CohnReznick (Charlotte)</v>
          </cell>
          <cell r="E758" t="str">
            <v>Mercy Housing, Inc.</v>
          </cell>
          <cell r="H758" t="str">
            <v>NEF DISPOSED INTEREST IN 2018</v>
          </cell>
        </row>
        <row r="759">
          <cell r="A759">
            <v>61729</v>
          </cell>
          <cell r="B759" t="str">
            <v>Meridian Stratford Place Senior Apartments</v>
          </cell>
          <cell r="C759" t="str">
            <v>Meridian Stratford Place LDHA L.P.</v>
          </cell>
          <cell r="D759" t="str">
            <v>RubinBrown LLP (St. Louis)</v>
          </cell>
          <cell r="E759" t="str">
            <v>Whitney Capital Company LLC</v>
          </cell>
          <cell r="H759" t="str">
            <v>NEF DISPOSED INTEREST IN 2018</v>
          </cell>
        </row>
        <row r="760">
          <cell r="A760">
            <v>60953</v>
          </cell>
          <cell r="B760" t="str">
            <v>Meta Street Apartments</v>
          </cell>
          <cell r="C760" t="str">
            <v>Meta Street Associates L.P., a California Limited Partnership</v>
          </cell>
          <cell r="D760" t="str">
            <v>Keller &amp; Associates, LLP</v>
          </cell>
          <cell r="E760" t="str">
            <v>Cabrillo Economic Development Corporation (CEDC)</v>
          </cell>
          <cell r="H760" t="str">
            <v>MAKE ELECTION DECISION BASED ON CURRENT DEPRECIATION USEFUL LIFE *</v>
          </cell>
        </row>
        <row r="761">
          <cell r="A761">
            <v>62578</v>
          </cell>
          <cell r="B761" t="str">
            <v>Metawaneenee Hills (Kingswood)</v>
          </cell>
          <cell r="C761" t="str">
            <v>Metawaneenee Hills Limited Partnership</v>
          </cell>
          <cell r="D761" t="str">
            <v>Maner, Costerisan CPAs</v>
          </cell>
          <cell r="E761" t="str">
            <v>Metro Community Development, Inc</v>
          </cell>
          <cell r="F761" t="str">
            <v>NEF 2006</v>
          </cell>
          <cell r="G761">
            <v>0</v>
          </cell>
          <cell r="H761" t="str">
            <v>NO</v>
          </cell>
          <cell r="I761" t="str">
            <v>27.5</v>
          </cell>
          <cell r="J761" t="str">
            <v>27.5</v>
          </cell>
        </row>
        <row r="762">
          <cell r="A762">
            <v>67970</v>
          </cell>
          <cell r="B762" t="str">
            <v xml:space="preserve">PATH Metro Villas Phase 2 </v>
          </cell>
          <cell r="C762" t="str">
            <v>METRO VILLAS PHASE 2 LOS ANGELES, LP</v>
          </cell>
          <cell r="D762" t="str">
            <v>Holthouse, Carlin &amp; Van Trigt LLP</v>
          </cell>
          <cell r="E762" t="str">
            <v>PATH (fka People Assisting the Homeless)</v>
          </cell>
          <cell r="F762" t="str">
            <v>BOACHIF X</v>
          </cell>
          <cell r="G762">
            <v>0</v>
          </cell>
          <cell r="H762" t="str">
            <v>NO</v>
          </cell>
          <cell r="I762">
            <v>40</v>
          </cell>
          <cell r="J762">
            <v>40</v>
          </cell>
        </row>
        <row r="763">
          <cell r="A763">
            <v>62497</v>
          </cell>
          <cell r="B763" t="str">
            <v>MHANY NRP (Acorn 3)</v>
          </cell>
          <cell r="C763" t="str">
            <v>MHANY 3 Associates, L.P.</v>
          </cell>
          <cell r="D763" t="str">
            <v>CohnReznick (NY)</v>
          </cell>
          <cell r="E763" t="str">
            <v xml:space="preserve">Mutual Housing Association of New York (MHANY) Management Inc. </v>
          </cell>
          <cell r="F763" t="str">
            <v>NYEF 2005</v>
          </cell>
          <cell r="G763">
            <v>2018</v>
          </cell>
          <cell r="H763" t="str">
            <v>YES</v>
          </cell>
          <cell r="I763" t="str">
            <v>40</v>
          </cell>
          <cell r="J763">
            <v>40</v>
          </cell>
        </row>
        <row r="764">
          <cell r="A764">
            <v>62245</v>
          </cell>
          <cell r="B764" t="str">
            <v>Snediker Avenue (MHANY 4)</v>
          </cell>
          <cell r="C764" t="str">
            <v>MHANY 4 Associates, L.P.</v>
          </cell>
          <cell r="D764" t="str">
            <v>CohnReznick (NY)</v>
          </cell>
          <cell r="E764" t="str">
            <v xml:space="preserve">Mutual Housing Association of New York (MHANY) Management Inc. </v>
          </cell>
          <cell r="F764" t="str">
            <v>NEF 2005</v>
          </cell>
          <cell r="G764">
            <v>2022</v>
          </cell>
          <cell r="H764" t="str">
            <v>NO</v>
          </cell>
          <cell r="I764" t="str">
            <v>27.5</v>
          </cell>
          <cell r="J764" t="str">
            <v>27.5</v>
          </cell>
        </row>
        <row r="765">
          <cell r="A765">
            <v>67414</v>
          </cell>
          <cell r="B765" t="str">
            <v xml:space="preserve">Senior Residences at Mercy Park </v>
          </cell>
          <cell r="C765" t="str">
            <v>MHSE Mercy Park, LP</v>
          </cell>
          <cell r="D765" t="str">
            <v>CohnReznick (Charlotte)</v>
          </cell>
          <cell r="E765" t="str">
            <v>Mercy Housing Southeast</v>
          </cell>
          <cell r="F765" t="str">
            <v>Mercy Park Middle Tier LLC</v>
          </cell>
          <cell r="G765">
            <v>0</v>
          </cell>
          <cell r="H765" t="str">
            <v>NO</v>
          </cell>
          <cell r="I765">
            <v>27.5</v>
          </cell>
          <cell r="J765" t="str">
            <v>27.5</v>
          </cell>
        </row>
        <row r="766">
          <cell r="A766">
            <v>61938</v>
          </cell>
          <cell r="B766" t="str">
            <v>Middlesex Pilots</v>
          </cell>
          <cell r="C766" t="str">
            <v>Middlesex Housing Limited Partnership</v>
          </cell>
          <cell r="D766" t="str">
            <v>Carter, Hayes &amp; Associates, PC</v>
          </cell>
          <cell r="E766" t="str">
            <v>The Connection Fund, Inc.</v>
          </cell>
          <cell r="F766" t="str">
            <v>NEF 2005</v>
          </cell>
          <cell r="G766">
            <v>0</v>
          </cell>
          <cell r="H766" t="str">
            <v>NO</v>
          </cell>
          <cell r="I766" t="str">
            <v>27.5</v>
          </cell>
          <cell r="J766" t="str">
            <v>27.5</v>
          </cell>
        </row>
        <row r="767">
          <cell r="A767">
            <v>63899</v>
          </cell>
          <cell r="B767" t="str">
            <v>West 131st Street Cluster</v>
          </cell>
          <cell r="C767" t="str">
            <v>Mid-Harlem Apartments, L.P.</v>
          </cell>
          <cell r="D767" t="str">
            <v>John R. Monaco</v>
          </cell>
          <cell r="E767" t="str">
            <v>Global Partners, LLC</v>
          </cell>
          <cell r="F767" t="str">
            <v>NYEF 2008</v>
          </cell>
          <cell r="G767">
            <v>0</v>
          </cell>
          <cell r="H767" t="str">
            <v>NO</v>
          </cell>
          <cell r="I767" t="str">
            <v>27.5</v>
          </cell>
          <cell r="J767" t="str">
            <v>27.5</v>
          </cell>
        </row>
        <row r="768">
          <cell r="A768">
            <v>67129</v>
          </cell>
          <cell r="B768" t="str">
            <v xml:space="preserve">Midtown Crossing </v>
          </cell>
          <cell r="C768" t="str">
            <v>Midtown Crossing Apartments LP</v>
          </cell>
          <cell r="D768" t="str">
            <v>RubinBrown LLP (Chicago)</v>
          </cell>
          <cell r="E768" t="str">
            <v>Over The Rainbow Association (OTR)</v>
          </cell>
          <cell r="F768" t="str">
            <v>Regional VIII - Chicago</v>
          </cell>
          <cell r="G768">
            <v>0</v>
          </cell>
          <cell r="H768" t="str">
            <v>NO</v>
          </cell>
          <cell r="I768">
            <v>27.5</v>
          </cell>
          <cell r="J768" t="str">
            <v>27.5</v>
          </cell>
        </row>
        <row r="769">
          <cell r="A769">
            <v>60377</v>
          </cell>
          <cell r="B769" t="str">
            <v>Miguel Sosa Estates (NRP)</v>
          </cell>
          <cell r="C769" t="str">
            <v>Miguel Sosa Estates LP</v>
          </cell>
          <cell r="D769" t="str">
            <v>A.G. Aaronson, C.P.A.</v>
          </cell>
          <cell r="E769" t="str">
            <v>Aquinas Housing Company</v>
          </cell>
          <cell r="H769" t="str">
            <v>MAKE ELECTION DECISION BASED ON CURRENT DEPRECIATION USEFUL LIFE *</v>
          </cell>
        </row>
        <row r="770">
          <cell r="A770">
            <v>66014</v>
          </cell>
          <cell r="B770" t="str">
            <v>Mija Town Homes</v>
          </cell>
          <cell r="C770" t="str">
            <v>Mija Town Homes, A California Limited Partnership</v>
          </cell>
          <cell r="D770" t="str">
            <v>CohnReznick (Sacramento)</v>
          </cell>
          <cell r="E770" t="str">
            <v>Community Revitalization &amp;amp; Development Corp (CA),Leela Enterprises, Inc.</v>
          </cell>
          <cell r="F770" t="str">
            <v>CEF 2013</v>
          </cell>
          <cell r="G770">
            <v>0</v>
          </cell>
          <cell r="H770" t="str">
            <v>NO</v>
          </cell>
          <cell r="I770" t="str">
            <v>27.5</v>
          </cell>
          <cell r="J770" t="str">
            <v>27.5</v>
          </cell>
        </row>
        <row r="771">
          <cell r="A771">
            <v>60764</v>
          </cell>
          <cell r="B771" t="str">
            <v>Miles Building</v>
          </cell>
          <cell r="C771" t="str">
            <v>Miles Limited Partnership</v>
          </cell>
          <cell r="D771" t="str">
            <v>Randall &amp; Company</v>
          </cell>
          <cell r="E771" t="str">
            <v>Human Resources Development Council of District IX, Inc.</v>
          </cell>
          <cell r="H771" t="str">
            <v>MAKE ELECTION DECISION BASED ON CURRENT DEPRECIATION USEFUL LIFE *</v>
          </cell>
        </row>
        <row r="772">
          <cell r="A772">
            <v>67385</v>
          </cell>
          <cell r="B772" t="str">
            <v xml:space="preserve">Mill Brook Terrace </v>
          </cell>
          <cell r="C772" t="str">
            <v>Mill Brook Terrace, L.P.</v>
          </cell>
          <cell r="D772" t="str">
            <v>CohnReznick (NY)</v>
          </cell>
          <cell r="E772" t="str">
            <v>West Side Federation for Senior Housing, Inc.</v>
          </cell>
          <cell r="F772" t="str">
            <v>Capital One 2012</v>
          </cell>
          <cell r="G772">
            <v>2019</v>
          </cell>
          <cell r="H772" t="str">
            <v>NO</v>
          </cell>
          <cell r="I772">
            <v>27.5</v>
          </cell>
          <cell r="J772" t="str">
            <v>27.5</v>
          </cell>
        </row>
        <row r="773">
          <cell r="A773">
            <v>62137</v>
          </cell>
          <cell r="B773" t="str">
            <v>Mill Creek Apartments (WA)</v>
          </cell>
          <cell r="C773" t="str">
            <v>Mill Creek Affordable Housing Limited Partnership</v>
          </cell>
          <cell r="D773" t="str">
            <v>Loveridge Hunt &amp; Company</v>
          </cell>
          <cell r="E773" t="str">
            <v>Vancouver Housing Authority (WA)</v>
          </cell>
          <cell r="F773" t="str">
            <v>NEF 2006</v>
          </cell>
          <cell r="G773">
            <v>0</v>
          </cell>
          <cell r="H773" t="str">
            <v>YES</v>
          </cell>
          <cell r="I773" t="str">
            <v>27.5, 40</v>
          </cell>
          <cell r="J773">
            <v>40</v>
          </cell>
        </row>
        <row r="774">
          <cell r="A774">
            <v>63047</v>
          </cell>
          <cell r="B774" t="str">
            <v>Mill Creek Meadows (OR)</v>
          </cell>
          <cell r="C774" t="str">
            <v>Mill Creek Meadows Limited Partnership</v>
          </cell>
          <cell r="D774" t="str">
            <v>Finney, Neill &amp; Company, P.S.</v>
          </cell>
          <cell r="E774" t="str">
            <v>Catholic Community Services Foundation, Inc.</v>
          </cell>
          <cell r="F774" t="str">
            <v>NEF 2007</v>
          </cell>
          <cell r="G774">
            <v>2018</v>
          </cell>
          <cell r="H774" t="str">
            <v>YES</v>
          </cell>
          <cell r="I774" t="str">
            <v>27.5</v>
          </cell>
          <cell r="J774">
            <v>40</v>
          </cell>
        </row>
        <row r="775">
          <cell r="A775">
            <v>62005</v>
          </cell>
          <cell r="B775" t="str">
            <v>Mill Run</v>
          </cell>
          <cell r="C775" t="str">
            <v>Mill Run Associates, Ltd.</v>
          </cell>
          <cell r="D775" t="str">
            <v>Cone &amp; Smith, P.C.</v>
          </cell>
          <cell r="E775" t="str">
            <v>Community Action Agency of Northeast Alabama, Inc.,Vantage Development, LLC</v>
          </cell>
          <cell r="F775" t="str">
            <v>NEF 2005</v>
          </cell>
          <cell r="G775">
            <v>0</v>
          </cell>
          <cell r="H775" t="str">
            <v>NO</v>
          </cell>
          <cell r="I775" t="str">
            <v>27.5</v>
          </cell>
          <cell r="J775" t="str">
            <v>27.5</v>
          </cell>
        </row>
        <row r="776">
          <cell r="A776">
            <v>62791</v>
          </cell>
          <cell r="B776" t="str">
            <v>Town-Line Apartments (Mill Street I)</v>
          </cell>
          <cell r="C776" t="str">
            <v>Mill Street I Limited Dividend Housing Association LLC</v>
          </cell>
          <cell r="D776" t="str">
            <v>Maner, Costerisan CPAs</v>
          </cell>
          <cell r="E776" t="str">
            <v>G.A. Haan Development LLC</v>
          </cell>
          <cell r="F776" t="str">
            <v>NEF 2006</v>
          </cell>
          <cell r="G776">
            <v>2018</v>
          </cell>
          <cell r="H776" t="str">
            <v>YES</v>
          </cell>
          <cell r="I776" t="str">
            <v>27.5</v>
          </cell>
          <cell r="J776">
            <v>40</v>
          </cell>
        </row>
        <row r="777">
          <cell r="A777">
            <v>66016</v>
          </cell>
          <cell r="B777" t="str">
            <v>Milwaukee Avenue Apartments (IL)</v>
          </cell>
          <cell r="C777" t="str">
            <v>Milwaukee Avenue Apartments LP</v>
          </cell>
          <cell r="D777" t="str">
            <v>Dauby O' Connor &amp; Zaleski LLC</v>
          </cell>
          <cell r="E777" t="str">
            <v>Full Circle Communities, Inc.</v>
          </cell>
          <cell r="F777" t="str">
            <v>BOACHIF VIII</v>
          </cell>
          <cell r="G777">
            <v>2018</v>
          </cell>
          <cell r="H777" t="str">
            <v>YES</v>
          </cell>
          <cell r="I777" t="str">
            <v>27.5</v>
          </cell>
          <cell r="J777">
            <v>40</v>
          </cell>
        </row>
        <row r="778">
          <cell r="A778">
            <v>65067</v>
          </cell>
          <cell r="B778" t="str">
            <v>Milwaukee Park Apartments</v>
          </cell>
          <cell r="C778" t="str">
            <v>Milwaukee Park Apartments LP</v>
          </cell>
          <cell r="D778" t="str">
            <v>Clark Nuber P.S.</v>
          </cell>
          <cell r="E778" t="str">
            <v>Compass Health</v>
          </cell>
          <cell r="F778" t="str">
            <v>HEF VI</v>
          </cell>
          <cell r="G778">
            <v>0</v>
          </cell>
          <cell r="H778" t="str">
            <v>NO</v>
          </cell>
          <cell r="I778" t="str">
            <v>27.5</v>
          </cell>
          <cell r="J778" t="str">
            <v>27.5</v>
          </cell>
        </row>
        <row r="779">
          <cell r="A779">
            <v>65563</v>
          </cell>
          <cell r="B779" t="str">
            <v>Minot Artspace Lofts (aka Magic City Artspace Lofts)</v>
          </cell>
          <cell r="C779" t="str">
            <v>Minot Artspace Lofts Limited Partnership</v>
          </cell>
          <cell r="D779" t="str">
            <v>Eide Bailly LLP</v>
          </cell>
          <cell r="E779" t="str">
            <v>Artspace Projects, Inc.</v>
          </cell>
          <cell r="F779" t="str">
            <v>Morgan Stanley SIF Single II</v>
          </cell>
          <cell r="G779">
            <v>0</v>
          </cell>
          <cell r="H779" t="str">
            <v>NO</v>
          </cell>
          <cell r="I779" t="str">
            <v>27.5</v>
          </cell>
          <cell r="J779" t="str">
            <v>27.5</v>
          </cell>
        </row>
        <row r="780">
          <cell r="A780">
            <v>66336</v>
          </cell>
          <cell r="B780" t="str">
            <v>Miracles Central Apartments</v>
          </cell>
          <cell r="C780" t="str">
            <v>Miracles Central Apartments Limited Partnership</v>
          </cell>
          <cell r="D780" t="str">
            <v>Jones &amp; Roth</v>
          </cell>
          <cell r="E780" t="str">
            <v>Central City Concern (OR)</v>
          </cell>
          <cell r="F780" t="str">
            <v>HEF XI</v>
          </cell>
          <cell r="G780">
            <v>2018</v>
          </cell>
          <cell r="H780" t="str">
            <v>YES</v>
          </cell>
          <cell r="I780" t="str">
            <v>40</v>
          </cell>
          <cell r="J780">
            <v>40</v>
          </cell>
        </row>
        <row r="781">
          <cell r="A781">
            <v>67172</v>
          </cell>
          <cell r="B781" t="str">
            <v xml:space="preserve">Mirage Town Homes </v>
          </cell>
          <cell r="C781" t="str">
            <v>Mirage Town Homes II LP</v>
          </cell>
          <cell r="D781" t="str">
            <v>CohnReznick (Sacramento)</v>
          </cell>
          <cell r="E781" t="str">
            <v>Leela Enterprises, Inc.</v>
          </cell>
          <cell r="F781" t="str">
            <v>CEF 2016</v>
          </cell>
          <cell r="G781">
            <v>2018</v>
          </cell>
          <cell r="H781" t="str">
            <v>YES</v>
          </cell>
          <cell r="I781">
            <v>27.5</v>
          </cell>
          <cell r="J781">
            <v>40</v>
          </cell>
        </row>
        <row r="782">
          <cell r="A782">
            <v>61485</v>
          </cell>
          <cell r="B782" t="str">
            <v>Mishawum aka Zelma Lacey</v>
          </cell>
          <cell r="C782" t="str">
            <v>Mishawum Assisted Living Associates LLC</v>
          </cell>
          <cell r="D782" t="str">
            <v>RSM (Boston)</v>
          </cell>
          <cell r="E782" t="str">
            <v>Edward A. Fish Associates, LLC</v>
          </cell>
          <cell r="F782" t="str">
            <v>NEF 2003</v>
          </cell>
          <cell r="G782">
            <v>2018</v>
          </cell>
          <cell r="H782" t="str">
            <v>YES</v>
          </cell>
          <cell r="I782" t="str">
            <v>40</v>
          </cell>
          <cell r="J782">
            <v>40</v>
          </cell>
        </row>
        <row r="783">
          <cell r="A783">
            <v>65221</v>
          </cell>
          <cell r="B783" t="str">
            <v>Mitchell Street Market Lofts</v>
          </cell>
          <cell r="C783" t="str">
            <v>Mitchell Street Market Lofts, LLC</v>
          </cell>
          <cell r="D783" t="str">
            <v>Carter and Company CPA LLC</v>
          </cell>
          <cell r="E783" t="str">
            <v>Anderson/Webb LLC,Impact Seven, Inc.(Almena),Mitchell Street Market Lofts MM, LLC,Wisconsin Redevelopment, LLC</v>
          </cell>
          <cell r="F783" t="str">
            <v>JPMorgan 2011</v>
          </cell>
          <cell r="G783">
            <v>0</v>
          </cell>
          <cell r="H783" t="str">
            <v>NO</v>
          </cell>
          <cell r="I783" t="str">
            <v>27.5</v>
          </cell>
          <cell r="J783" t="str">
            <v>27.5</v>
          </cell>
        </row>
        <row r="784">
          <cell r="A784">
            <v>65055</v>
          </cell>
          <cell r="B784" t="str">
            <v>Katharine's Place</v>
          </cell>
          <cell r="C784" t="str">
            <v>ML King  Family Housing, LP</v>
          </cell>
          <cell r="D784" t="str">
            <v>Watson &amp; McDonell, PLLC</v>
          </cell>
          <cell r="E784" t="str">
            <v>Catholic Housing Services of Western WA (Archdiocesan HA)</v>
          </cell>
          <cell r="F784" t="str">
            <v>HEF A-WA</v>
          </cell>
          <cell r="G784">
            <v>0</v>
          </cell>
          <cell r="H784" t="str">
            <v>NO</v>
          </cell>
          <cell r="I784" t="str">
            <v>27.5</v>
          </cell>
          <cell r="J784" t="str">
            <v>27.5</v>
          </cell>
        </row>
        <row r="785">
          <cell r="A785">
            <v>67061</v>
          </cell>
          <cell r="B785" t="str">
            <v>MLK Crossing Senior Apartments</v>
          </cell>
          <cell r="C785" t="str">
            <v>MLK Crossing Senior Apartments, LLLP</v>
          </cell>
          <cell r="D785" t="str">
            <v>RSM (Des Moines)</v>
          </cell>
          <cell r="E785" t="str">
            <v>Curly Top LLC</v>
          </cell>
          <cell r="F785" t="str">
            <v>Regional Fund VII</v>
          </cell>
          <cell r="G785">
            <v>0</v>
          </cell>
          <cell r="H785" t="str">
            <v>NO</v>
          </cell>
          <cell r="I785" t="str">
            <v>27.5</v>
          </cell>
          <cell r="J785" t="str">
            <v>27.5</v>
          </cell>
        </row>
        <row r="786">
          <cell r="A786">
            <v>62506</v>
          </cell>
          <cell r="B786" t="str">
            <v>Blackduck Townhomes</v>
          </cell>
          <cell r="C786" t="str">
            <v>MMCDC Blackduck Limited Partnership</v>
          </cell>
          <cell r="D786" t="str">
            <v>CliftonLarsonAllen (Minnesota)</v>
          </cell>
          <cell r="E786" t="str">
            <v>Blackduck Townhomes LLC,Midwest Minnesota Community Development Corporation</v>
          </cell>
          <cell r="F786" t="str">
            <v>NEF 2006</v>
          </cell>
          <cell r="G786">
            <v>0</v>
          </cell>
          <cell r="H786" t="str">
            <v>NO</v>
          </cell>
          <cell r="I786" t="str">
            <v>27.5</v>
          </cell>
          <cell r="J786" t="str">
            <v>27.5</v>
          </cell>
        </row>
        <row r="787">
          <cell r="A787">
            <v>67536</v>
          </cell>
          <cell r="B787" t="str">
            <v xml:space="preserve">Mohouli Phase 2 </v>
          </cell>
          <cell r="C787" t="str">
            <v>Mohouli Senior Phase 2, LLLP</v>
          </cell>
          <cell r="D787" t="str">
            <v>Taketa, Iwata, Hara &amp; Associates LLC</v>
          </cell>
          <cell r="E787" t="str">
            <v>Hawaii Island Community Development Corporation</v>
          </cell>
          <cell r="F787" t="str">
            <v>Hawaii Affordable Housing Fund</v>
          </cell>
          <cell r="G787">
            <v>0</v>
          </cell>
          <cell r="H787" t="str">
            <v>NO</v>
          </cell>
          <cell r="I787">
            <v>27.5</v>
          </cell>
          <cell r="J787" t="str">
            <v>27.5</v>
          </cell>
        </row>
        <row r="788">
          <cell r="A788">
            <v>66083</v>
          </cell>
          <cell r="B788" t="str">
            <v>Monroe Family Village</v>
          </cell>
          <cell r="C788" t="str">
            <v>Monroe Family Village LLC</v>
          </cell>
          <cell r="D788" t="str">
            <v>Watson &amp; McDonell, PLLC, Housing Hope</v>
          </cell>
          <cell r="E788" t="str">
            <v>Housing Hope</v>
          </cell>
          <cell r="F788" t="str">
            <v>HEF XI</v>
          </cell>
          <cell r="G788">
            <v>2018</v>
          </cell>
          <cell r="H788" t="str">
            <v>YES</v>
          </cell>
          <cell r="I788" t="str">
            <v>27.5</v>
          </cell>
          <cell r="J788">
            <v>40</v>
          </cell>
        </row>
        <row r="789">
          <cell r="A789">
            <v>65440</v>
          </cell>
          <cell r="B789" t="str">
            <v>The Montecito</v>
          </cell>
          <cell r="C789" t="str">
            <v>Montecito Apartments Housing LP</v>
          </cell>
          <cell r="D789" t="str">
            <v>Novogradac &amp; Company LLP (Long Beach)</v>
          </cell>
          <cell r="E789" t="str">
            <v>Thomas Safran Associates</v>
          </cell>
          <cell r="F789" t="str">
            <v>Wells Fargo SIF II</v>
          </cell>
          <cell r="G789">
            <v>2018</v>
          </cell>
          <cell r="H789" t="str">
            <v>YES</v>
          </cell>
          <cell r="I789" t="str">
            <v>27.5</v>
          </cell>
          <cell r="J789">
            <v>40</v>
          </cell>
        </row>
        <row r="790">
          <cell r="A790">
            <v>68009</v>
          </cell>
          <cell r="B790" t="str">
            <v xml:space="preserve">Sun Ridge </v>
          </cell>
          <cell r="C790" t="str">
            <v>Monument Boulevard Housing Associates, LP</v>
          </cell>
          <cell r="D790" t="str">
            <v>Leaf and Cole, LLP</v>
          </cell>
          <cell r="E790" t="str">
            <v>Community HousingWorks, Inc., a CA nonprofit public benefit corporation</v>
          </cell>
          <cell r="F790" t="str">
            <v>Capital One 2012</v>
          </cell>
          <cell r="G790">
            <v>2019</v>
          </cell>
          <cell r="H790" t="str">
            <v>NO</v>
          </cell>
          <cell r="I790">
            <v>27.5</v>
          </cell>
          <cell r="J790" t="str">
            <v>27.5</v>
          </cell>
        </row>
        <row r="791">
          <cell r="A791">
            <v>67640</v>
          </cell>
          <cell r="B791" t="str">
            <v xml:space="preserve">Moonlight Townhomes </v>
          </cell>
          <cell r="C791" t="str">
            <v>Moonlight Townhomes LLC</v>
          </cell>
          <cell r="D791" t="str">
            <v>Bjorklund Montplaisir, CPA's</v>
          </cell>
          <cell r="E791" t="str">
            <v>Housing Works</v>
          </cell>
          <cell r="F791" t="str">
            <v>HEF XIII</v>
          </cell>
          <cell r="G791">
            <v>2018</v>
          </cell>
          <cell r="H791" t="str">
            <v>YES</v>
          </cell>
          <cell r="I791">
            <v>27.5</v>
          </cell>
          <cell r="J791">
            <v>40</v>
          </cell>
        </row>
        <row r="792">
          <cell r="A792">
            <v>66012</v>
          </cell>
          <cell r="B792" t="str">
            <v>Moonlight Villas</v>
          </cell>
          <cell r="C792" t="str">
            <v>Moonlight Villas, LP</v>
          </cell>
          <cell r="D792" t="str">
            <v>Keller &amp; Associates, LLP</v>
          </cell>
          <cell r="E792" t="str">
            <v>Abbey Road, Inc.,Los Angeles Housing Partnership, Inc. (LAHP)</v>
          </cell>
          <cell r="F792" t="str">
            <v>CEF 2014</v>
          </cell>
          <cell r="G792">
            <v>2022</v>
          </cell>
          <cell r="H792" t="str">
            <v>NO</v>
          </cell>
          <cell r="I792" t="str">
            <v>27.5</v>
          </cell>
          <cell r="J792" t="str">
            <v>27.5</v>
          </cell>
        </row>
        <row r="793">
          <cell r="A793">
            <v>66937</v>
          </cell>
          <cell r="B793" t="str">
            <v>Morton School Senior Apartments</v>
          </cell>
          <cell r="C793" t="str">
            <v>Morton School Senior Apartments, LP</v>
          </cell>
          <cell r="D793" t="str">
            <v>Dauby O' Connor &amp; Zaleski LLC</v>
          </cell>
          <cell r="E793" t="str">
            <v>TWG Development, LLC</v>
          </cell>
          <cell r="F793" t="str">
            <v>Regional Fund VII</v>
          </cell>
          <cell r="G793">
            <v>0</v>
          </cell>
          <cell r="H793" t="str">
            <v>NO</v>
          </cell>
          <cell r="I793" t="str">
            <v>27.5</v>
          </cell>
          <cell r="J793" t="str">
            <v>27.5</v>
          </cell>
        </row>
        <row r="794">
          <cell r="A794">
            <v>66227</v>
          </cell>
          <cell r="B794" t="str">
            <v>Moss Park - Secondary 2014</v>
          </cell>
          <cell r="C794" t="str">
            <v>Moss Park  Partners Ltd</v>
          </cell>
          <cell r="D794" t="str">
            <v>Schafer, Tschopp, Whitecomb, Mitchell &amp; Sheridan, LLP</v>
          </cell>
          <cell r="E794" t="str">
            <v>Atlantic Housing Partners (FL)</v>
          </cell>
          <cell r="F794" t="str">
            <v>Regional Fund II</v>
          </cell>
          <cell r="H794" t="str">
            <v>NO</v>
          </cell>
          <cell r="I794" t="str">
            <v>27.5</v>
          </cell>
          <cell r="J794" t="str">
            <v>27.5</v>
          </cell>
        </row>
        <row r="795">
          <cell r="A795">
            <v>65020</v>
          </cell>
          <cell r="B795" t="str">
            <v>Mountain Laurel Lodge</v>
          </cell>
          <cell r="C795" t="str">
            <v>Mountain Laurel Lodge, LP</v>
          </cell>
          <cell r="D795" t="str">
            <v>Loveridge Hunt &amp; Company</v>
          </cell>
          <cell r="E795" t="str">
            <v>Pacific Crest Affordable Housing, LLC</v>
          </cell>
          <cell r="F795" t="str">
            <v>HEF V - 50%,HWCF - 50%</v>
          </cell>
          <cell r="G795">
            <v>0</v>
          </cell>
          <cell r="H795" t="str">
            <v>NO</v>
          </cell>
          <cell r="I795" t="str">
            <v>27.5</v>
          </cell>
          <cell r="J795" t="str">
            <v>27.5</v>
          </cell>
        </row>
        <row r="796">
          <cell r="A796">
            <v>64972</v>
          </cell>
          <cell r="B796" t="str">
            <v>Mountain Pointe Apartments Phase II</v>
          </cell>
          <cell r="C796" t="str">
            <v xml:space="preserve">Mountain Pointe Apartments Phase II, LP                  </v>
          </cell>
          <cell r="D796" t="str">
            <v>Dauby O' Connor &amp; Zaleski LLC</v>
          </cell>
          <cell r="E796" t="str">
            <v>CPLC Development Corp.,Mountain Pointe Apartments LIHTC Phase II, LLC</v>
          </cell>
          <cell r="F796" t="str">
            <v>HEF VI - 64%,HEF VII - 37%</v>
          </cell>
          <cell r="G796">
            <v>0</v>
          </cell>
          <cell r="H796" t="str">
            <v>NO</v>
          </cell>
          <cell r="I796" t="str">
            <v>27.5</v>
          </cell>
          <cell r="J796" t="str">
            <v>27.5</v>
          </cell>
        </row>
        <row r="797">
          <cell r="A797">
            <v>61535</v>
          </cell>
          <cell r="B797" t="str">
            <v>Mountain Senior Apartments</v>
          </cell>
          <cell r="C797" t="str">
            <v>Mountain Seniors, L.P.</v>
          </cell>
          <cell r="D797" t="str">
            <v>RSM (Des Moines)</v>
          </cell>
          <cell r="E797" t="str">
            <v>Whitewater Creek, Inc</v>
          </cell>
          <cell r="H797" t="str">
            <v>MAKE ELECTION DECISION BASED ON CURRENT DEPRECIATION USEFUL LIFE *</v>
          </cell>
        </row>
        <row r="798">
          <cell r="A798">
            <v>65029</v>
          </cell>
          <cell r="B798" t="str">
            <v>Mountain Shadow Apartments</v>
          </cell>
          <cell r="C798" t="str">
            <v>Mountain Shadows Apartments LLC</v>
          </cell>
          <cell r="D798" t="str">
            <v>WSRP, LLC</v>
          </cell>
          <cell r="E798" t="str">
            <v>Mountain Shadows Associates LLC</v>
          </cell>
          <cell r="F798" t="str">
            <v>HEF VI</v>
          </cell>
          <cell r="G798">
            <v>0</v>
          </cell>
          <cell r="H798" t="str">
            <v>NO</v>
          </cell>
          <cell r="I798" t="str">
            <v>27.5</v>
          </cell>
          <cell r="J798" t="str">
            <v>27.5</v>
          </cell>
        </row>
        <row r="799">
          <cell r="A799">
            <v>62382</v>
          </cell>
          <cell r="B799" t="str">
            <v>Mountain View Estates</v>
          </cell>
          <cell r="C799" t="str">
            <v>Mountainview Estates Limited Partnership, an Arkansas Limited Partnership</v>
          </cell>
          <cell r="D799" t="str">
            <v>Jeffrey Faile &amp; Associates, PC</v>
          </cell>
          <cell r="E799" t="str">
            <v>Morningside Development, LLC</v>
          </cell>
          <cell r="H799" t="str">
            <v>NEF DISPOSED INTEREST IN 2018</v>
          </cell>
        </row>
        <row r="800">
          <cell r="A800">
            <v>65191</v>
          </cell>
          <cell r="B800" t="str">
            <v>Elven Sted</v>
          </cell>
          <cell r="C800" t="str">
            <v>Movin' Out Stoughton, LLC</v>
          </cell>
          <cell r="D800" t="str">
            <v>SVA Certified Public Accountants</v>
          </cell>
          <cell r="E800" t="str">
            <v>General Capital Management, Inc.,Movin' Out, Inc.</v>
          </cell>
          <cell r="F800" t="str">
            <v>BAF II Fund - 85%,Morgan Stanley SIF Shared - 15%</v>
          </cell>
          <cell r="G800">
            <v>2022</v>
          </cell>
          <cell r="H800" t="str">
            <v>NO</v>
          </cell>
          <cell r="I800" t="str">
            <v>27.5</v>
          </cell>
          <cell r="J800" t="str">
            <v>27.5</v>
          </cell>
        </row>
        <row r="801">
          <cell r="A801">
            <v>62771</v>
          </cell>
          <cell r="B801" t="str">
            <v>De Vries Place</v>
          </cell>
          <cell r="C801" t="str">
            <v>MP Milpitas Affordable Housing Associates, a California Limited Partnership</v>
          </cell>
          <cell r="D801" t="str">
            <v>Novogradac &amp; Company LLP (Portland)</v>
          </cell>
          <cell r="E801" t="str">
            <v>MidPen Housing Corporation (fka Mid Pennisula Housing Coalition),MP Milpitas Affordable Housing LLC</v>
          </cell>
          <cell r="F801" t="str">
            <v>Fannie Mae Homeless Initiative</v>
          </cell>
          <cell r="G801">
            <v>0</v>
          </cell>
          <cell r="H801" t="str">
            <v>NO</v>
          </cell>
          <cell r="I801" t="str">
            <v>27.5, 40</v>
          </cell>
          <cell r="J801" t="str">
            <v>27.5, 40</v>
          </cell>
        </row>
        <row r="802">
          <cell r="A802">
            <v>66232</v>
          </cell>
          <cell r="B802" t="str">
            <v>William J. Wood Veterans House (fka Federal Way Veterans Center)</v>
          </cell>
          <cell r="C802" t="str">
            <v>MSC Federal Way Veterans LLC</v>
          </cell>
          <cell r="D802" t="str">
            <v>Loveridge Hunt &amp; Company</v>
          </cell>
          <cell r="E802" t="str">
            <v>Multi-Service Center (MSC) (WA)</v>
          </cell>
          <cell r="F802" t="str">
            <v>HEF XII</v>
          </cell>
          <cell r="G802">
            <v>0</v>
          </cell>
          <cell r="H802" t="str">
            <v>NO</v>
          </cell>
          <cell r="I802" t="str">
            <v>27.5</v>
          </cell>
          <cell r="J802" t="str">
            <v>27.5</v>
          </cell>
        </row>
        <row r="803">
          <cell r="A803">
            <v>62990</v>
          </cell>
          <cell r="B803" t="str">
            <v>Monsignor Vetro</v>
          </cell>
          <cell r="C803" t="str">
            <v>Msgr. Vetro Associates L.P.</v>
          </cell>
          <cell r="D803" t="str">
            <v/>
          </cell>
          <cell r="E803" t="str">
            <v>St. Nicks Alliance</v>
          </cell>
          <cell r="F803" t="str">
            <v>NEF 2006 II</v>
          </cell>
          <cell r="G803">
            <v>0</v>
          </cell>
          <cell r="H803" t="str">
            <v>NO</v>
          </cell>
          <cell r="I803" t="str">
            <v>27.5, 40</v>
          </cell>
          <cell r="J803" t="str">
            <v>27.5, 40</v>
          </cell>
        </row>
        <row r="804">
          <cell r="A804">
            <v>67721</v>
          </cell>
          <cell r="B804" t="str">
            <v xml:space="preserve">Mt. Angeles View  </v>
          </cell>
          <cell r="C804" t="str">
            <v>Mt. Angeles View I LLLP</v>
          </cell>
          <cell r="D804" t="str">
            <v>Novogradac &amp; Company LLP (San Francisco)</v>
          </cell>
          <cell r="E804" t="str">
            <v>Peninsula Housing Authority</v>
          </cell>
          <cell r="F804" t="str">
            <v>MS CTR Fund II LLC</v>
          </cell>
          <cell r="G804">
            <v>2019</v>
          </cell>
          <cell r="H804" t="str">
            <v>NO</v>
          </cell>
          <cell r="I804">
            <v>27.5</v>
          </cell>
          <cell r="J804" t="str">
            <v>27.5</v>
          </cell>
        </row>
        <row r="805">
          <cell r="A805">
            <v>67589</v>
          </cell>
          <cell r="B805" t="str">
            <v xml:space="preserve">Mt. Baker Village Apartments </v>
          </cell>
          <cell r="C805" t="str">
            <v>Mt. Baker Village LLLP</v>
          </cell>
          <cell r="D805" t="str">
            <v>Watson &amp; McDonell, PLLC</v>
          </cell>
          <cell r="E805" t="str">
            <v>Mt. Baker Housing Association</v>
          </cell>
          <cell r="F805" t="str">
            <v>MS CTR Fund I LLC</v>
          </cell>
          <cell r="G805">
            <v>2018</v>
          </cell>
          <cell r="H805" t="str">
            <v>YES</v>
          </cell>
          <cell r="I805" t="str">
            <v>27.5, 40</v>
          </cell>
          <cell r="J805" t="str">
            <v>30, 40</v>
          </cell>
        </row>
        <row r="806">
          <cell r="A806">
            <v>65119</v>
          </cell>
          <cell r="B806" t="str">
            <v>Muldoon Apartments</v>
          </cell>
          <cell r="C806" t="str">
            <v>Muldoon Gardens Associates LLC</v>
          </cell>
          <cell r="D806" t="str">
            <v>Flaherty Salmin CPAs</v>
          </cell>
          <cell r="E806" t="str">
            <v>Home Leasing, LLC</v>
          </cell>
          <cell r="F806" t="str">
            <v>Morgan Stanley SIF Single</v>
          </cell>
          <cell r="G806">
            <v>0</v>
          </cell>
          <cell r="H806" t="str">
            <v>NO</v>
          </cell>
          <cell r="I806" t="str">
            <v>27.5</v>
          </cell>
          <cell r="J806">
            <v>27.5</v>
          </cell>
        </row>
        <row r="807">
          <cell r="A807">
            <v>64149</v>
          </cell>
          <cell r="B807" t="str">
            <v>Muscoota</v>
          </cell>
          <cell r="C807" t="str">
            <v>Muscoota Hope LLC</v>
          </cell>
          <cell r="D807" t="str">
            <v>BKD LLP (New York)</v>
          </cell>
          <cell r="E807" t="str">
            <v>Hope Community, Inc.(NY)</v>
          </cell>
          <cell r="F807" t="str">
            <v>TD Banknorth 2009</v>
          </cell>
          <cell r="G807">
            <v>2018</v>
          </cell>
          <cell r="H807" t="str">
            <v>YES</v>
          </cell>
          <cell r="I807" t="str">
            <v>40</v>
          </cell>
          <cell r="J807">
            <v>40</v>
          </cell>
        </row>
        <row r="808">
          <cell r="A808">
            <v>63784</v>
          </cell>
          <cell r="B808" t="str">
            <v>Montauk Avenue Cluster</v>
          </cell>
          <cell r="C808" t="str">
            <v>Nanraj LP</v>
          </cell>
          <cell r="D808" t="str">
            <v>John W. Davis, CPA</v>
          </cell>
          <cell r="E808" t="str">
            <v>Rajoy Management Inc.</v>
          </cell>
          <cell r="F808" t="str">
            <v>NYEF 2006</v>
          </cell>
          <cell r="G808">
            <v>0</v>
          </cell>
          <cell r="H808" t="str">
            <v>NO</v>
          </cell>
          <cell r="I808" t="str">
            <v>27.5</v>
          </cell>
          <cell r="J808" t="str">
            <v>27.5</v>
          </cell>
        </row>
        <row r="809">
          <cell r="A809">
            <v>66066</v>
          </cell>
          <cell r="B809" t="str">
            <v>Naomi Gardens</v>
          </cell>
          <cell r="C809" t="str">
            <v>Naomi Gardens, LP</v>
          </cell>
          <cell r="D809" t="str">
            <v>Aprio LLP (formerly Habif, Arogeti &amp; Wynne, LLP)</v>
          </cell>
          <cell r="E809" t="str">
            <v>Psalms 127, L.L.C. ,Re-Build America, Inc. (GA),ReBuild America-Arcadia, LLC</v>
          </cell>
          <cell r="F809" t="str">
            <v>CEF 2014</v>
          </cell>
          <cell r="G809">
            <v>2018</v>
          </cell>
          <cell r="H809" t="str">
            <v>YES</v>
          </cell>
          <cell r="I809" t="str">
            <v>27.5</v>
          </cell>
          <cell r="J809">
            <v>40</v>
          </cell>
        </row>
        <row r="810">
          <cell r="A810">
            <v>61735</v>
          </cell>
          <cell r="B810" t="str">
            <v>Nathan Castle</v>
          </cell>
          <cell r="C810" t="str">
            <v>Nathan Castle Apartments, L.P.</v>
          </cell>
          <cell r="D810" t="str">
            <v>Flaherty Salmin CPAs</v>
          </cell>
          <cell r="E810" t="str">
            <v>Edgemere Development</v>
          </cell>
          <cell r="F810" t="str">
            <v>NEF 2003</v>
          </cell>
          <cell r="G810">
            <v>0</v>
          </cell>
          <cell r="H810" t="str">
            <v>NO</v>
          </cell>
          <cell r="I810" t="str">
            <v>27.5</v>
          </cell>
          <cell r="J810" t="str">
            <v>27.5</v>
          </cell>
        </row>
        <row r="811">
          <cell r="A811">
            <v>64776</v>
          </cell>
          <cell r="B811" t="str">
            <v>National Avenue Lofts</v>
          </cell>
          <cell r="C811" t="str">
            <v>National Avenue Lofts LLC</v>
          </cell>
          <cell r="D811" t="str">
            <v>Baker Tilly Virchow Krause, LLP</v>
          </cell>
          <cell r="E811" t="str">
            <v>Impact Seven, Inc.(Almena),JPM/C Reporting</v>
          </cell>
          <cell r="F811" t="str">
            <v>JPMorgan 2009</v>
          </cell>
          <cell r="G811">
            <v>0</v>
          </cell>
          <cell r="H811" t="str">
            <v>NO</v>
          </cell>
          <cell r="I811" t="str">
            <v>27.5</v>
          </cell>
          <cell r="J811" t="str">
            <v>27.5</v>
          </cell>
        </row>
        <row r="812">
          <cell r="A812">
            <v>65984</v>
          </cell>
          <cell r="B812" t="str">
            <v>Navy Village - Secondary 2017</v>
          </cell>
          <cell r="C812" t="str">
            <v>Navy Village VOA Affordable Housing, L.P.</v>
          </cell>
          <cell r="D812" t="str">
            <v>Maddox &amp; Associates APC</v>
          </cell>
          <cell r="E812" t="str">
            <v>Volunteers of America National Services,Volunteers of America-Los Angeles (VOA)</v>
          </cell>
          <cell r="F812" t="str">
            <v>Regional Secondary II - California</v>
          </cell>
          <cell r="G812">
            <v>2018</v>
          </cell>
          <cell r="H812" t="str">
            <v>YES</v>
          </cell>
          <cell r="I812" t="str">
            <v>27.5</v>
          </cell>
          <cell r="J812">
            <v>40</v>
          </cell>
        </row>
        <row r="813">
          <cell r="A813">
            <v>64468</v>
          </cell>
          <cell r="B813" t="str">
            <v>Naylor Road</v>
          </cell>
          <cell r="C813" t="str">
            <v>Naylor Road LLC</v>
          </cell>
          <cell r="D813" t="str">
            <v>CohnReznick (Bethesda)</v>
          </cell>
          <cell r="E813" t="str">
            <v>So Others Might Eat (SOME)</v>
          </cell>
          <cell r="F813" t="str">
            <v>Citigroup 2011</v>
          </cell>
          <cell r="G813">
            <v>2022</v>
          </cell>
          <cell r="H813" t="str">
            <v>NO</v>
          </cell>
          <cell r="I813" t="str">
            <v>27.5</v>
          </cell>
          <cell r="J813" t="str">
            <v>27.5</v>
          </cell>
        </row>
        <row r="814">
          <cell r="A814">
            <v>64218</v>
          </cell>
          <cell r="B814" t="str">
            <v>Sepulveda Apartments I</v>
          </cell>
          <cell r="C814" t="str">
            <v>ND Sepulveda I, L.P.</v>
          </cell>
          <cell r="D814" t="str">
            <v>Keller &amp; Associates, LLP</v>
          </cell>
          <cell r="E814" t="str">
            <v>A Community of Friends,New Directions, Inc. (aka ND Inc)</v>
          </cell>
          <cell r="F814" t="str">
            <v>BOACHIF VI</v>
          </cell>
          <cell r="G814">
            <v>0</v>
          </cell>
          <cell r="H814" t="str">
            <v>NO</v>
          </cell>
          <cell r="I814" t="str">
            <v>40</v>
          </cell>
          <cell r="J814">
            <v>40</v>
          </cell>
        </row>
        <row r="815">
          <cell r="A815">
            <v>64219</v>
          </cell>
          <cell r="B815" t="str">
            <v>Sepulveda Apartments II</v>
          </cell>
          <cell r="C815" t="str">
            <v>ND Sepulveda II, L.P.</v>
          </cell>
          <cell r="D815" t="str">
            <v>Keller &amp; Associates, LLP</v>
          </cell>
          <cell r="E815" t="str">
            <v>A Community of Friends,New Directions, Inc. (aka ND Inc)</v>
          </cell>
          <cell r="F815" t="str">
            <v>BOACHIF VI</v>
          </cell>
          <cell r="G815">
            <v>0</v>
          </cell>
          <cell r="H815" t="str">
            <v>NO</v>
          </cell>
          <cell r="I815" t="str">
            <v>40</v>
          </cell>
          <cell r="J815">
            <v>40</v>
          </cell>
        </row>
        <row r="816">
          <cell r="A816">
            <v>61541</v>
          </cell>
          <cell r="B816" t="str">
            <v>Margot and Harold Schiff Residences</v>
          </cell>
          <cell r="C816" t="str">
            <v>Near North L.P.</v>
          </cell>
          <cell r="D816" t="str">
            <v>CohnReznick (Charlotte)</v>
          </cell>
          <cell r="E816" t="str">
            <v>Mercy Housing Lakefront (IL WI)</v>
          </cell>
          <cell r="F816" t="str">
            <v>Fannie Mae Homeless Initiative</v>
          </cell>
          <cell r="G816">
            <v>0</v>
          </cell>
          <cell r="H816" t="str">
            <v>NO</v>
          </cell>
          <cell r="I816" t="str">
            <v>27.5</v>
          </cell>
          <cell r="J816" t="str">
            <v>27.5</v>
          </cell>
        </row>
        <row r="817">
          <cell r="A817">
            <v>60378</v>
          </cell>
          <cell r="B817" t="str">
            <v>N.E.B. L.P. (NRP)</v>
          </cell>
          <cell r="C817" t="str">
            <v>NEB, L.P.</v>
          </cell>
          <cell r="D817" t="str">
            <v>Tidwell Group (Atlanta)</v>
          </cell>
          <cell r="E817" t="str">
            <v>Brooklyn Neighborhood HDFC (fka Metropolitan Houses HDFC)</v>
          </cell>
          <cell r="H817" t="str">
            <v>MAKE ELECTION DECISION BASED ON CURRENT DEPRECIATION USEFUL LIFE *</v>
          </cell>
        </row>
        <row r="818">
          <cell r="A818">
            <v>63334</v>
          </cell>
          <cell r="B818" t="str">
            <v>United North School Homes</v>
          </cell>
          <cell r="C818" t="str">
            <v>Neighborhood Housing Services Toledo, Inc.</v>
          </cell>
          <cell r="D818" t="str">
            <v>Gilmore, Jasion &amp; Mahler LTD</v>
          </cell>
          <cell r="E818" t="str">
            <v>Lagrange Development Corporation (LDC),Neighborhood Housing Services of Toledo, Inc.,United North,United North (OH)</v>
          </cell>
          <cell r="F818" t="str">
            <v>NEF 2008 II</v>
          </cell>
          <cell r="G818">
            <v>0</v>
          </cell>
          <cell r="H818" t="str">
            <v>NO</v>
          </cell>
          <cell r="I818" t="str">
            <v>27.5</v>
          </cell>
          <cell r="J818" t="str">
            <v>27.5</v>
          </cell>
        </row>
        <row r="819">
          <cell r="A819">
            <v>64824</v>
          </cell>
          <cell r="B819" t="str">
            <v>New Castle Townhomes</v>
          </cell>
          <cell r="C819" t="str">
            <v>New Castle Townhomes Limited Partnership</v>
          </cell>
          <cell r="D819" t="str">
            <v>Baker Tilly Virchow Krause, LLP</v>
          </cell>
          <cell r="E819" t="str">
            <v>Southwest Minnesota Housing Partnership</v>
          </cell>
          <cell r="F819" t="str">
            <v>Wells Fargo SIF</v>
          </cell>
          <cell r="G819">
            <v>0</v>
          </cell>
          <cell r="H819" t="str">
            <v>NO</v>
          </cell>
          <cell r="I819" t="str">
            <v>27.5</v>
          </cell>
          <cell r="J819" t="str">
            <v>27.5</v>
          </cell>
        </row>
        <row r="820">
          <cell r="A820">
            <v>61969</v>
          </cell>
          <cell r="B820" t="str">
            <v>New Century</v>
          </cell>
          <cell r="C820" t="str">
            <v>New Century Village LLC</v>
          </cell>
          <cell r="D820" t="str">
            <v>Watson &amp; McDonell, PLLC, Housing Hope</v>
          </cell>
          <cell r="E820" t="str">
            <v>Housing Hope</v>
          </cell>
          <cell r="F820" t="str">
            <v>NEF 2006</v>
          </cell>
          <cell r="G820">
            <v>0</v>
          </cell>
          <cell r="H820" t="str">
            <v>NO</v>
          </cell>
          <cell r="I820" t="str">
            <v>27.5</v>
          </cell>
          <cell r="J820" t="str">
            <v>27.5</v>
          </cell>
        </row>
        <row r="821">
          <cell r="A821">
            <v>65472</v>
          </cell>
          <cell r="B821" t="str">
            <v>Codman Square Apartments</v>
          </cell>
          <cell r="C821" t="str">
            <v>New Codman Square Apartments LLC</v>
          </cell>
          <cell r="D821" t="str">
            <v>Daniel Dennis &amp; Company LLP</v>
          </cell>
          <cell r="E821" t="str">
            <v>Codman Square Neigborhood Development Corp</v>
          </cell>
          <cell r="F821" t="str">
            <v>NEF 2012</v>
          </cell>
          <cell r="G821">
            <v>2018</v>
          </cell>
          <cell r="H821" t="str">
            <v>YES</v>
          </cell>
          <cell r="I821" t="str">
            <v>40</v>
          </cell>
          <cell r="J821">
            <v>40</v>
          </cell>
        </row>
        <row r="822">
          <cell r="A822">
            <v>61491</v>
          </cell>
          <cell r="B822" t="str">
            <v>Gateway Apartments (WI)</v>
          </cell>
          <cell r="C822" t="str">
            <v>New Covenant Gateway, LLC</v>
          </cell>
          <cell r="D822" t="str">
            <v>Carter and Company CPA LLC</v>
          </cell>
          <cell r="E822" t="str">
            <v>New Covenant Housing Corp.</v>
          </cell>
          <cell r="H822" t="str">
            <v>MAKE ELECTION DECISION BASED ON CURRENT DEPRECIATION USEFUL LIFE *</v>
          </cell>
        </row>
        <row r="823">
          <cell r="A823">
            <v>66374</v>
          </cell>
          <cell r="B823" t="str">
            <v>Hadley West</v>
          </cell>
          <cell r="C823" t="str">
            <v>New Hadley LLC</v>
          </cell>
          <cell r="D823" t="str">
            <v>RubinBrown LLP (Chicago)</v>
          </cell>
          <cell r="E823" t="str">
            <v>National Preservation Housing Partners (NPHP),SHP Acquisitions LLC</v>
          </cell>
          <cell r="F823" t="str">
            <v>Regional Fund IV</v>
          </cell>
          <cell r="G823">
            <v>2018</v>
          </cell>
          <cell r="H823" t="str">
            <v>NO</v>
          </cell>
          <cell r="I823" t="str">
            <v>27.5</v>
          </cell>
          <cell r="J823" t="str">
            <v>27.5</v>
          </cell>
        </row>
        <row r="824">
          <cell r="A824">
            <v>60376</v>
          </cell>
          <cell r="B824" t="str">
            <v>New Haven Beulah (NRP)</v>
          </cell>
          <cell r="C824" t="str">
            <v>New Haven Beulah Associates LP</v>
          </cell>
          <cell r="D824" t="str">
            <v>Tyrone Anthony Sellers, CPA</v>
          </cell>
          <cell r="E824" t="str">
            <v>South Bronx Churches/Morrisania Cluster HDFC</v>
          </cell>
          <cell r="H824" t="str">
            <v>MAKE ELECTION DECISION BASED ON CURRENT DEPRECIATION USEFUL LIFE *</v>
          </cell>
        </row>
        <row r="825">
          <cell r="A825">
            <v>65480</v>
          </cell>
          <cell r="B825" t="str">
            <v>Heritage Homes Southeast</v>
          </cell>
          <cell r="C825" t="str">
            <v>New Heritage Homes Southeast, L.P.</v>
          </cell>
          <cell r="D825" t="str">
            <v>Kruggel Lawton CPA</v>
          </cell>
          <cell r="E825" t="str">
            <v>South Bend Heritage Foundation (SBHF)</v>
          </cell>
          <cell r="F825" t="str">
            <v>NEF 2011</v>
          </cell>
          <cell r="G825">
            <v>2022</v>
          </cell>
          <cell r="H825" t="str">
            <v>NO</v>
          </cell>
          <cell r="I825" t="str">
            <v>27.5</v>
          </cell>
          <cell r="J825" t="str">
            <v>27.5</v>
          </cell>
        </row>
        <row r="826">
          <cell r="A826">
            <v>62864</v>
          </cell>
          <cell r="B826" t="str">
            <v>New Hope Apartments (IL)</v>
          </cell>
          <cell r="C826" t="str">
            <v>New Hope Limited Partnership</v>
          </cell>
          <cell r="D826" t="str">
            <v>Kutchins, Robbins &amp; Diamond, Ltd</v>
          </cell>
          <cell r="E826" t="str">
            <v>Peoria (IL) Housing Authority,Peoria Opportunities Foundation,South Side Office of Concern (IL)</v>
          </cell>
          <cell r="F826" t="str">
            <v>NEF 2007</v>
          </cell>
          <cell r="G826">
            <v>0</v>
          </cell>
          <cell r="H826" t="str">
            <v>NO</v>
          </cell>
          <cell r="I826" t="str">
            <v>27.5</v>
          </cell>
          <cell r="J826" t="str">
            <v>27.5</v>
          </cell>
        </row>
        <row r="827">
          <cell r="A827">
            <v>60315</v>
          </cell>
          <cell r="B827" t="str">
            <v>Dewitt Avenue</v>
          </cell>
          <cell r="C827" t="str">
            <v>New Life Homes, LP</v>
          </cell>
          <cell r="D827" t="str">
            <v>BDO USA LLP (New York, NY)</v>
          </cell>
          <cell r="E827" t="str">
            <v>Services for the Underserved</v>
          </cell>
          <cell r="H827" t="str">
            <v>NEF DISPOSED INTEREST IN 2018</v>
          </cell>
        </row>
        <row r="828">
          <cell r="A828">
            <v>67285</v>
          </cell>
          <cell r="B828" t="str">
            <v xml:space="preserve">New Park Ave </v>
          </cell>
          <cell r="C828" t="str">
            <v>New Park TOD Limited Partnership</v>
          </cell>
          <cell r="D828" t="str">
            <v>Maletta &amp; Company</v>
          </cell>
          <cell r="E828" t="str">
            <v>TBRA</v>
          </cell>
          <cell r="F828" t="str">
            <v>TD Banknorth 2014</v>
          </cell>
          <cell r="G828">
            <v>2018</v>
          </cell>
          <cell r="H828" t="str">
            <v>YES</v>
          </cell>
          <cell r="I828">
            <v>27.5</v>
          </cell>
          <cell r="J828">
            <v>30</v>
          </cell>
        </row>
        <row r="829">
          <cell r="A829">
            <v>65636</v>
          </cell>
          <cell r="B829" t="str">
            <v>New Pershing Apartments -Secondary 2017</v>
          </cell>
          <cell r="C829" t="str">
            <v>New Pershing Apartments, L.P.</v>
          </cell>
          <cell r="D829" t="str">
            <v>Levitt &amp; Rosenblum</v>
          </cell>
          <cell r="E829" t="str">
            <v>Skid Row Housing Trust (SRHT)</v>
          </cell>
          <cell r="F829" t="str">
            <v>Regional Secondary II - California</v>
          </cell>
          <cell r="G829">
            <v>2018</v>
          </cell>
          <cell r="H829" t="str">
            <v>YES</v>
          </cell>
          <cell r="I829" t="str">
            <v>27.5, 40</v>
          </cell>
          <cell r="J829">
            <v>40</v>
          </cell>
        </row>
        <row r="830">
          <cell r="A830">
            <v>61686</v>
          </cell>
          <cell r="B830" t="str">
            <v>New Riverbend Homes</v>
          </cell>
          <cell r="C830" t="str">
            <v>New Riverbend Homes LLC</v>
          </cell>
          <cell r="D830" t="str">
            <v>Elek &amp; Noss LLC</v>
          </cell>
          <cell r="E830" t="str">
            <v>New Sunrise Properties, Inc.</v>
          </cell>
          <cell r="F830" t="str">
            <v>Fifth Third 2003 - 19%,NEF 2006 - 81%</v>
          </cell>
          <cell r="G830">
            <v>0</v>
          </cell>
          <cell r="H830" t="str">
            <v>NO</v>
          </cell>
          <cell r="I830" t="str">
            <v>27.5</v>
          </cell>
          <cell r="J830" t="str">
            <v>27.5</v>
          </cell>
        </row>
        <row r="831">
          <cell r="A831">
            <v>62431</v>
          </cell>
          <cell r="B831" t="str">
            <v>New Winds</v>
          </cell>
          <cell r="C831" t="str">
            <v>New Winds Apartments Limited Partnership</v>
          </cell>
          <cell r="D831" t="str">
            <v>Bjorklund Montplaisir, CPA's</v>
          </cell>
          <cell r="E831" t="str">
            <v>Homes for Good</v>
          </cell>
          <cell r="F831" t="str">
            <v>NEF 2007</v>
          </cell>
          <cell r="G831">
            <v>0</v>
          </cell>
          <cell r="H831" t="str">
            <v>NO</v>
          </cell>
          <cell r="I831" t="str">
            <v>27.5</v>
          </cell>
          <cell r="J831" t="str">
            <v>27.5</v>
          </cell>
        </row>
        <row r="832">
          <cell r="A832">
            <v>66564</v>
          </cell>
          <cell r="B832" t="str">
            <v>Newbury Place</v>
          </cell>
          <cell r="C832" t="str">
            <v>Newbury Place, LLC</v>
          </cell>
          <cell r="D832" t="str">
            <v>Tidwell Group (Atlanta)</v>
          </cell>
          <cell r="E832" t="str">
            <v>ADVOCAP, Inc,Commonwealth Development Corporation ,NPCDC Managing Member, LLC</v>
          </cell>
          <cell r="F832" t="str">
            <v>Regional Fund V - Chicago</v>
          </cell>
          <cell r="G832">
            <v>0</v>
          </cell>
          <cell r="H832" t="str">
            <v>NO</v>
          </cell>
          <cell r="I832" t="str">
            <v>27.5</v>
          </cell>
          <cell r="J832" t="str">
            <v>27.5</v>
          </cell>
        </row>
        <row r="833">
          <cell r="A833">
            <v>66776</v>
          </cell>
          <cell r="B833" t="str">
            <v xml:space="preserve">Newsome Homes </v>
          </cell>
          <cell r="C833" t="str">
            <v>Newsome Homes, LP</v>
          </cell>
          <cell r="D833" t="str">
            <v>Novogradac &amp; Company LLP (Austin)</v>
          </cell>
          <cell r="E833" t="str">
            <v>Carleton Residential Properties,Housing Authority of the City of Mckinney,McKinney-Newsome Homes GP, LLC</v>
          </cell>
          <cell r="F833" t="str">
            <v>Compass SIF I - 68%,Cathay SIF I - 32%</v>
          </cell>
          <cell r="G833">
            <v>2018</v>
          </cell>
          <cell r="H833" t="str">
            <v>YES</v>
          </cell>
          <cell r="I833" t="str">
            <v>27.5</v>
          </cell>
          <cell r="J833">
            <v>40</v>
          </cell>
        </row>
        <row r="834">
          <cell r="A834">
            <v>67404</v>
          </cell>
          <cell r="B834" t="str">
            <v xml:space="preserve">New Hope Housing at Reed </v>
          </cell>
          <cell r="C834" t="str">
            <v>NHH at Reed, Ltd</v>
          </cell>
          <cell r="D834" t="str">
            <v>Novogradac &amp; Company LLP (Austin)</v>
          </cell>
          <cell r="E834" t="str">
            <v>New Hope Housing, Inc.</v>
          </cell>
          <cell r="F834" t="str">
            <v>Compass SIF I</v>
          </cell>
          <cell r="G834">
            <v>2018</v>
          </cell>
          <cell r="H834" t="str">
            <v>YES</v>
          </cell>
          <cell r="I834" t="str">
            <v>27.5; 40</v>
          </cell>
          <cell r="J834">
            <v>30</v>
          </cell>
        </row>
        <row r="835">
          <cell r="A835">
            <v>62186</v>
          </cell>
          <cell r="B835" t="str">
            <v>Carter Woods Phase II</v>
          </cell>
          <cell r="C835" t="str">
            <v>Nine Mile Road L.L.C II</v>
          </cell>
          <cell r="D835" t="str">
            <v>Dixon Hughes Goodman LLP (VA)</v>
          </cell>
          <cell r="E835" t="str">
            <v>Better Housing Coalition (BHC)</v>
          </cell>
          <cell r="F835" t="str">
            <v>NEF 2005</v>
          </cell>
          <cell r="G835">
            <v>0</v>
          </cell>
          <cell r="H835" t="str">
            <v>NO</v>
          </cell>
          <cell r="I835" t="str">
            <v>27.5</v>
          </cell>
          <cell r="J835" t="str">
            <v>27.5</v>
          </cell>
        </row>
        <row r="836">
          <cell r="A836">
            <v>61319</v>
          </cell>
          <cell r="B836" t="str">
            <v>Carter Woods Apartments</v>
          </cell>
          <cell r="C836" t="str">
            <v>Nine Mile Road LLC</v>
          </cell>
          <cell r="D836" t="str">
            <v>Dixon Hughes Goodman LLP (VA)</v>
          </cell>
          <cell r="E836" t="str">
            <v>Better Housing Coalition (BHC)</v>
          </cell>
          <cell r="F836" t="str">
            <v>NEF 2003</v>
          </cell>
          <cell r="G836">
            <v>0</v>
          </cell>
          <cell r="H836" t="str">
            <v>NO</v>
          </cell>
          <cell r="I836" t="str">
            <v>27.5</v>
          </cell>
          <cell r="J836" t="str">
            <v>27.5</v>
          </cell>
        </row>
        <row r="837">
          <cell r="A837">
            <v>65021</v>
          </cell>
          <cell r="B837" t="str">
            <v>N K West</v>
          </cell>
          <cell r="C837" t="str">
            <v>NKW, LP</v>
          </cell>
          <cell r="D837" t="str">
            <v>Loveridge Hunt &amp; Company</v>
          </cell>
          <cell r="E837" t="str">
            <v>Telos Development Company</v>
          </cell>
          <cell r="F837" t="str">
            <v>HEF IV - 45%,HEF III - 55%</v>
          </cell>
          <cell r="G837">
            <v>0</v>
          </cell>
          <cell r="H837" t="str">
            <v>NO</v>
          </cell>
          <cell r="I837" t="str">
            <v>27.5</v>
          </cell>
          <cell r="J837" t="str">
            <v>27.5</v>
          </cell>
        </row>
        <row r="838">
          <cell r="A838">
            <v>65666</v>
          </cell>
          <cell r="B838" t="str">
            <v>Nobles Square I &amp; II Apartments</v>
          </cell>
          <cell r="C838" t="str">
            <v>Nobles Square Apartments Limited Partnership</v>
          </cell>
          <cell r="D838" t="str">
            <v>Baker Tilly Virchow Krause, LLP</v>
          </cell>
          <cell r="E838" t="str">
            <v>Southwest Minnesota Housing Partnership</v>
          </cell>
          <cell r="F838" t="str">
            <v>NEF 2012</v>
          </cell>
          <cell r="G838">
            <v>0</v>
          </cell>
          <cell r="H838" t="str">
            <v>NO</v>
          </cell>
          <cell r="I838" t="str">
            <v>27.5</v>
          </cell>
          <cell r="J838" t="str">
            <v>27.5</v>
          </cell>
        </row>
        <row r="839">
          <cell r="A839">
            <v>64067</v>
          </cell>
          <cell r="B839" t="str">
            <v>Normandy Townhomes</v>
          </cell>
          <cell r="C839" t="str">
            <v>Normandy Townhomes Limited Partnership</v>
          </cell>
          <cell r="D839" t="str">
            <v>Eide Bailly LLP</v>
          </cell>
          <cell r="E839" t="str">
            <v>JPM/C Reporting,MetroPlains, LLC</v>
          </cell>
          <cell r="F839" t="str">
            <v>NEF 2011 - Resyndication</v>
          </cell>
          <cell r="G839">
            <v>0</v>
          </cell>
          <cell r="H839" t="str">
            <v>NO</v>
          </cell>
          <cell r="I839" t="str">
            <v>27.5</v>
          </cell>
          <cell r="J839" t="str">
            <v>27.5</v>
          </cell>
        </row>
        <row r="840">
          <cell r="A840">
            <v>62744</v>
          </cell>
          <cell r="B840" t="str">
            <v>North Abbeville Subdivision II Single Family Housing</v>
          </cell>
          <cell r="C840" t="str">
            <v>North Abbeville Subdivision II Limited Partnership</v>
          </cell>
          <cell r="D840" t="str">
            <v>Little &amp; Associates LLC</v>
          </cell>
          <cell r="E840" t="str">
            <v>William K. McConnell</v>
          </cell>
          <cell r="F840" t="str">
            <v>NEF 2008</v>
          </cell>
          <cell r="G840">
            <v>0</v>
          </cell>
          <cell r="H840" t="str">
            <v>NO</v>
          </cell>
          <cell r="I840" t="str">
            <v>27.5</v>
          </cell>
          <cell r="J840" t="str">
            <v>27.5</v>
          </cell>
        </row>
        <row r="841">
          <cell r="A841">
            <v>61005</v>
          </cell>
          <cell r="B841" t="str">
            <v>North Aiken Apartments</v>
          </cell>
          <cell r="C841" t="str">
            <v>North Aiken Senior Housing Limited Partnership</v>
          </cell>
          <cell r="D841" t="str">
            <v>Affordable Housing Accountants LTD</v>
          </cell>
          <cell r="E841" t="str">
            <v>Presbyterian Senior Care</v>
          </cell>
          <cell r="F841" t="str">
            <v>NEF 2003</v>
          </cell>
          <cell r="G841">
            <v>0</v>
          </cell>
          <cell r="H841" t="str">
            <v>YES</v>
          </cell>
          <cell r="I841" t="str">
            <v>27.5</v>
          </cell>
          <cell r="J841">
            <v>40</v>
          </cell>
        </row>
        <row r="842">
          <cell r="A842">
            <v>61949</v>
          </cell>
          <cell r="B842" t="str">
            <v>North Bend Hotel</v>
          </cell>
          <cell r="C842" t="str">
            <v>North Bend Hotel Apartments</v>
          </cell>
          <cell r="D842" t="str">
            <v>CohnReznick (Sacramento)</v>
          </cell>
          <cell r="E842" t="str">
            <v>NeighborWorks Umpqua (fka Umpqua CDC)</v>
          </cell>
          <cell r="F842" t="str">
            <v>NEF 2006 II - 10%,NEF 2007 II - 90%</v>
          </cell>
          <cell r="G842">
            <v>0</v>
          </cell>
          <cell r="H842" t="str">
            <v>NO</v>
          </cell>
          <cell r="I842" t="str">
            <v>27.5</v>
          </cell>
          <cell r="J842" t="str">
            <v>27.5</v>
          </cell>
        </row>
        <row r="843">
          <cell r="A843">
            <v>60651</v>
          </cell>
          <cell r="B843" t="str">
            <v>St. Nicks (NRP)</v>
          </cell>
          <cell r="C843" t="str">
            <v>North Brooklyn Estates, L.P.</v>
          </cell>
          <cell r="D843" t="str">
            <v>Tyrone Anthony Sellers, CPA</v>
          </cell>
          <cell r="E843" t="str">
            <v>St. Nicks Alliance</v>
          </cell>
          <cell r="H843" t="str">
            <v>MAKE ELECTION DECISION BASED ON CURRENT DEPRECIATION USEFUL LIFE *</v>
          </cell>
        </row>
        <row r="844">
          <cell r="A844">
            <v>60112</v>
          </cell>
          <cell r="B844" t="str">
            <v>North Core Studios</v>
          </cell>
          <cell r="C844" t="str">
            <v>North Core Associates, L. P.</v>
          </cell>
          <cell r="D844" t="str">
            <v>Samuel S. Adelsberg &amp; Co.</v>
          </cell>
          <cell r="E844" t="str">
            <v>East New York Urban Youth Corps Housing Development Fund Corp</v>
          </cell>
          <cell r="H844" t="str">
            <v>MAKE ELECTION DECISION BASED ON CURRENT DEPRECIATION USEFUL LIFE *</v>
          </cell>
        </row>
        <row r="845">
          <cell r="A845">
            <v>62424</v>
          </cell>
          <cell r="B845" t="str">
            <v>Parkis Avenue dba Villa Victoria</v>
          </cell>
          <cell r="C845" t="str">
            <v>North Elmwood Revitalization Limited Partnership</v>
          </cell>
          <cell r="D845" t="str">
            <v>D'Ambra CPA</v>
          </cell>
          <cell r="E845" t="str">
            <v>One Neighborhood Builders / OHC</v>
          </cell>
          <cell r="F845" t="str">
            <v>NEF 2006 II</v>
          </cell>
          <cell r="G845">
            <v>2018</v>
          </cell>
          <cell r="H845" t="str">
            <v>YES</v>
          </cell>
          <cell r="I845" t="str">
            <v>27.5</v>
          </cell>
          <cell r="J845">
            <v>40</v>
          </cell>
        </row>
        <row r="846">
          <cell r="A846">
            <v>62857</v>
          </cell>
          <cell r="B846" t="str">
            <v>Sankofa House</v>
          </cell>
          <cell r="C846" t="str">
            <v>North Lawndale Limited Partnership</v>
          </cell>
          <cell r="D846" t="str">
            <v>RubinBrown LLP (Chicago)</v>
          </cell>
          <cell r="E846" t="str">
            <v>InterFaith Development Corporation,Interfaith Housing Development Corporation of Chicago (IHDC)</v>
          </cell>
          <cell r="F846" t="str">
            <v>NEF 2006 II</v>
          </cell>
          <cell r="G846">
            <v>0</v>
          </cell>
          <cell r="H846" t="str">
            <v>NO</v>
          </cell>
          <cell r="I846" t="str">
            <v>27.5</v>
          </cell>
          <cell r="J846" t="str">
            <v>27.5</v>
          </cell>
        </row>
        <row r="847">
          <cell r="A847">
            <v>62073</v>
          </cell>
          <cell r="B847" t="str">
            <v>North Oak Single Family</v>
          </cell>
          <cell r="C847" t="str">
            <v>North Oak Subdivision Limited Partnership</v>
          </cell>
          <cell r="D847" t="str">
            <v>Little &amp; Associates LLC</v>
          </cell>
          <cell r="E847" t="str">
            <v>Housing Authority of the Town of Rayville LA,William K. McConnell</v>
          </cell>
          <cell r="F847" t="str">
            <v>NEF 2004</v>
          </cell>
          <cell r="G847">
            <v>2018</v>
          </cell>
          <cell r="H847" t="str">
            <v>YES</v>
          </cell>
          <cell r="I847" t="str">
            <v>27.5</v>
          </cell>
          <cell r="J847">
            <v>40</v>
          </cell>
        </row>
        <row r="848">
          <cell r="A848">
            <v>64217</v>
          </cell>
          <cell r="B848" t="str">
            <v>Near North Community Housing Project</v>
          </cell>
          <cell r="C848" t="str">
            <v>North Side Community Limited Partnership</v>
          </cell>
          <cell r="D848" t="str">
            <v>Mahoney Ulbrich Christiansen Russ</v>
          </cell>
          <cell r="E848" t="str">
            <v>Project for Pride in Living (PPL)</v>
          </cell>
          <cell r="F848" t="str">
            <v>BAF Fund - 85%,Morgan Stanley SIF Shared - 15%</v>
          </cell>
          <cell r="G848">
            <v>0</v>
          </cell>
          <cell r="H848" t="str">
            <v>NO</v>
          </cell>
          <cell r="I848" t="str">
            <v>27.5</v>
          </cell>
          <cell r="J848" t="str">
            <v>27.5</v>
          </cell>
        </row>
        <row r="849">
          <cell r="A849">
            <v>66828</v>
          </cell>
          <cell r="B849" t="str">
            <v>Albert Goedke and Armond King</v>
          </cell>
          <cell r="C849" t="str">
            <v>North Suburban Housing, LLC</v>
          </cell>
          <cell r="D849" t="str">
            <v>RubinBrown LLP (Chicago)</v>
          </cell>
          <cell r="E849" t="str">
            <v>Housing Authority of Cook County</v>
          </cell>
          <cell r="F849" t="str">
            <v>Citigroup 2014</v>
          </cell>
          <cell r="G849">
            <v>2018</v>
          </cell>
          <cell r="H849" t="str">
            <v>YES</v>
          </cell>
          <cell r="I849" t="str">
            <v>27.5</v>
          </cell>
          <cell r="J849">
            <v>40</v>
          </cell>
        </row>
        <row r="850">
          <cell r="A850">
            <v>62743</v>
          </cell>
          <cell r="B850" t="str">
            <v>Northern Abbeville Subdivision Single Family Housing</v>
          </cell>
          <cell r="C850" t="str">
            <v>Northern Abbeville Subdivision Limited Partnership</v>
          </cell>
          <cell r="D850" t="str">
            <v>Little &amp; Associates LLC</v>
          </cell>
          <cell r="E850" t="str">
            <v>William K. McConnell</v>
          </cell>
          <cell r="F850" t="str">
            <v>NEF 2008 - 80%,NEF 2008 II - 20%</v>
          </cell>
          <cell r="G850">
            <v>0</v>
          </cell>
          <cell r="H850" t="str">
            <v>NO</v>
          </cell>
          <cell r="I850" t="str">
            <v>27.5</v>
          </cell>
          <cell r="J850" t="str">
            <v>27.5</v>
          </cell>
        </row>
        <row r="851">
          <cell r="A851">
            <v>66286</v>
          </cell>
          <cell r="B851" t="str">
            <v>Newport Scholar House</v>
          </cell>
          <cell r="C851" t="str">
            <v>Northern Kentucky Scholar House, LP</v>
          </cell>
          <cell r="D851" t="str">
            <v>Gilmore, Jasion &amp; Mahler LTD</v>
          </cell>
          <cell r="E851" t="str">
            <v>Brighton Center</v>
          </cell>
          <cell r="F851" t="str">
            <v>Morgan Stanley SIF Single III</v>
          </cell>
          <cell r="G851">
            <v>0</v>
          </cell>
          <cell r="H851" t="str">
            <v>NO</v>
          </cell>
          <cell r="I851" t="str">
            <v>27.5</v>
          </cell>
          <cell r="J851" t="str">
            <v>27.5</v>
          </cell>
        </row>
        <row r="852">
          <cell r="A852">
            <v>60940</v>
          </cell>
          <cell r="B852" t="str">
            <v>Northgate Apts-Oakland</v>
          </cell>
          <cell r="C852" t="str">
            <v>Northgate Grand View, L.P., a California Limited Partnership</v>
          </cell>
          <cell r="D852" t="str">
            <v>Lindquist, Von Husen &amp; Joyce, LLP</v>
          </cell>
          <cell r="E852" t="str">
            <v>Resources for Community Development (RCD)</v>
          </cell>
          <cell r="H852" t="str">
            <v>NEF DISPOSED INTEREST IN 2018</v>
          </cell>
        </row>
        <row r="853">
          <cell r="A853">
            <v>64889</v>
          </cell>
          <cell r="B853" t="str">
            <v>Mercy Northglen</v>
          </cell>
          <cell r="C853" t="str">
            <v>Northglen, LP</v>
          </cell>
          <cell r="D853" t="str">
            <v>CohnReznick (Charlotte)</v>
          </cell>
          <cell r="E853" t="str">
            <v>JPM/C Reporting,Mercy Housing, Inc.</v>
          </cell>
          <cell r="F853" t="str">
            <v>NEF 2011 - Resyndication</v>
          </cell>
          <cell r="G853">
            <v>2022</v>
          </cell>
          <cell r="H853" t="str">
            <v>NO</v>
          </cell>
          <cell r="I853" t="str">
            <v>27.5</v>
          </cell>
          <cell r="J853" t="str">
            <v>27.5</v>
          </cell>
        </row>
        <row r="854">
          <cell r="A854">
            <v>62689</v>
          </cell>
          <cell r="B854" t="str">
            <v>Northridge Homes II</v>
          </cell>
          <cell r="C854" t="str">
            <v>Northridge Homes II, LP</v>
          </cell>
          <cell r="D854" t="str">
            <v>Bonadio &amp; Co LLP</v>
          </cell>
          <cell r="E854" t="str">
            <v>Wyoming County Community Action, Inc.</v>
          </cell>
          <cell r="F854" t="str">
            <v>BAF III Fund</v>
          </cell>
          <cell r="G854">
            <v>0</v>
          </cell>
          <cell r="H854" t="str">
            <v>NO</v>
          </cell>
          <cell r="I854" t="str">
            <v>27.5</v>
          </cell>
          <cell r="J854" t="str">
            <v>27.5</v>
          </cell>
        </row>
        <row r="855">
          <cell r="A855">
            <v>61667</v>
          </cell>
          <cell r="B855" t="str">
            <v>Northridge Homes</v>
          </cell>
          <cell r="C855" t="str">
            <v>Northridge Homes, L.P.</v>
          </cell>
          <cell r="D855" t="str">
            <v>Bonadio &amp; Co LLP</v>
          </cell>
          <cell r="E855" t="str">
            <v>Wyoming County Community Action, Inc.</v>
          </cell>
          <cell r="F855" t="str">
            <v>NEF 2003</v>
          </cell>
          <cell r="G855">
            <v>0</v>
          </cell>
          <cell r="H855" t="str">
            <v>NO</v>
          </cell>
          <cell r="I855" t="str">
            <v>27.5</v>
          </cell>
          <cell r="J855" t="str">
            <v>27.5</v>
          </cell>
        </row>
        <row r="856">
          <cell r="A856">
            <v>66126</v>
          </cell>
          <cell r="B856" t="str">
            <v>Northvale Senior Residence</v>
          </cell>
          <cell r="C856" t="str">
            <v>Northvale Senior Residence, LP</v>
          </cell>
          <cell r="D856" t="str">
            <v>Sobel &amp; Company, LLC</v>
          </cell>
          <cell r="E856" t="str">
            <v>Domus Corporation and Subsidiaries</v>
          </cell>
          <cell r="F856" t="str">
            <v>TD Banknorth 2013</v>
          </cell>
          <cell r="G856">
            <v>2022</v>
          </cell>
          <cell r="H856" t="str">
            <v>NO</v>
          </cell>
          <cell r="I856" t="str">
            <v>27.5</v>
          </cell>
          <cell r="J856" t="str">
            <v>27.5</v>
          </cell>
        </row>
        <row r="857">
          <cell r="A857">
            <v>65213</v>
          </cell>
          <cell r="B857" t="str">
            <v>Mill Creek Apartments (ID)</v>
          </cell>
          <cell r="C857" t="str">
            <v>Northwest Mill Creek LLC</v>
          </cell>
          <cell r="D857" t="str">
            <v>Dauby O' Connor &amp; Zaleski LLC</v>
          </cell>
          <cell r="E857" t="str">
            <v>Northwest Real Estate Capital Corp.</v>
          </cell>
          <cell r="F857" t="str">
            <v>HEF VII</v>
          </cell>
          <cell r="G857">
            <v>2018</v>
          </cell>
          <cell r="H857" t="str">
            <v>YES</v>
          </cell>
          <cell r="I857" t="str">
            <v>27.5</v>
          </cell>
          <cell r="J857">
            <v>40</v>
          </cell>
        </row>
        <row r="858">
          <cell r="A858">
            <v>65214</v>
          </cell>
          <cell r="B858" t="str">
            <v>Windwood Apartments (ID)</v>
          </cell>
          <cell r="C858" t="str">
            <v>Northwest Windwood LLC</v>
          </cell>
          <cell r="D858" t="str">
            <v>Dauby O' Connor &amp; Zaleski LLC</v>
          </cell>
          <cell r="E858" t="str">
            <v>Northwest Real Estate Capital Corp.</v>
          </cell>
          <cell r="F858" t="str">
            <v>HEF VII</v>
          </cell>
          <cell r="G858">
            <v>2022</v>
          </cell>
          <cell r="H858" t="str">
            <v>NO</v>
          </cell>
          <cell r="I858" t="str">
            <v>27.5</v>
          </cell>
          <cell r="J858" t="str">
            <v>27.5</v>
          </cell>
        </row>
        <row r="859">
          <cell r="A859">
            <v>63939</v>
          </cell>
          <cell r="B859" t="str">
            <v>Mother Gaston NEP (Norton)</v>
          </cell>
          <cell r="C859" t="str">
            <v>Norton Realty MG Cluster, L.P.</v>
          </cell>
          <cell r="D859" t="str">
            <v>John W. Davis, CPA</v>
          </cell>
          <cell r="E859" t="str">
            <v>Guytech Management Services Inc.</v>
          </cell>
          <cell r="F859" t="str">
            <v>NYEF 2006</v>
          </cell>
          <cell r="G859">
            <v>0</v>
          </cell>
          <cell r="H859" t="str">
            <v>NO</v>
          </cell>
          <cell r="I859" t="str">
            <v>27.5, 40</v>
          </cell>
          <cell r="J859" t="str">
            <v>27.5, 40</v>
          </cell>
        </row>
        <row r="860">
          <cell r="A860">
            <v>65258</v>
          </cell>
          <cell r="B860" t="str">
            <v>NOTA Apartments</v>
          </cell>
          <cell r="C860" t="str">
            <v>NOTA Special Needs Apartments, L.P.</v>
          </cell>
          <cell r="D860" t="str">
            <v>Bonadio &amp; Co LLP</v>
          </cell>
          <cell r="E860" t="str">
            <v>DePaul Properties, Inc.,Southern Tier Environments for Living (STEL)</v>
          </cell>
          <cell r="F860" t="str">
            <v>First Niagara SIF (FN acquired by Key Bank)</v>
          </cell>
          <cell r="G860">
            <v>2018</v>
          </cell>
          <cell r="H860" t="str">
            <v>YES</v>
          </cell>
          <cell r="I860" t="str">
            <v>40</v>
          </cell>
          <cell r="J860">
            <v>40</v>
          </cell>
        </row>
        <row r="861">
          <cell r="A861">
            <v>64124</v>
          </cell>
          <cell r="B861" t="str">
            <v>Notre Dame Apartments (NE)</v>
          </cell>
          <cell r="C861" t="str">
            <v>Notre Dame Apartments, LLC</v>
          </cell>
          <cell r="D861" t="str">
            <v xml:space="preserve">The McMillen Company, PC </v>
          </cell>
          <cell r="E861" t="str">
            <v>Central States Development, LLC</v>
          </cell>
          <cell r="F861" t="str">
            <v>BAF Fund</v>
          </cell>
          <cell r="G861">
            <v>0</v>
          </cell>
          <cell r="H861" t="str">
            <v>NO</v>
          </cell>
          <cell r="I861" t="str">
            <v>27.5, 40</v>
          </cell>
          <cell r="J861" t="str">
            <v>27.5, 40</v>
          </cell>
        </row>
        <row r="862">
          <cell r="A862">
            <v>60913</v>
          </cell>
          <cell r="B862" t="str">
            <v>Notre Dame Community Homes</v>
          </cell>
          <cell r="C862" t="str">
            <v>Notre Dame Community Homes, L.P.</v>
          </cell>
          <cell r="D862" t="str">
            <v>Clark, Schaefer, Hackett &amp; Co.</v>
          </cell>
          <cell r="E862" t="str">
            <v>Famicos Foundation</v>
          </cell>
          <cell r="H862" t="str">
            <v>NEF DISPOSED INTEREST IN 2018</v>
          </cell>
        </row>
        <row r="863">
          <cell r="A863">
            <v>62071</v>
          </cell>
          <cell r="B863" t="str">
            <v>Cesar Chavez Plaza</v>
          </cell>
          <cell r="C863" t="str">
            <v>NP Cesar Associates, L.P.</v>
          </cell>
          <cell r="D863" t="str">
            <v>Williams and Olds</v>
          </cell>
          <cell r="E863" t="str">
            <v>Davis Community Meals,Neighborhood Partners, LLC,New Hope Community Development Corp.,Yolo County Housing Authority</v>
          </cell>
          <cell r="F863" t="str">
            <v>NEF 2006</v>
          </cell>
          <cell r="G863">
            <v>2018</v>
          </cell>
          <cell r="H863" t="str">
            <v>YES</v>
          </cell>
          <cell r="I863" t="str">
            <v>27.5, 40</v>
          </cell>
          <cell r="J863">
            <v>40</v>
          </cell>
        </row>
        <row r="864">
          <cell r="A864">
            <v>61946</v>
          </cell>
          <cell r="B864" t="str">
            <v>Eleanor Roosevelt Circle</v>
          </cell>
          <cell r="C864" t="str">
            <v>NP Eleanor Associates, L.P.</v>
          </cell>
          <cell r="D864" t="str">
            <v>Williams and Olds</v>
          </cell>
          <cell r="E864" t="str">
            <v>Davis Senior Housing Communities, Inc.,Housing Authority of the County of Yolo,Neighborhood Partners, LLC,Yolo County Housing Authority</v>
          </cell>
          <cell r="F864" t="str">
            <v>US Bank II - Rural</v>
          </cell>
          <cell r="G864">
            <v>2018</v>
          </cell>
          <cell r="H864" t="str">
            <v>YES</v>
          </cell>
          <cell r="I864" t="str">
            <v>40</v>
          </cell>
          <cell r="J864">
            <v>40</v>
          </cell>
        </row>
        <row r="865">
          <cell r="A865">
            <v>62448</v>
          </cell>
          <cell r="B865" t="str">
            <v>Bennett Pointe Senior Apartment Homes</v>
          </cell>
          <cell r="C865" t="str">
            <v>NRP Norwalk Senior Community II LLC</v>
          </cell>
          <cell r="D865" t="str">
            <v>Novogradac &amp; Company LLP (Cleveland)</v>
          </cell>
          <cell r="E865" t="str">
            <v>Central City Economic Development Council, Inc.,NRP Management, LLC</v>
          </cell>
          <cell r="F865" t="str">
            <v>NEF 2006</v>
          </cell>
          <cell r="G865">
            <v>0</v>
          </cell>
          <cell r="H865" t="str">
            <v>NO</v>
          </cell>
          <cell r="I865" t="str">
            <v>27.5</v>
          </cell>
          <cell r="J865" t="str">
            <v>27.5</v>
          </cell>
        </row>
        <row r="866">
          <cell r="A866">
            <v>65545</v>
          </cell>
          <cell r="B866" t="str">
            <v>Oak Grove Apartments</v>
          </cell>
          <cell r="C866" t="str">
            <v>Oak Grove Redevelopment, LLC</v>
          </cell>
          <cell r="D866" t="str">
            <v>SVA Certified Public Accountants</v>
          </cell>
          <cell r="E866" t="str">
            <v>Dimension Development, LLC,Dodge County (WI) Housing Authority ,Housing Authority of the County of Dodge</v>
          </cell>
          <cell r="F866" t="str">
            <v>NEF 2012</v>
          </cell>
          <cell r="G866">
            <v>0</v>
          </cell>
          <cell r="H866" t="str">
            <v>NO</v>
          </cell>
          <cell r="I866" t="str">
            <v>27.5</v>
          </cell>
          <cell r="J866" t="str">
            <v>27.5</v>
          </cell>
        </row>
        <row r="867">
          <cell r="A867">
            <v>64323</v>
          </cell>
          <cell r="B867" t="str">
            <v>Oak Hill Jackson Brickstones</v>
          </cell>
          <cell r="C867" t="str">
            <v>Oakhill JacksonBrickstones, LP</v>
          </cell>
          <cell r="D867" t="str">
            <v>RSM (Des Moines)</v>
          </cell>
          <cell r="E867" t="str">
            <v>Hatch Development Group, LLC</v>
          </cell>
          <cell r="F867" t="str">
            <v>BAF Fund</v>
          </cell>
          <cell r="G867">
            <v>0</v>
          </cell>
          <cell r="H867" t="str">
            <v>NO</v>
          </cell>
          <cell r="I867" t="str">
            <v>27.5</v>
          </cell>
          <cell r="J867" t="str">
            <v>27.5</v>
          </cell>
        </row>
        <row r="868">
          <cell r="A868">
            <v>67131</v>
          </cell>
          <cell r="B868" t="str">
            <v>Oakland 34 - Secondary (2015)</v>
          </cell>
          <cell r="C868" t="str">
            <v>Oakland 34, L.P.</v>
          </cell>
          <cell r="D868" t="str">
            <v>Novogradac &amp; Company LLP (Long Beach)</v>
          </cell>
          <cell r="E868" t="str">
            <v>Meta Housing Corporation, Inc.</v>
          </cell>
          <cell r="F868" t="str">
            <v>Wells Fargo SIF III</v>
          </cell>
          <cell r="G868">
            <v>0</v>
          </cell>
          <cell r="H868" t="str">
            <v>NO</v>
          </cell>
          <cell r="I868" t="str">
            <v>27.5</v>
          </cell>
          <cell r="J868" t="str">
            <v>27.5</v>
          </cell>
        </row>
        <row r="869">
          <cell r="A869">
            <v>64111</v>
          </cell>
          <cell r="B869" t="str">
            <v>Homes of Oakridge Phase II</v>
          </cell>
          <cell r="C869" t="str">
            <v>Oakridge Neighborhood Associates Phase II, Limited Partnership</v>
          </cell>
          <cell r="D869" t="str">
            <v>McGowen Hurst Clark &amp; Smith, P.C.</v>
          </cell>
          <cell r="E869" t="str">
            <v>Newbury Development Co. ,Oakridge Neighborhood Services</v>
          </cell>
          <cell r="F869" t="str">
            <v>BAF Fund</v>
          </cell>
          <cell r="G869">
            <v>0</v>
          </cell>
          <cell r="H869" t="str">
            <v>NO</v>
          </cell>
          <cell r="I869" t="str">
            <v>27.5</v>
          </cell>
          <cell r="J869" t="str">
            <v>27.5</v>
          </cell>
        </row>
        <row r="870">
          <cell r="A870">
            <v>63467</v>
          </cell>
          <cell r="B870" t="str">
            <v>Homes of Oakridge</v>
          </cell>
          <cell r="C870" t="str">
            <v>Oakridge Neighborhood Associates, Limited Partnership</v>
          </cell>
          <cell r="D870" t="str">
            <v>McGowen Hurst Clark &amp; Smith, P.C.</v>
          </cell>
          <cell r="E870" t="str">
            <v>Newbury Development Co. ,Oakridge Neighborhood Services</v>
          </cell>
          <cell r="F870" t="str">
            <v>BAF Fund</v>
          </cell>
          <cell r="G870">
            <v>0</v>
          </cell>
          <cell r="H870" t="str">
            <v>NO</v>
          </cell>
          <cell r="I870" t="str">
            <v>27.5</v>
          </cell>
          <cell r="J870" t="str">
            <v>27.5</v>
          </cell>
        </row>
        <row r="871">
          <cell r="A871">
            <v>64342</v>
          </cell>
          <cell r="B871" t="str">
            <v>Oakridge Park</v>
          </cell>
          <cell r="C871" t="str">
            <v>Oakridge Park Limited Partnership</v>
          </cell>
          <cell r="D871" t="str">
            <v>Loveridge Hunt &amp; Company</v>
          </cell>
          <cell r="E871" t="str">
            <v>Northwest Housing Alternatives, Inc. (NHA)</v>
          </cell>
          <cell r="F871" t="str">
            <v>Wells Fargo SIF</v>
          </cell>
          <cell r="G871">
            <v>2018</v>
          </cell>
          <cell r="H871" t="str">
            <v>YES</v>
          </cell>
          <cell r="I871" t="str">
            <v>27.5</v>
          </cell>
          <cell r="J871">
            <v>40</v>
          </cell>
        </row>
        <row r="872">
          <cell r="A872">
            <v>62450</v>
          </cell>
          <cell r="B872" t="str">
            <v>LifeLink-Oasis Senior Living</v>
          </cell>
          <cell r="C872" t="str">
            <v>Oasis Senior Living, L.P.</v>
          </cell>
          <cell r="D872" t="str">
            <v>Haran &amp; Associates, Ltd.</v>
          </cell>
          <cell r="E872" t="str">
            <v>Alan Ives Construction (LOCATION: CHICAGO, IL),Haran &amp;amp; Associates, Ltd.,Lifelink Housing Corporation</v>
          </cell>
          <cell r="F872" t="str">
            <v>NEF 2005</v>
          </cell>
          <cell r="G872">
            <v>2018</v>
          </cell>
          <cell r="H872" t="str">
            <v>YES</v>
          </cell>
          <cell r="I872" t="str">
            <v>27.5</v>
          </cell>
          <cell r="J872">
            <v>40</v>
          </cell>
        </row>
        <row r="873">
          <cell r="A873">
            <v>62757</v>
          </cell>
          <cell r="B873" t="str">
            <v>OBrien House SRO</v>
          </cell>
          <cell r="C873" t="str">
            <v>OBrien House SRO, L.L.C.</v>
          </cell>
          <cell r="D873" t="str">
            <v>Little &amp; Associates LLC</v>
          </cell>
          <cell r="E873" t="str">
            <v>OBrien House, Inc.</v>
          </cell>
          <cell r="F873" t="str">
            <v>NEF 2007 II</v>
          </cell>
          <cell r="G873">
            <v>0</v>
          </cell>
          <cell r="H873" t="str">
            <v>NO</v>
          </cell>
          <cell r="I873" t="str">
            <v>27.5</v>
          </cell>
          <cell r="J873" t="str">
            <v>27.5</v>
          </cell>
        </row>
        <row r="874">
          <cell r="A874">
            <v>67307</v>
          </cell>
          <cell r="B874" t="str">
            <v xml:space="preserve">Ocean View Manor </v>
          </cell>
          <cell r="C874" t="str">
            <v>Ocean View Manor, L.P.</v>
          </cell>
          <cell r="D874" t="str">
            <v>Thomas Tomaszewski, CPA - El Dorado Hills</v>
          </cell>
          <cell r="E874" t="str">
            <v>Peoples' Self-Help Housing Corporation (PSHHC)</v>
          </cell>
          <cell r="F874" t="str">
            <v>CEF 2016</v>
          </cell>
          <cell r="G874">
            <v>2018</v>
          </cell>
          <cell r="H874" t="str">
            <v>YES</v>
          </cell>
          <cell r="I874">
            <v>40</v>
          </cell>
          <cell r="J874">
            <v>40</v>
          </cell>
        </row>
        <row r="875">
          <cell r="A875">
            <v>65921</v>
          </cell>
          <cell r="B875" t="str">
            <v>Odyssey Apartments</v>
          </cell>
          <cell r="C875" t="str">
            <v>Odyssey I LLC</v>
          </cell>
          <cell r="D875" t="str">
            <v>Haynie &amp; Company</v>
          </cell>
          <cell r="E875" t="str">
            <v>Community Capital Development Corporation,The Empowerment Program, Inc.</v>
          </cell>
          <cell r="F875" t="str">
            <v>MetLife II</v>
          </cell>
          <cell r="G875">
            <v>0</v>
          </cell>
          <cell r="H875" t="str">
            <v>NO</v>
          </cell>
          <cell r="I875" t="str">
            <v>27.5</v>
          </cell>
          <cell r="J875" t="str">
            <v>27.5</v>
          </cell>
        </row>
        <row r="876">
          <cell r="A876">
            <v>61062</v>
          </cell>
          <cell r="B876" t="str">
            <v>Old Harlem Road</v>
          </cell>
          <cell r="C876" t="str">
            <v>Old Harlem Road, L.P.</v>
          </cell>
          <cell r="D876" t="str">
            <v>Loeb &amp; Troper</v>
          </cell>
          <cell r="E876" t="str">
            <v>Hope Community, Inc.(NY)</v>
          </cell>
          <cell r="H876" t="str">
            <v>MAKE ELECTION DECISION BASED ON CURRENT DEPRECIATION USEFUL LIFE *</v>
          </cell>
        </row>
        <row r="877">
          <cell r="A877">
            <v>60480</v>
          </cell>
          <cell r="B877" t="str">
            <v>Oleta Apartments</v>
          </cell>
          <cell r="C877" t="str">
            <v>Oleta Apartments Limited Partnership</v>
          </cell>
          <cell r="D877" t="str">
            <v>Clark Nuber P.S.</v>
          </cell>
          <cell r="E877" t="str">
            <v>Capitol Hill Housing (fka CHHIP)</v>
          </cell>
          <cell r="H877" t="str">
            <v>NEF DISPOSED INTEREST IN 2018</v>
          </cell>
        </row>
        <row r="878">
          <cell r="A878">
            <v>61797</v>
          </cell>
          <cell r="B878" t="str">
            <v>Oliver Gardens</v>
          </cell>
          <cell r="C878" t="str">
            <v>Oliver Gardens Limited Dividend Housing Association Limited Partnership</v>
          </cell>
          <cell r="D878" t="str">
            <v>Plante &amp; Moran, LLC (Michigan)</v>
          </cell>
          <cell r="E878" t="str">
            <v>Lansing (MI) Housing Commission</v>
          </cell>
          <cell r="F878" t="str">
            <v>NEF 2006</v>
          </cell>
          <cell r="G878">
            <v>0</v>
          </cell>
          <cell r="H878" t="str">
            <v>NO</v>
          </cell>
          <cell r="I878" t="str">
            <v>27.5</v>
          </cell>
          <cell r="J878" t="str">
            <v>27.5</v>
          </cell>
        </row>
        <row r="879">
          <cell r="A879">
            <v>66225</v>
          </cell>
          <cell r="B879" t="str">
            <v>Olmsted III - Secondary  2013</v>
          </cell>
          <cell r="C879" t="str">
            <v xml:space="preserve">Olmsted Green Rental III LLC </v>
          </cell>
          <cell r="D879" t="str">
            <v>CohnReznick (Boston)</v>
          </cell>
          <cell r="E879" t="str">
            <v>Lena Park CDC,New Boston Fund, Inc.</v>
          </cell>
          <cell r="F879" t="str">
            <v>RBS Citizens SIF</v>
          </cell>
          <cell r="G879">
            <v>0</v>
          </cell>
          <cell r="H879" t="str">
            <v>NO</v>
          </cell>
          <cell r="I879" t="str">
            <v>27.5</v>
          </cell>
          <cell r="J879" t="str">
            <v>27.5</v>
          </cell>
        </row>
        <row r="880">
          <cell r="A880">
            <v>65345</v>
          </cell>
          <cell r="B880" t="str">
            <v>Olney Village Apartments</v>
          </cell>
          <cell r="C880" t="str">
            <v>Olney Village LP</v>
          </cell>
          <cell r="D880" t="str">
            <v>D'Ambra CPA</v>
          </cell>
          <cell r="E880" t="str">
            <v>One Neighborhood Builders / OHC</v>
          </cell>
          <cell r="F880" t="str">
            <v>NEF 2011 - 75%,TD Banknorth 2012 - 25%</v>
          </cell>
          <cell r="G880">
            <v>2022</v>
          </cell>
          <cell r="H880" t="str">
            <v>NO</v>
          </cell>
          <cell r="I880" t="str">
            <v>27.5</v>
          </cell>
          <cell r="J880" t="str">
            <v>27.5</v>
          </cell>
        </row>
        <row r="881">
          <cell r="A881">
            <v>60382</v>
          </cell>
          <cell r="B881" t="str">
            <v>Olneyville Revitalization</v>
          </cell>
          <cell r="C881" t="str">
            <v>Olneyville Redux Limited Partnership</v>
          </cell>
          <cell r="D881" t="str">
            <v>D'Ambra CPA</v>
          </cell>
          <cell r="E881" t="str">
            <v>One Neighborhood Builders / OHC</v>
          </cell>
          <cell r="H881" t="str">
            <v>NEF DISPOSED INTEREST IN 2018</v>
          </cell>
        </row>
        <row r="882">
          <cell r="A882">
            <v>62752</v>
          </cell>
          <cell r="B882" t="str">
            <v>Village Gate / Stratford Square</v>
          </cell>
          <cell r="C882" t="str">
            <v>Omaha Apartment Partners, LLC</v>
          </cell>
          <cell r="D882" t="str">
            <v>Dunbar, Murphy &amp; Co.</v>
          </cell>
          <cell r="E882" t="str">
            <v>Capital Realty Group Inc.</v>
          </cell>
          <cell r="F882" t="str">
            <v>NEF 2006 II</v>
          </cell>
          <cell r="G882">
            <v>0</v>
          </cell>
          <cell r="H882" t="str">
            <v>NEF DISPOSED INTEREST IN 2018</v>
          </cell>
        </row>
        <row r="883">
          <cell r="A883">
            <v>62108</v>
          </cell>
          <cell r="B883" t="str">
            <v>Omni Point</v>
          </cell>
          <cell r="C883" t="str">
            <v>Omni Friendship Limited Partnership</v>
          </cell>
          <cell r="D883" t="str">
            <v>Citrin Cooperman</v>
          </cell>
          <cell r="E883" t="str">
            <v>OMNI Development Corporation (RI)</v>
          </cell>
          <cell r="F883" t="str">
            <v>NEF 2006</v>
          </cell>
          <cell r="G883">
            <v>2018</v>
          </cell>
          <cell r="H883" t="str">
            <v>YES</v>
          </cell>
          <cell r="I883" t="str">
            <v>27.5</v>
          </cell>
          <cell r="J883">
            <v>40</v>
          </cell>
        </row>
        <row r="884">
          <cell r="A884">
            <v>60959</v>
          </cell>
          <cell r="B884" t="str">
            <v>Olney Towers</v>
          </cell>
          <cell r="C884" t="str">
            <v>Omni Olney Limited Partnership</v>
          </cell>
          <cell r="D884" t="str">
            <v>Citrin Cooperman</v>
          </cell>
          <cell r="E884" t="str">
            <v>OMNI Development Corporation (RI)</v>
          </cell>
          <cell r="H884" t="str">
            <v>MAKE ELECTION DECISION BASED ON CURRENT DEPRECIATION USEFUL LIFE *</v>
          </cell>
        </row>
        <row r="885">
          <cell r="A885">
            <v>65903</v>
          </cell>
          <cell r="B885" t="str">
            <v>Phoenix Renaissance</v>
          </cell>
          <cell r="C885" t="str">
            <v>Omni Phoenix Renaissance, L.P.</v>
          </cell>
          <cell r="D885" t="str">
            <v>Citrin Cooperman</v>
          </cell>
          <cell r="E885" t="str">
            <v>OMNI Development Corporation (RI)</v>
          </cell>
          <cell r="F885" t="str">
            <v>NEF 2014</v>
          </cell>
          <cell r="G885">
            <v>0</v>
          </cell>
          <cell r="H885" t="str">
            <v>NO</v>
          </cell>
          <cell r="I885" t="str">
            <v>27.5</v>
          </cell>
          <cell r="J885" t="str">
            <v>27.5</v>
          </cell>
        </row>
        <row r="886">
          <cell r="A886">
            <v>61017</v>
          </cell>
          <cell r="B886" t="str">
            <v>Waterview Apartments</v>
          </cell>
          <cell r="C886" t="str">
            <v>Omni Privilege Limited Partnership</v>
          </cell>
          <cell r="D886" t="str">
            <v>Citrin Cooperman</v>
          </cell>
          <cell r="E886" t="str">
            <v>OMNI Development Corporation (RI)</v>
          </cell>
          <cell r="H886" t="str">
            <v>MAKE ELECTION DECISION BASED ON CURRENT DEPRECIATION USEFUL LIFE *</v>
          </cell>
        </row>
        <row r="887">
          <cell r="A887">
            <v>61018</v>
          </cell>
          <cell r="B887" t="str">
            <v>Spring Villa Apts (RI)</v>
          </cell>
          <cell r="C887" t="str">
            <v>Omni Spring Villa Limited Partnership</v>
          </cell>
          <cell r="D887" t="str">
            <v>Citrin Cooperman</v>
          </cell>
          <cell r="E887" t="str">
            <v>OMNI Development Corporation (RI)</v>
          </cell>
          <cell r="H887" t="str">
            <v>MAKE ELECTION DECISION BASED ON CURRENT DEPRECIATION USEFUL LIFE *</v>
          </cell>
        </row>
        <row r="888">
          <cell r="A888">
            <v>65334</v>
          </cell>
          <cell r="B888" t="str">
            <v>The Four Sisters</v>
          </cell>
          <cell r="C888" t="str">
            <v>Omni Washington, L.P.</v>
          </cell>
          <cell r="D888" t="str">
            <v>Citrin Cooperman</v>
          </cell>
          <cell r="E888" t="str">
            <v>OMNI Development Corporation (RI)</v>
          </cell>
          <cell r="F888" t="str">
            <v>MetLife II</v>
          </cell>
          <cell r="G888">
            <v>2018</v>
          </cell>
          <cell r="H888" t="str">
            <v>YES</v>
          </cell>
          <cell r="I888" t="str">
            <v>27.5</v>
          </cell>
          <cell r="J888">
            <v>40</v>
          </cell>
        </row>
        <row r="889">
          <cell r="A889">
            <v>62415</v>
          </cell>
          <cell r="B889" t="str">
            <v>Fania Gersham</v>
          </cell>
          <cell r="C889" t="str">
            <v>One Hundred Forty Associates, LP</v>
          </cell>
          <cell r="D889" t="str">
            <v>Harish Hathiwala, CPA</v>
          </cell>
          <cell r="E889" t="str">
            <v>West Side Federation for Senior Housing, Inc.</v>
          </cell>
          <cell r="F889" t="str">
            <v>NEF 2006</v>
          </cell>
          <cell r="G889">
            <v>2018</v>
          </cell>
          <cell r="H889" t="str">
            <v>YES</v>
          </cell>
          <cell r="I889" t="str">
            <v>40</v>
          </cell>
          <cell r="J889">
            <v>40</v>
          </cell>
        </row>
        <row r="890">
          <cell r="A890">
            <v>67185</v>
          </cell>
          <cell r="B890" t="str">
            <v xml:space="preserve">Oneonta Heights </v>
          </cell>
          <cell r="C890" t="str">
            <v>Oneonta Heights, LLC</v>
          </cell>
          <cell r="D890" t="str">
            <v>Grossman St. Amour</v>
          </cell>
          <cell r="E890" t="str">
            <v>Housing Visions Unlimited, Inc.</v>
          </cell>
          <cell r="F890" t="str">
            <v>NY ARH Fund
Regional VIII - Chicago</v>
          </cell>
          <cell r="G890">
            <v>0</v>
          </cell>
          <cell r="H890" t="str">
            <v>NO</v>
          </cell>
          <cell r="I890">
            <v>27.5</v>
          </cell>
          <cell r="J890" t="str">
            <v>27.5</v>
          </cell>
        </row>
        <row r="891">
          <cell r="A891">
            <v>61152</v>
          </cell>
          <cell r="B891" t="str">
            <v>Ontario Place Homes</v>
          </cell>
          <cell r="C891" t="str">
            <v>Ontario Place Homes Limited Partnership</v>
          </cell>
          <cell r="D891" t="str">
            <v>Gilmore, Jasion &amp; Mahler LTD</v>
          </cell>
          <cell r="E891" t="str">
            <v>United North (OH)</v>
          </cell>
          <cell r="H891" t="str">
            <v>NEF DISPOSED INTEREST IN 2018</v>
          </cell>
        </row>
        <row r="892">
          <cell r="A892">
            <v>65991</v>
          </cell>
          <cell r="B892" t="str">
            <v>Orange Tree Senior Apartments</v>
          </cell>
          <cell r="C892" t="str">
            <v>Orange Tree Senior Apartments, L.P.</v>
          </cell>
          <cell r="D892" t="str">
            <v>Spiteri, Narasky &amp; Daley, LLP</v>
          </cell>
          <cell r="E892" t="str">
            <v>Caulfield Lane Senior Housing, Inc.,Petaluma Ecumenical Properties (PEP)</v>
          </cell>
          <cell r="F892" t="str">
            <v>CEF 2013</v>
          </cell>
          <cell r="G892">
            <v>2018</v>
          </cell>
          <cell r="H892" t="str">
            <v>YES</v>
          </cell>
          <cell r="I892" t="str">
            <v>40</v>
          </cell>
          <cell r="J892">
            <v>40</v>
          </cell>
        </row>
        <row r="893">
          <cell r="A893">
            <v>62705</v>
          </cell>
          <cell r="B893" t="str">
            <v>Orchard Creek (LA)</v>
          </cell>
          <cell r="C893" t="str">
            <v>Orchard Creek Development Limited Partnership</v>
          </cell>
          <cell r="D893" t="str">
            <v>Bond &amp; Tousignant, LLC</v>
          </cell>
          <cell r="E893" t="str">
            <v>Ruston Housing Authority (LA)</v>
          </cell>
          <cell r="F893" t="str">
            <v>NEF 2007</v>
          </cell>
          <cell r="G893">
            <v>0</v>
          </cell>
          <cell r="H893" t="str">
            <v>NO</v>
          </cell>
          <cell r="I893" t="str">
            <v>27.5</v>
          </cell>
          <cell r="J893" t="str">
            <v>27.5</v>
          </cell>
        </row>
        <row r="894">
          <cell r="A894">
            <v>61806</v>
          </cell>
          <cell r="B894" t="str">
            <v>Orchard Gardens (MT)</v>
          </cell>
          <cell r="C894" t="str">
            <v>Orchard Gardens Limited Partnership</v>
          </cell>
          <cell r="D894" t="str">
            <v>Peterson CPA Group, P.C.</v>
          </cell>
          <cell r="E894" t="str">
            <v>homeWORD</v>
          </cell>
          <cell r="F894" t="str">
            <v>NEF 2003</v>
          </cell>
          <cell r="G894">
            <v>0</v>
          </cell>
          <cell r="H894" t="str">
            <v>NO</v>
          </cell>
          <cell r="I894" t="str">
            <v>27.5</v>
          </cell>
          <cell r="J894" t="str">
            <v>27.5</v>
          </cell>
        </row>
        <row r="895">
          <cell r="A895">
            <v>65287</v>
          </cell>
          <cell r="B895" t="str">
            <v>The Orchard at Westchase</v>
          </cell>
          <cell r="C895" t="str">
            <v>Orchard Westchase LP</v>
          </cell>
          <cell r="D895" t="str">
            <v>M Group LLP</v>
          </cell>
          <cell r="E895" t="str">
            <v>JPM/C Reporting,Orchard Communities</v>
          </cell>
          <cell r="F895" t="str">
            <v>JPM Middle Tier III</v>
          </cell>
          <cell r="G895">
            <v>0</v>
          </cell>
          <cell r="H895" t="str">
            <v>NO</v>
          </cell>
          <cell r="I895" t="str">
            <v>27.5</v>
          </cell>
          <cell r="J895" t="str">
            <v>27.5</v>
          </cell>
        </row>
        <row r="896">
          <cell r="A896">
            <v>62742</v>
          </cell>
          <cell r="B896" t="str">
            <v>Orchard Park at Willowbrook</v>
          </cell>
          <cell r="C896" t="str">
            <v>Orchard Willowbrook LP</v>
          </cell>
          <cell r="D896" t="str">
            <v>M Group LLP</v>
          </cell>
          <cell r="E896" t="str">
            <v>Orchard Communities</v>
          </cell>
          <cell r="F896" t="str">
            <v>NEF 2006 II - 42%,NEF 2008 - 58%</v>
          </cell>
          <cell r="G896">
            <v>2018</v>
          </cell>
          <cell r="H896" t="str">
            <v>YES</v>
          </cell>
          <cell r="I896" t="str">
            <v>27.5</v>
          </cell>
          <cell r="J896">
            <v>40</v>
          </cell>
        </row>
        <row r="897">
          <cell r="A897">
            <v>61741</v>
          </cell>
          <cell r="B897" t="str">
            <v>Osun Village</v>
          </cell>
          <cell r="C897" t="str">
            <v>Osun Village Partnership, L.P.</v>
          </cell>
          <cell r="D897" t="str">
            <v>Katherine R. Conlon, CPA</v>
          </cell>
          <cell r="E897" t="str">
            <v>Universal Community Homes, Inc.</v>
          </cell>
          <cell r="F897" t="str">
            <v>TD Banknorth 2009</v>
          </cell>
          <cell r="G897">
            <v>0</v>
          </cell>
          <cell r="H897" t="str">
            <v>NO</v>
          </cell>
          <cell r="I897" t="str">
            <v>27.5</v>
          </cell>
          <cell r="J897" t="str">
            <v>27.5</v>
          </cell>
        </row>
        <row r="898">
          <cell r="A898">
            <v>65049</v>
          </cell>
          <cell r="B898" t="str">
            <v>Desert Haven (Othello)</v>
          </cell>
          <cell r="C898" t="str">
            <v>Othello Housing Associates LP</v>
          </cell>
          <cell r="D898" t="str">
            <v>Schoedel &amp; Schoedel</v>
          </cell>
          <cell r="E898" t="str">
            <v>Catholic Housing Services of Eastern Washington</v>
          </cell>
          <cell r="H898" t="str">
            <v>NEF DISPOSED INTEREST IN 2018</v>
          </cell>
        </row>
        <row r="899">
          <cell r="A899">
            <v>67739</v>
          </cell>
          <cell r="B899" t="str">
            <v xml:space="preserve">Citrus Square  </v>
          </cell>
          <cell r="C899" t="str">
            <v>Ovation Housing, LLLP</v>
          </cell>
          <cell r="D899" t="str">
            <v>Plante &amp; Moran, LLC (Michigan)</v>
          </cell>
          <cell r="E899" t="str">
            <v>Orlando Housing Authority (NP Affiliate)</v>
          </cell>
          <cell r="F899" t="str">
            <v>MS CTR Fund II LLC</v>
          </cell>
          <cell r="G899">
            <v>2018</v>
          </cell>
          <cell r="H899" t="str">
            <v>YES</v>
          </cell>
          <cell r="I899">
            <v>30</v>
          </cell>
          <cell r="J899">
            <v>30</v>
          </cell>
        </row>
        <row r="900">
          <cell r="A900">
            <v>63546</v>
          </cell>
          <cell r="B900" t="str">
            <v>Oviedo Town Centre</v>
          </cell>
          <cell r="C900" t="str">
            <v>Oviedo Town Group LLC</v>
          </cell>
          <cell r="D900" t="str">
            <v>Cherry Bekaert</v>
          </cell>
          <cell r="E900" t="str">
            <v>Atlantic Housing Partners (FL),CED Capital Holdings IX, Ltd.,JPM/C Reporting</v>
          </cell>
          <cell r="F900" t="str">
            <v>FNBC Leasing</v>
          </cell>
          <cell r="G900">
            <v>2018</v>
          </cell>
          <cell r="H900" t="str">
            <v>YES</v>
          </cell>
          <cell r="I900" t="str">
            <v>27.5</v>
          </cell>
          <cell r="J900">
            <v>40</v>
          </cell>
        </row>
        <row r="901">
          <cell r="A901">
            <v>67641</v>
          </cell>
          <cell r="B901" t="str">
            <v xml:space="preserve">Owendale </v>
          </cell>
          <cell r="C901" t="str">
            <v>OWENDALE MUTUAL HOUSING ASSOCIATES, L.P.</v>
          </cell>
          <cell r="D901" t="str">
            <v>Lindquist, Von Husen &amp; Joyce, LLP</v>
          </cell>
          <cell r="E901" t="str">
            <v>Sac Mutual Housing</v>
          </cell>
          <cell r="F901" t="str">
            <v>CEF 2017</v>
          </cell>
          <cell r="G901">
            <v>2018</v>
          </cell>
          <cell r="H901" t="str">
            <v>YES</v>
          </cell>
          <cell r="I901">
            <v>40</v>
          </cell>
          <cell r="J901">
            <v>30</v>
          </cell>
        </row>
        <row r="902">
          <cell r="A902">
            <v>66738</v>
          </cell>
          <cell r="B902" t="str">
            <v>Oxford Place Senior Apartments</v>
          </cell>
          <cell r="C902" t="str">
            <v>Oxford Place Senior Apartments, L.P.</v>
          </cell>
          <cell r="D902" t="str">
            <v>Barnes, Dennig &amp; Co., Ltd</v>
          </cell>
          <cell r="E902" t="str">
            <v>TWG Development, LLC</v>
          </cell>
          <cell r="F902" t="str">
            <v>Regional Fund VII</v>
          </cell>
          <cell r="G902">
            <v>0</v>
          </cell>
          <cell r="H902" t="str">
            <v>NO</v>
          </cell>
          <cell r="I902" t="str">
            <v>27.5</v>
          </cell>
          <cell r="J902" t="str">
            <v>27.5</v>
          </cell>
        </row>
        <row r="903">
          <cell r="A903">
            <v>63651</v>
          </cell>
          <cell r="B903" t="str">
            <v>Delaware Street -  Secondary 2015</v>
          </cell>
          <cell r="C903" t="str">
            <v>Pacific Court Apartments, LP</v>
          </cell>
          <cell r="D903" t="str">
            <v>Keller &amp; Associates, LLP</v>
          </cell>
          <cell r="E903" t="str">
            <v>C and C Development Co., LLC,Orange Housing Development Corporation (OHDC)</v>
          </cell>
          <cell r="F903" t="str">
            <v>Wells Fargo SIF III</v>
          </cell>
          <cell r="G903">
            <v>2018</v>
          </cell>
          <cell r="H903" t="str">
            <v>YES</v>
          </cell>
          <cell r="I903" t="str">
            <v>40</v>
          </cell>
          <cell r="J903">
            <v>40</v>
          </cell>
        </row>
        <row r="904">
          <cell r="A904">
            <v>65176</v>
          </cell>
          <cell r="B904" t="str">
            <v>Pacific Pines 4 Senior Apartments</v>
          </cell>
          <cell r="C904" t="str">
            <v>Pacific Pines 4 Limited Partnership</v>
          </cell>
          <cell r="D904" t="str">
            <v>Novogradac &amp; Company LLP (San Francisco)</v>
          </cell>
          <cell r="E904" t="str">
            <v>Nevada H.A.N.D., Inc.,Pacific Pines 4, LLC</v>
          </cell>
          <cell r="F904" t="str">
            <v>JPMorgan 2009</v>
          </cell>
          <cell r="G904">
            <v>0</v>
          </cell>
          <cell r="H904" t="str">
            <v>NO</v>
          </cell>
          <cell r="I904" t="str">
            <v>27.5</v>
          </cell>
          <cell r="J904" t="str">
            <v>27.5</v>
          </cell>
        </row>
        <row r="905">
          <cell r="A905">
            <v>60635</v>
          </cell>
          <cell r="B905" t="str">
            <v>Pacific Street Cluster</v>
          </cell>
          <cell r="C905" t="str">
            <v>Pacific Village, LP</v>
          </cell>
          <cell r="D905" t="str">
            <v>Berdon Accountants and Advisors</v>
          </cell>
          <cell r="E905" t="str">
            <v>ELH Mgmt. LLC</v>
          </cell>
          <cell r="H905" t="str">
            <v>MAKE ELECTION DECISION BASED ON CURRENT DEPRECIATION USEFUL LIFE *</v>
          </cell>
        </row>
        <row r="906">
          <cell r="A906">
            <v>65860</v>
          </cell>
          <cell r="B906" t="str">
            <v>Palisades of Inwood (TX) - Secondary 2016</v>
          </cell>
          <cell r="C906" t="str">
            <v>Palisades of Inwood Apartments, LP</v>
          </cell>
          <cell r="D906" t="str">
            <v>Novogradac &amp; Company LLP (Austin), Novogradac &amp; Company LLP (Austin)</v>
          </cell>
          <cell r="E906" t="str">
            <v>HuntJon LLC,Integrated Housing Solution,Palisades of Inwood GP, LLC</v>
          </cell>
          <cell r="F906" t="str">
            <v>Cathay SIF II - 11%,Regional Fund IX - Texas - 89%</v>
          </cell>
          <cell r="G906">
            <v>2018</v>
          </cell>
          <cell r="H906" t="str">
            <v>YES</v>
          </cell>
          <cell r="I906" t="str">
            <v>27.5</v>
          </cell>
          <cell r="J906">
            <v>40</v>
          </cell>
        </row>
        <row r="907">
          <cell r="A907">
            <v>64299</v>
          </cell>
          <cell r="B907" t="str">
            <v>Palisades Park (UT)</v>
          </cell>
          <cell r="C907" t="str">
            <v>Palisades Park Limited Partnership</v>
          </cell>
          <cell r="D907" t="str">
            <v>Leavitt, Christensen &amp; Co., PLLC</v>
          </cell>
          <cell r="E907" t="str">
            <v>Community Development Inc.(ID),Multi-Ethnic Development Corporation</v>
          </cell>
          <cell r="F907" t="str">
            <v>BAF Fund - 85%,Morgan Stanley SIF Shared - 15%</v>
          </cell>
          <cell r="G907">
            <v>0</v>
          </cell>
          <cell r="H907" t="str">
            <v>NO</v>
          </cell>
          <cell r="I907" t="str">
            <v>27.5</v>
          </cell>
          <cell r="J907" t="str">
            <v>27.5</v>
          </cell>
        </row>
        <row r="908">
          <cell r="A908">
            <v>67907</v>
          </cell>
          <cell r="B908" t="str">
            <v>Palm Terrace (aka Lindsay Village)</v>
          </cell>
          <cell r="C908" t="str">
            <v>Palm Terrace LP, L.P.</v>
          </cell>
          <cell r="D908" t="str">
            <v>Thomas Tomaszewski, CPA - El Dorado Hills</v>
          </cell>
          <cell r="E908" t="str">
            <v>Self Help Enterprises (CA)</v>
          </cell>
          <cell r="F908" t="str">
            <v>MS SIF V</v>
          </cell>
          <cell r="G908">
            <v>2018</v>
          </cell>
          <cell r="H908" t="str">
            <v>YES</v>
          </cell>
          <cell r="I908">
            <v>40</v>
          </cell>
          <cell r="J908">
            <v>30</v>
          </cell>
        </row>
        <row r="909">
          <cell r="A909">
            <v>67614</v>
          </cell>
          <cell r="B909" t="str">
            <v xml:space="preserve">Palo Verde </v>
          </cell>
          <cell r="C909" t="str">
            <v>Palo Verde Apartments, L.P.</v>
          </cell>
          <cell r="D909" t="str">
            <v>Keller &amp; Associates, LLP</v>
          </cell>
          <cell r="E909" t="str">
            <v>Hollywood Community Housing Corporation</v>
          </cell>
          <cell r="F909" t="str">
            <v>Capital One 2012</v>
          </cell>
          <cell r="G909">
            <v>2018</v>
          </cell>
          <cell r="H909" t="str">
            <v>YES</v>
          </cell>
          <cell r="I909">
            <v>27.5</v>
          </cell>
          <cell r="J909">
            <v>30</v>
          </cell>
        </row>
        <row r="910">
          <cell r="A910">
            <v>61215</v>
          </cell>
          <cell r="B910" t="str">
            <v>Pantages</v>
          </cell>
          <cell r="C910" t="str">
            <v>Pantages Apartments LLC</v>
          </cell>
          <cell r="D910" t="str">
            <v>Clark Nuber P.S.</v>
          </cell>
          <cell r="E910" t="str">
            <v>Capitol Hill Housing (fka CHHIP)</v>
          </cell>
          <cell r="F910" t="str">
            <v>BOACHIF II</v>
          </cell>
          <cell r="G910">
            <v>0</v>
          </cell>
          <cell r="H910" t="str">
            <v>NO</v>
          </cell>
          <cell r="I910" t="str">
            <v>27.5</v>
          </cell>
          <cell r="J910" t="str">
            <v>27.5</v>
          </cell>
        </row>
        <row r="911">
          <cell r="A911">
            <v>67602</v>
          </cell>
          <cell r="B911" t="str">
            <v xml:space="preserve">Parish School Apartments </v>
          </cell>
          <cell r="C911" t="str">
            <v>Parish School Apartments, LLC</v>
          </cell>
          <cell r="D911" t="str">
            <v>SVA Certified Public Accountants</v>
          </cell>
          <cell r="E911" t="str">
            <v>Commonwealth Development Corporation</v>
          </cell>
          <cell r="F911" t="str">
            <v>ACD Midwest Fund I LP</v>
          </cell>
          <cell r="G911">
            <v>2018</v>
          </cell>
          <cell r="H911" t="str">
            <v>YES</v>
          </cell>
          <cell r="I911">
            <v>27.5</v>
          </cell>
          <cell r="J911">
            <v>30</v>
          </cell>
        </row>
        <row r="912">
          <cell r="A912">
            <v>61959</v>
          </cell>
          <cell r="B912" t="str">
            <v>Park Boulevard IB</v>
          </cell>
          <cell r="C912" t="str">
            <v>Park Boulevard IB, L.P.</v>
          </cell>
          <cell r="D912" t="str">
            <v>RubinBrown LLP (Chicago)</v>
          </cell>
          <cell r="E912" t="str">
            <v>Neighborhood Rejuvenation Partners</v>
          </cell>
          <cell r="F912" t="str">
            <v>One Economy I</v>
          </cell>
          <cell r="G912">
            <v>0</v>
          </cell>
          <cell r="H912" t="str">
            <v>NO</v>
          </cell>
          <cell r="I912" t="str">
            <v>27.5</v>
          </cell>
          <cell r="J912" t="str">
            <v>27.5</v>
          </cell>
        </row>
        <row r="913">
          <cell r="A913">
            <v>62711</v>
          </cell>
          <cell r="B913" t="str">
            <v>Park Club Apartments</v>
          </cell>
          <cell r="C913" t="str">
            <v>Park Club Apartments, LLC</v>
          </cell>
          <cell r="D913" t="str">
            <v>Dauby O' Connor &amp; Zaleski LLC</v>
          </cell>
          <cell r="E913" t="str">
            <v>Millennium Housing Foundation, Inc.,Millennium-Park Club Apartments, LLC</v>
          </cell>
          <cell r="F913" t="str">
            <v>NEF 2006</v>
          </cell>
          <cell r="G913">
            <v>2018</v>
          </cell>
          <cell r="H913" t="str">
            <v>YES</v>
          </cell>
          <cell r="I913" t="str">
            <v>27.5</v>
          </cell>
          <cell r="J913">
            <v>40</v>
          </cell>
        </row>
        <row r="914">
          <cell r="A914">
            <v>62004</v>
          </cell>
          <cell r="B914" t="str">
            <v>Oak Park Villas</v>
          </cell>
          <cell r="C914" t="str">
            <v>Park Place Associates, Ltd.</v>
          </cell>
          <cell r="D914" t="str">
            <v>Cone &amp; Smith, P.C.</v>
          </cell>
          <cell r="E914" t="str">
            <v>Community Action Agency of Northeast Alabama, Inc.,Vantage Development, LLC</v>
          </cell>
          <cell r="F914" t="str">
            <v>NEF 2005</v>
          </cell>
          <cell r="G914">
            <v>0</v>
          </cell>
          <cell r="H914" t="str">
            <v>NO</v>
          </cell>
          <cell r="I914" t="str">
            <v>27.5</v>
          </cell>
          <cell r="J914" t="str">
            <v>27.5</v>
          </cell>
        </row>
        <row r="915">
          <cell r="A915">
            <v>65598</v>
          </cell>
          <cell r="B915" t="str">
            <v>Park Roseland (NE)</v>
          </cell>
          <cell r="C915" t="str">
            <v>Park Roseland Apartments, LLC</v>
          </cell>
          <cell r="D915" t="str">
            <v xml:space="preserve">The McMillen Company, PC </v>
          </cell>
          <cell r="E915" t="str">
            <v>Central States Development, LLC</v>
          </cell>
          <cell r="F915" t="str">
            <v>NEF 2012</v>
          </cell>
          <cell r="G915">
            <v>0</v>
          </cell>
          <cell r="H915" t="str">
            <v>NO</v>
          </cell>
          <cell r="I915" t="str">
            <v>27.5</v>
          </cell>
          <cell r="J915" t="str">
            <v>27.5</v>
          </cell>
        </row>
        <row r="916">
          <cell r="A916">
            <v>61698</v>
          </cell>
          <cell r="B916" t="str">
            <v>Park Run</v>
          </cell>
          <cell r="C916" t="str">
            <v>Park Run Associates of Le Claire, L.P.</v>
          </cell>
          <cell r="D916" t="str">
            <v>McGowen Hurst Clark &amp; Smith, P.C.</v>
          </cell>
          <cell r="E916" t="str">
            <v xml:space="preserve">Newbury Development Co. </v>
          </cell>
          <cell r="F916" t="str">
            <v>NEF 2004</v>
          </cell>
          <cell r="G916">
            <v>0</v>
          </cell>
          <cell r="H916" t="str">
            <v>NO</v>
          </cell>
          <cell r="I916" t="str">
            <v>27.5</v>
          </cell>
          <cell r="J916" t="str">
            <v>27.5</v>
          </cell>
        </row>
        <row r="917">
          <cell r="A917">
            <v>60489</v>
          </cell>
          <cell r="B917" t="str">
            <v>Park Terrace II Mutual Housing (CT)</v>
          </cell>
          <cell r="C917" t="str">
            <v>Park Terrace II Mutual Housing L.P.</v>
          </cell>
          <cell r="D917" t="str">
            <v>CohnReznick (Hartford)</v>
          </cell>
          <cell r="E917" t="str">
            <v>Mutual Housing Association of Greater Hartford, Inc.</v>
          </cell>
          <cell r="H917" t="str">
            <v>MAKE ELECTION DECISION BASED ON CURRENT DEPRECIATION USEFUL LIFE *</v>
          </cell>
        </row>
        <row r="918">
          <cell r="A918">
            <v>60279</v>
          </cell>
          <cell r="B918" t="str">
            <v>Park Valley (NY)</v>
          </cell>
          <cell r="C918" t="str">
            <v>Park Valley Associates, L.P.</v>
          </cell>
          <cell r="D918" t="str">
            <v>Richard Simon, CPA</v>
          </cell>
          <cell r="E918" t="str">
            <v>Manhattan Valley Development Corporation</v>
          </cell>
          <cell r="H918" t="str">
            <v>MAKE ELECTION DECISION BASED ON CURRENT DEPRECIATION USEFUL LIFE *</v>
          </cell>
        </row>
        <row r="919">
          <cell r="A919">
            <v>66476</v>
          </cell>
          <cell r="B919" t="str">
            <v>The Parker Apartments</v>
          </cell>
          <cell r="C919" t="str">
            <v>Parker Apartments Limited Partnership</v>
          </cell>
          <cell r="D919" t="str">
            <v>Novogradac &amp; Company LLP (Bellevue, WA)</v>
          </cell>
          <cell r="E919" t="str">
            <v>Bellwether Housing (fka Housing Resources Group) (WA)</v>
          </cell>
          <cell r="F919" t="str">
            <v>HEF XI</v>
          </cell>
          <cell r="G919">
            <v>2018</v>
          </cell>
          <cell r="H919" t="str">
            <v>YES</v>
          </cell>
          <cell r="I919" t="str">
            <v>40</v>
          </cell>
          <cell r="J919">
            <v>40</v>
          </cell>
        </row>
        <row r="920">
          <cell r="A920">
            <v>62125</v>
          </cell>
          <cell r="B920" t="str">
            <v>Parkland Manor</v>
          </cell>
          <cell r="C920" t="str">
            <v>Parkland Family Vista LLC</v>
          </cell>
          <cell r="D920" t="str">
            <v>Johnson Stone &amp; Pagano, P.S.</v>
          </cell>
          <cell r="E920" t="str">
            <v>Metropolitan Development Council</v>
          </cell>
          <cell r="F920" t="str">
            <v>NEF 2005</v>
          </cell>
          <cell r="G920">
            <v>2018</v>
          </cell>
          <cell r="H920" t="str">
            <v>YES</v>
          </cell>
          <cell r="I920" t="str">
            <v>40</v>
          </cell>
          <cell r="J920">
            <v>40</v>
          </cell>
        </row>
        <row r="921">
          <cell r="A921">
            <v>65504</v>
          </cell>
          <cell r="B921" t="str">
            <v>Parksdale Village II</v>
          </cell>
          <cell r="C921" t="str">
            <v>Parksdale Village Partners II, a California Limited Partnership</v>
          </cell>
          <cell r="D921" t="str">
            <v>Thomas Tomaszewski, CPA - El Dorado Hills</v>
          </cell>
          <cell r="E921" t="str">
            <v>Parksdale Village II, LLC,Self Help Enterprises (CA)</v>
          </cell>
          <cell r="F921" t="str">
            <v>Wells Fargo SIF II</v>
          </cell>
          <cell r="G921">
            <v>2022</v>
          </cell>
          <cell r="H921" t="str">
            <v>NO</v>
          </cell>
          <cell r="I921" t="str">
            <v>27.5</v>
          </cell>
          <cell r="J921" t="str">
            <v>27.5</v>
          </cell>
        </row>
        <row r="922">
          <cell r="A922">
            <v>65486</v>
          </cell>
          <cell r="B922" t="str">
            <v>Sierra Vista</v>
          </cell>
          <cell r="C922" t="str">
            <v>Parkside Manor Limited Partnership</v>
          </cell>
          <cell r="D922" t="str">
            <v>Boothe, Vassar &amp; Company</v>
          </cell>
          <cell r="E922" t="str">
            <v>JL Gray Company</v>
          </cell>
          <cell r="F922" t="str">
            <v>NEF 2012</v>
          </cell>
          <cell r="G922">
            <v>0</v>
          </cell>
          <cell r="H922" t="str">
            <v>NO</v>
          </cell>
          <cell r="I922" t="str">
            <v>27.5</v>
          </cell>
          <cell r="J922" t="str">
            <v>27.5</v>
          </cell>
        </row>
        <row r="923">
          <cell r="A923">
            <v>64415</v>
          </cell>
          <cell r="B923" t="str">
            <v>Victory Square (DC)</v>
          </cell>
          <cell r="C923" t="str">
            <v>Parkside Senior, L.P.</v>
          </cell>
          <cell r="D923" t="str">
            <v>CohnReznick (Bethesda)</v>
          </cell>
          <cell r="E923" t="str">
            <v>Banc of America CDC (Developer) (BACDC),Victory Housing, Inc.</v>
          </cell>
          <cell r="F923" t="str">
            <v>BAF II Fund - 85%,Morgan Stanley SIF Shared - 15%</v>
          </cell>
          <cell r="G923">
            <v>2022</v>
          </cell>
          <cell r="H923" t="str">
            <v>NO</v>
          </cell>
          <cell r="I923" t="str">
            <v>27.5, 40</v>
          </cell>
          <cell r="J923" t="str">
            <v>27.5, 40</v>
          </cell>
        </row>
        <row r="924">
          <cell r="A924">
            <v>66285</v>
          </cell>
          <cell r="B924" t="str">
            <v>Parkside Studios (CA)</v>
          </cell>
          <cell r="C924" t="str">
            <v>Parkside Studios, L.P.</v>
          </cell>
          <cell r="D924" t="str">
            <v>Armanino LLP</v>
          </cell>
          <cell r="E924" t="str">
            <v>Charities Housing Development Corporation (CHDC)</v>
          </cell>
          <cell r="F924" t="str">
            <v>CEF 2014</v>
          </cell>
          <cell r="G924">
            <v>0</v>
          </cell>
          <cell r="H924" t="str">
            <v>NO</v>
          </cell>
          <cell r="I924" t="str">
            <v>27.5</v>
          </cell>
          <cell r="J924" t="str">
            <v>27.5</v>
          </cell>
        </row>
        <row r="925">
          <cell r="A925">
            <v>64985</v>
          </cell>
          <cell r="B925" t="str">
            <v>Parkside Village (NM)</v>
          </cell>
          <cell r="C925" t="str">
            <v>Parkside Village Limited Partnership</v>
          </cell>
          <cell r="D925" t="str">
            <v>M Group LLP</v>
          </cell>
          <cell r="E925" t="str">
            <v>Jonathan Reed &amp;amp; Associates, Inc.</v>
          </cell>
          <cell r="F925" t="str">
            <v>HEF V</v>
          </cell>
          <cell r="G925">
            <v>0</v>
          </cell>
          <cell r="H925" t="str">
            <v>NO</v>
          </cell>
          <cell r="I925" t="str">
            <v>27.5</v>
          </cell>
          <cell r="J925" t="str">
            <v>27.5</v>
          </cell>
        </row>
        <row r="926">
          <cell r="A926">
            <v>62763</v>
          </cell>
          <cell r="B926" t="str">
            <v>Park Town Apartments</v>
          </cell>
          <cell r="C926" t="str">
            <v>Parktown Associates LLC</v>
          </cell>
          <cell r="D926" t="str">
            <v>CohnReznick (Baltimore)</v>
          </cell>
          <cell r="E926" t="str">
            <v>I Cant We Can Recovery Program, Inc.(ICWC)</v>
          </cell>
          <cell r="F926" t="str">
            <v>NEF 2007</v>
          </cell>
          <cell r="G926">
            <v>2018</v>
          </cell>
          <cell r="H926" t="str">
            <v>YES</v>
          </cell>
          <cell r="I926" t="str">
            <v>27.5</v>
          </cell>
          <cell r="J926">
            <v>40</v>
          </cell>
        </row>
        <row r="927">
          <cell r="A927">
            <v>63276</v>
          </cell>
          <cell r="B927" t="str">
            <v>Parkview Apartments Redevelopment</v>
          </cell>
          <cell r="C927" t="str">
            <v>Parkview Apartments Redevelopment, LLC</v>
          </cell>
          <cell r="D927" t="str">
            <v>SVA Certified Public Accountants</v>
          </cell>
          <cell r="E927" t="str">
            <v>Housing Authority of the City of Brillion</v>
          </cell>
          <cell r="F927" t="str">
            <v>NEF 2007</v>
          </cell>
          <cell r="G927">
            <v>2018</v>
          </cell>
          <cell r="H927" t="str">
            <v>YES</v>
          </cell>
          <cell r="I927" t="str">
            <v>40</v>
          </cell>
          <cell r="J927">
            <v>40</v>
          </cell>
        </row>
        <row r="928">
          <cell r="A928">
            <v>63522</v>
          </cell>
          <cell r="B928" t="str">
            <v>Parkview Place of Sterling (AKA Heritage Woods of Sterling)</v>
          </cell>
          <cell r="C928" t="str">
            <v>Parkview Place of Sterling Limited Partnership</v>
          </cell>
          <cell r="D928" t="str">
            <v>CohnReznick (Chicago)</v>
          </cell>
          <cell r="E928" t="str">
            <v>Parkview Place of Sterling LLC</v>
          </cell>
          <cell r="F928" t="str">
            <v>NEF 2008 - 83%,NEF 2008 II - 17%</v>
          </cell>
          <cell r="G928">
            <v>2022</v>
          </cell>
          <cell r="H928" t="str">
            <v>NO</v>
          </cell>
          <cell r="I928" t="str">
            <v>27.5</v>
          </cell>
          <cell r="J928" t="str">
            <v>27.5</v>
          </cell>
        </row>
        <row r="929">
          <cell r="A929">
            <v>62500</v>
          </cell>
          <cell r="B929" t="str">
            <v>Parkview Terraces</v>
          </cell>
          <cell r="C929" t="str">
            <v>Parkview Terrace Partners, L.P.</v>
          </cell>
          <cell r="D929" t="str">
            <v>Lindquist, Von Husen &amp; Joyce, LLP</v>
          </cell>
          <cell r="E929" t="str">
            <v>Chinatown Community Development Center (San Francisco),Chinatown Community Development Corp. (San Francisco)</v>
          </cell>
          <cell r="F929" t="str">
            <v>Fannie Mae Homeless Initiative</v>
          </cell>
          <cell r="G929">
            <v>2018</v>
          </cell>
          <cell r="H929" t="str">
            <v>YES</v>
          </cell>
          <cell r="I929" t="str">
            <v>40</v>
          </cell>
          <cell r="J929">
            <v>40</v>
          </cell>
        </row>
        <row r="930">
          <cell r="A930">
            <v>66713</v>
          </cell>
          <cell r="B930" t="str">
            <v>Parkway Meadows</v>
          </cell>
          <cell r="C930" t="str">
            <v>Parkway Meadows Ann Arbor, LDHA</v>
          </cell>
          <cell r="D930" t="str">
            <v>Plante &amp; Moran, LLC (Michigan)</v>
          </cell>
          <cell r="E930" t="str">
            <v>Michigan Nonprofit Housing Corporation</v>
          </cell>
          <cell r="F930" t="str">
            <v>Regional Fund VII</v>
          </cell>
          <cell r="G930">
            <v>2018</v>
          </cell>
          <cell r="H930" t="str">
            <v>YES</v>
          </cell>
          <cell r="I930" t="str">
            <v>27.5, 40</v>
          </cell>
          <cell r="J930">
            <v>40</v>
          </cell>
        </row>
        <row r="931">
          <cell r="A931">
            <v>65737</v>
          </cell>
          <cell r="B931" t="str">
            <v>Parkway Vista Apartments (NV)</v>
          </cell>
          <cell r="C931" t="str">
            <v>Parkway Vista Limited Partnership</v>
          </cell>
          <cell r="D931" t="str">
            <v>Eide Bailly LLP</v>
          </cell>
          <cell r="E931" t="str">
            <v>New Beginnings Housing, LLC</v>
          </cell>
          <cell r="F931" t="str">
            <v>CEF 2013</v>
          </cell>
          <cell r="G931">
            <v>0</v>
          </cell>
          <cell r="H931" t="str">
            <v>NO</v>
          </cell>
          <cell r="I931" t="str">
            <v>27.5</v>
          </cell>
          <cell r="J931" t="str">
            <v>27.5</v>
          </cell>
        </row>
        <row r="932">
          <cell r="A932">
            <v>66131</v>
          </cell>
          <cell r="B932" t="str">
            <v>Weinberg Commons</v>
          </cell>
          <cell r="C932" t="str">
            <v>Partner Arms 4, LLC</v>
          </cell>
          <cell r="D932" t="str">
            <v>Hertzbach &amp; Company, P.A.</v>
          </cell>
          <cell r="E932" t="str">
            <v>THC Affordable Housing, Inc.</v>
          </cell>
          <cell r="F932" t="str">
            <v>TD Banknorth 2013</v>
          </cell>
          <cell r="G932">
            <v>2018</v>
          </cell>
          <cell r="H932" t="str">
            <v>YES</v>
          </cell>
          <cell r="I932" t="str">
            <v>27.5</v>
          </cell>
          <cell r="J932">
            <v>40</v>
          </cell>
        </row>
        <row r="933">
          <cell r="A933">
            <v>65064</v>
          </cell>
          <cell r="B933" t="str">
            <v>Tepeyac Haven (Pasco)</v>
          </cell>
          <cell r="C933" t="str">
            <v>Pasco Family Housing LLC</v>
          </cell>
          <cell r="D933" t="str">
            <v>Schoedel &amp; Schoedel</v>
          </cell>
          <cell r="E933" t="str">
            <v>Catholic Housing Services of Eastern Washington</v>
          </cell>
          <cell r="F933" t="str">
            <v>HEF IV - 51%,HEF V - 49%</v>
          </cell>
          <cell r="G933">
            <v>0</v>
          </cell>
          <cell r="H933" t="str">
            <v>NO</v>
          </cell>
          <cell r="I933" t="str">
            <v>27.5</v>
          </cell>
          <cell r="J933" t="str">
            <v>27.5</v>
          </cell>
        </row>
        <row r="934">
          <cell r="A934">
            <v>63068</v>
          </cell>
          <cell r="B934" t="str">
            <v>Passman Plaza III</v>
          </cell>
          <cell r="C934" t="str">
            <v>Passman Plaza III Limited Partnership</v>
          </cell>
          <cell r="D934" t="str">
            <v>Little &amp; Associates LLC</v>
          </cell>
          <cell r="E934" t="str">
            <v>JPM/C Reporting,Monroe (LA) Housing Authority</v>
          </cell>
          <cell r="F934" t="str">
            <v>FNBC Leasing</v>
          </cell>
          <cell r="G934">
            <v>0</v>
          </cell>
          <cell r="H934" t="str">
            <v>NO</v>
          </cell>
          <cell r="I934" t="str">
            <v>27.5</v>
          </cell>
          <cell r="J934" t="str">
            <v>27.5</v>
          </cell>
        </row>
        <row r="935">
          <cell r="A935">
            <v>60654</v>
          </cell>
          <cell r="B935" t="str">
            <v>Paul O. Register Houses</v>
          </cell>
          <cell r="C935" t="str">
            <v>Paul O. Register Houses, L.P.</v>
          </cell>
          <cell r="D935" t="str">
            <v>Jack Lawrence &amp; Company CPAs</v>
          </cell>
          <cell r="E935" t="str">
            <v>West Harlem Group Assistance, Inc.(WHGA)</v>
          </cell>
          <cell r="H935" t="str">
            <v>MAKE ELECTION DECISION BASED ON CURRENT DEPRECIATION USEFUL LIFE *</v>
          </cell>
        </row>
        <row r="936">
          <cell r="A936">
            <v>65403</v>
          </cell>
          <cell r="B936" t="str">
            <v>Pauline Apartments</v>
          </cell>
          <cell r="C936" t="str">
            <v>Pauline Apartments LDHA LP</v>
          </cell>
          <cell r="D936" t="str">
            <v>Kirschner Hutton Perlin, PC</v>
          </cell>
          <cell r="E936" t="str">
            <v>Avalon Housing, Inc. (MI)</v>
          </cell>
          <cell r="F936" t="str">
            <v>BAF III Fund</v>
          </cell>
          <cell r="G936">
            <v>2022</v>
          </cell>
          <cell r="H936" t="str">
            <v>NO</v>
          </cell>
          <cell r="I936" t="str">
            <v>27.5</v>
          </cell>
          <cell r="J936" t="str">
            <v>27.5</v>
          </cell>
        </row>
        <row r="937">
          <cell r="A937">
            <v>61732</v>
          </cell>
          <cell r="B937" t="str">
            <v xml:space="preserve">Peaceful Valley </v>
          </cell>
          <cell r="C937" t="str">
            <v>Peaceful Valley Townhouses L.P.</v>
          </cell>
          <cell r="D937" t="str">
            <v>Teal, Becker &amp; Chiarmonte, CPAs, P.C.</v>
          </cell>
          <cell r="E937" t="str">
            <v>Liberty Affordable Housing, Inc.</v>
          </cell>
          <cell r="F937" t="str">
            <v>One Economy I</v>
          </cell>
          <cell r="G937">
            <v>0</v>
          </cell>
          <cell r="H937" t="str">
            <v>NO</v>
          </cell>
          <cell r="I937" t="str">
            <v>27.5</v>
          </cell>
          <cell r="J937" t="str">
            <v>27.5</v>
          </cell>
        </row>
        <row r="938">
          <cell r="A938">
            <v>66182</v>
          </cell>
          <cell r="B938" t="str">
            <v>Pebble Ridge</v>
          </cell>
          <cell r="C938" t="str">
            <v>Pebble Ridge Apartments, L.P.</v>
          </cell>
          <cell r="D938" t="str">
            <v>Dauby O' Connor &amp; Zaleski LLC</v>
          </cell>
          <cell r="E938" t="str">
            <v>Herman &amp;amp; Kittle Properties, Inc.,Lutheran Social Services of Wisconsin &amp;amp; Upper Michigan</v>
          </cell>
          <cell r="F938" t="str">
            <v>Regional Fund I</v>
          </cell>
          <cell r="G938">
            <v>0</v>
          </cell>
          <cell r="H938" t="str">
            <v>NO</v>
          </cell>
          <cell r="I938" t="str">
            <v>27.5</v>
          </cell>
          <cell r="J938" t="str">
            <v>27.5</v>
          </cell>
        </row>
        <row r="939">
          <cell r="A939">
            <v>63077</v>
          </cell>
          <cell r="B939" t="str">
            <v>Pecan Grove II</v>
          </cell>
          <cell r="C939" t="str">
            <v>Pecan Apartments II, L.P.</v>
          </cell>
          <cell r="D939" t="str">
            <v>CohnReznick (Atlanta)</v>
          </cell>
          <cell r="E939" t="str">
            <v>RHA/Housing, Inc</v>
          </cell>
          <cell r="F939" t="str">
            <v>CITI Guaranteed Fund</v>
          </cell>
          <cell r="G939">
            <v>2018</v>
          </cell>
          <cell r="H939" t="str">
            <v>YES</v>
          </cell>
          <cell r="I939" t="str">
            <v>27.5</v>
          </cell>
          <cell r="J939">
            <v>40</v>
          </cell>
        </row>
        <row r="940">
          <cell r="A940">
            <v>61115</v>
          </cell>
          <cell r="B940" t="str">
            <v>Pecan Grove</v>
          </cell>
          <cell r="C940" t="str">
            <v>Pecan Grove, L.P.</v>
          </cell>
          <cell r="D940" t="str">
            <v>CohnReznick (Atlanta)</v>
          </cell>
          <cell r="E940" t="str">
            <v>RHA/Housing, Inc</v>
          </cell>
          <cell r="F940" t="str">
            <v>NEF 2006</v>
          </cell>
          <cell r="G940">
            <v>0</v>
          </cell>
          <cell r="H940" t="str">
            <v>NO</v>
          </cell>
          <cell r="I940" t="str">
            <v>27.5</v>
          </cell>
          <cell r="J940" t="str">
            <v>27.5</v>
          </cell>
        </row>
        <row r="941">
          <cell r="A941">
            <v>65092</v>
          </cell>
          <cell r="B941" t="str">
            <v>Pecan Ridge</v>
          </cell>
          <cell r="C941" t="str">
            <v>Pecan Ridge at Rosehill, LP</v>
          </cell>
          <cell r="D941" t="str">
            <v>Katopody, LLC</v>
          </cell>
          <cell r="E941" t="str">
            <v xml:space="preserve">Housing Authority of Texarkana Texas (HATT),Pecan Ridge at Rosehill GP, LLC </v>
          </cell>
          <cell r="F941" t="str">
            <v>Wells Fargo SIF II</v>
          </cell>
          <cell r="G941">
            <v>2018</v>
          </cell>
          <cell r="H941" t="str">
            <v>YES</v>
          </cell>
          <cell r="I941" t="str">
            <v>27.5</v>
          </cell>
          <cell r="J941">
            <v>40</v>
          </cell>
        </row>
        <row r="942">
          <cell r="A942">
            <v>62837</v>
          </cell>
          <cell r="B942" t="str">
            <v>Pekin Supportive Living (AKA John M. Evans Supp. Living Community)</v>
          </cell>
          <cell r="C942" t="str">
            <v>Pekin Supportive Living Limited Partnership</v>
          </cell>
          <cell r="D942" t="str">
            <v>CohnReznick (Chicago)</v>
          </cell>
          <cell r="E942" t="str">
            <v>Laborers Home Development Corporation</v>
          </cell>
          <cell r="F942" t="str">
            <v>NEF 2006 II</v>
          </cell>
          <cell r="G942">
            <v>2018</v>
          </cell>
          <cell r="H942" t="str">
            <v>YES</v>
          </cell>
          <cell r="I942" t="str">
            <v>27.5</v>
          </cell>
          <cell r="J942">
            <v>40</v>
          </cell>
        </row>
        <row r="943">
          <cell r="A943">
            <v>66255</v>
          </cell>
          <cell r="B943" t="str">
            <v>Pembroke Senior Village</v>
          </cell>
          <cell r="C943" t="str">
            <v>Pembroke Senior Village, LLC</v>
          </cell>
          <cell r="D943" t="str">
            <v>CohnReznick (Charlotte)</v>
          </cell>
          <cell r="E943" t="str">
            <v>Lumbee Land Development, Inc. (LLD),Shelter Investment Development Corporation (NC)</v>
          </cell>
          <cell r="F943" t="str">
            <v>NEF 2014</v>
          </cell>
          <cell r="G943">
            <v>0</v>
          </cell>
          <cell r="H943" t="str">
            <v>NO</v>
          </cell>
          <cell r="I943" t="str">
            <v>27.5</v>
          </cell>
          <cell r="J943" t="str">
            <v>27.5</v>
          </cell>
        </row>
        <row r="944">
          <cell r="A944">
            <v>67380</v>
          </cell>
          <cell r="B944" t="str">
            <v xml:space="preserve">Pendleton Flats </v>
          </cell>
          <cell r="C944" t="str">
            <v>Pendleton Flats KC, LLC</v>
          </cell>
          <cell r="D944" t="str">
            <v>Dauby O' Connor &amp; Zaleski LLC</v>
          </cell>
          <cell r="E944" t="str">
            <v>Brinshore Development, LLC</v>
          </cell>
          <cell r="F944" t="str">
            <v>Pendleton Flats Middle Tier LLC</v>
          </cell>
          <cell r="G944">
            <v>0</v>
          </cell>
          <cell r="H944" t="str">
            <v>NO</v>
          </cell>
          <cell r="I944">
            <v>27.5</v>
          </cell>
          <cell r="J944" t="str">
            <v>27.5</v>
          </cell>
        </row>
        <row r="945">
          <cell r="A945">
            <v>66305</v>
          </cell>
          <cell r="B945" t="str">
            <v>Penn Mathilda Apartments</v>
          </cell>
          <cell r="C945" t="str">
            <v>Penn Mathilda Apartments, LP</v>
          </cell>
          <cell r="D945" t="str">
            <v>Affordable Housing Accountants LTD</v>
          </cell>
          <cell r="E945" t="str">
            <v>ACTION-Housing Inc.</v>
          </cell>
          <cell r="F945" t="str">
            <v>BNY Single Investor Fund</v>
          </cell>
          <cell r="G945">
            <v>2022</v>
          </cell>
          <cell r="H945" t="str">
            <v>YES</v>
          </cell>
          <cell r="I945" t="str">
            <v>27.5</v>
          </cell>
          <cell r="J945">
            <v>40</v>
          </cell>
        </row>
        <row r="946">
          <cell r="A946">
            <v>65356</v>
          </cell>
          <cell r="B946" t="str">
            <v>Frank Luke Senior Housing (aka Aeroterra Senior Village)</v>
          </cell>
          <cell r="C946" t="str">
            <v>PERC Frank Luke Addition LLC</v>
          </cell>
          <cell r="D946" t="str">
            <v>Novogradac &amp; Company LLP (Long Beach)</v>
          </cell>
          <cell r="E946" t="str">
            <v>City of Phoenix Dep't of Housing (AZ),Phoenix East Revitalization Corporation (PERC)</v>
          </cell>
          <cell r="F946" t="str">
            <v>JPMorgan 2012</v>
          </cell>
          <cell r="G946">
            <v>0</v>
          </cell>
          <cell r="H946" t="str">
            <v>NO</v>
          </cell>
          <cell r="I946" t="str">
            <v>27.5</v>
          </cell>
          <cell r="J946" t="str">
            <v>27.5</v>
          </cell>
        </row>
        <row r="947">
          <cell r="A947">
            <v>66645</v>
          </cell>
          <cell r="B947" t="str">
            <v>Frank Luke Phase II (aka Aeroterra II Apartments)</v>
          </cell>
          <cell r="C947" t="str">
            <v>PERC II Frank Luke Addition, LLC</v>
          </cell>
          <cell r="D947" t="str">
            <v>Novogradac &amp; Company LLP (Long Beach)</v>
          </cell>
          <cell r="E947" t="str">
            <v>City of Phoenix Housing Department,Phoenix East Revitalization Corporation II (PERC)</v>
          </cell>
          <cell r="F947" t="str">
            <v>JPMorgan 2015</v>
          </cell>
          <cell r="G947">
            <v>2018</v>
          </cell>
          <cell r="H947" t="str">
            <v>YES</v>
          </cell>
          <cell r="I947" t="str">
            <v>27.5</v>
          </cell>
          <cell r="J947">
            <v>40</v>
          </cell>
        </row>
        <row r="948">
          <cell r="A948">
            <v>66646</v>
          </cell>
          <cell r="B948" t="str">
            <v>Frank Luke Phase III (aka Aeroterra III Apartments)</v>
          </cell>
          <cell r="C948" t="str">
            <v>PERC III Frank Luke Addition, LLC</v>
          </cell>
          <cell r="D948" t="str">
            <v>Novogradac &amp; Company LLP (Long Beach)</v>
          </cell>
          <cell r="E948" t="str">
            <v>City of Phoenix Housing Department,Phoenix Revitalization Corporation III</v>
          </cell>
          <cell r="F948" t="str">
            <v>JPMorgan 2015</v>
          </cell>
          <cell r="G948">
            <v>2018</v>
          </cell>
          <cell r="H948" t="str">
            <v>YES</v>
          </cell>
          <cell r="I948" t="str">
            <v>27.5</v>
          </cell>
          <cell r="J948">
            <v>40</v>
          </cell>
        </row>
        <row r="949">
          <cell r="A949">
            <v>63494</v>
          </cell>
          <cell r="B949" t="str">
            <v>Permanence</v>
          </cell>
          <cell r="C949" t="str">
            <v>Permanence LP</v>
          </cell>
          <cell r="D949" t="str">
            <v>A.G. Aaronson, C.P.A.</v>
          </cell>
          <cell r="E949" t="str">
            <v>Lower East Side Peoples Mutual Housing Association, Inc.</v>
          </cell>
          <cell r="F949" t="str">
            <v>NYEF 2005 - 50%,NYEF 2004 - 50%</v>
          </cell>
          <cell r="G949">
            <v>2018</v>
          </cell>
          <cell r="H949" t="str">
            <v>YES</v>
          </cell>
          <cell r="I949" t="str">
            <v>40</v>
          </cell>
          <cell r="J949">
            <v>40</v>
          </cell>
        </row>
        <row r="950">
          <cell r="A950">
            <v>61962</v>
          </cell>
          <cell r="B950" t="str">
            <v>Perpich Apartments</v>
          </cell>
          <cell r="C950" t="str">
            <v>Perpich Apartments Limited Partnership</v>
          </cell>
          <cell r="D950" t="str">
            <v>Mahoney Ulbrich Christiansen Russ</v>
          </cell>
          <cell r="E950" t="str">
            <v>Range Mental Health Center, Inc.</v>
          </cell>
          <cell r="F950" t="str">
            <v>NEF 2005</v>
          </cell>
          <cell r="G950">
            <v>0</v>
          </cell>
          <cell r="H950" t="str">
            <v>NO</v>
          </cell>
          <cell r="I950" t="str">
            <v>27.5</v>
          </cell>
          <cell r="J950" t="str">
            <v>27.5</v>
          </cell>
        </row>
        <row r="951">
          <cell r="A951">
            <v>65431</v>
          </cell>
          <cell r="B951" t="str">
            <v>Perry Street Apartments</v>
          </cell>
          <cell r="C951" t="str">
            <v>Perry SRO, Ltd</v>
          </cell>
          <cell r="D951" t="str">
            <v>Novogradac &amp; Company LLP (Austin)</v>
          </cell>
          <cell r="E951" t="str">
            <v>New Hope Housing, Inc.</v>
          </cell>
          <cell r="F951" t="str">
            <v>NEF 2011</v>
          </cell>
          <cell r="G951">
            <v>0</v>
          </cell>
          <cell r="H951" t="str">
            <v>NO</v>
          </cell>
          <cell r="I951" t="str">
            <v>27.5</v>
          </cell>
          <cell r="J951" t="str">
            <v>27.5</v>
          </cell>
        </row>
        <row r="952">
          <cell r="A952">
            <v>61173</v>
          </cell>
          <cell r="B952" t="str">
            <v>Pershing Court</v>
          </cell>
          <cell r="C952" t="str">
            <v>Pershing &amp; State L.P.</v>
          </cell>
          <cell r="D952" t="str">
            <v>RubinBrown LLP (Chicago)</v>
          </cell>
          <cell r="E952" t="str">
            <v>Neighborhood Rejuvenation Partners</v>
          </cell>
          <cell r="F952" t="str">
            <v>BOACHIF II - 50%,NEF 2003 - 50%</v>
          </cell>
          <cell r="G952">
            <v>0</v>
          </cell>
          <cell r="H952" t="str">
            <v>NO</v>
          </cell>
          <cell r="I952" t="str">
            <v>27.5</v>
          </cell>
          <cell r="J952" t="str">
            <v>27.5</v>
          </cell>
        </row>
        <row r="953">
          <cell r="A953">
            <v>65233</v>
          </cell>
          <cell r="B953" t="str">
            <v>Phoenix Apartments (RI)</v>
          </cell>
          <cell r="C953" t="str">
            <v>Phoenix Apartments, L.P.</v>
          </cell>
          <cell r="D953" t="str">
            <v>Citrin Cooperman</v>
          </cell>
          <cell r="E953" t="str">
            <v>OMNI Development Corporation (RI),Winn Development</v>
          </cell>
          <cell r="F953" t="str">
            <v>NEF 2011</v>
          </cell>
          <cell r="G953">
            <v>0</v>
          </cell>
          <cell r="H953" t="str">
            <v>NO</v>
          </cell>
          <cell r="I953" t="str">
            <v>27.5</v>
          </cell>
          <cell r="J953" t="str">
            <v>27.5</v>
          </cell>
        </row>
        <row r="954">
          <cell r="A954">
            <v>61660</v>
          </cell>
          <cell r="B954" t="str">
            <v>Casa Shalom (fka Pico New Hampshire)</v>
          </cell>
          <cell r="C954" t="str">
            <v>Pico New Hampshire United Methodist Housing, L.P., a California Limited Partnership</v>
          </cell>
          <cell r="D954" t="str">
            <v>Keller &amp; Associates, LLP</v>
          </cell>
          <cell r="E954" t="str">
            <v>1010 Development Corporation</v>
          </cell>
          <cell r="F954" t="str">
            <v>CEF 2004</v>
          </cell>
          <cell r="G954">
            <v>0</v>
          </cell>
          <cell r="H954" t="str">
            <v>NO</v>
          </cell>
          <cell r="I954" t="str">
            <v>27.5, 40</v>
          </cell>
          <cell r="J954" t="str">
            <v>27.5, 40</v>
          </cell>
        </row>
        <row r="955">
          <cell r="A955">
            <v>65761</v>
          </cell>
          <cell r="B955" t="str">
            <v>Pikeville Scholar House</v>
          </cell>
          <cell r="C955" t="str">
            <v>Pikeville Scholar House, LLLP</v>
          </cell>
          <cell r="D955" t="str">
            <v>MIller, Mayer, Sullivan &amp; Stevens LLP</v>
          </cell>
          <cell r="E955" t="str">
            <v>Family Scholar House (FSHUS),Marian Development Group, LLC</v>
          </cell>
          <cell r="F955" t="str">
            <v>Morgan Stanley SIF Single II</v>
          </cell>
          <cell r="G955">
            <v>0</v>
          </cell>
          <cell r="H955" t="str">
            <v>NO</v>
          </cell>
          <cell r="I955" t="str">
            <v>27.5</v>
          </cell>
          <cell r="J955" t="str">
            <v>27.5</v>
          </cell>
        </row>
        <row r="956">
          <cell r="A956">
            <v>61915</v>
          </cell>
          <cell r="B956" t="str">
            <v>Pine Chase Apts</v>
          </cell>
          <cell r="C956" t="str">
            <v>Pine Chase, LLC</v>
          </cell>
          <cell r="D956" t="str">
            <v>Bernard Robinson &amp; Company, LLP</v>
          </cell>
          <cell r="E956" t="str">
            <v>Atlantic Housing Development LLC (NC)</v>
          </cell>
          <cell r="F956" t="str">
            <v>NEF 2004</v>
          </cell>
          <cell r="G956">
            <v>0</v>
          </cell>
          <cell r="H956" t="str">
            <v>NO</v>
          </cell>
          <cell r="I956" t="str">
            <v>27.5</v>
          </cell>
          <cell r="J956" t="str">
            <v>27.5</v>
          </cell>
        </row>
        <row r="957">
          <cell r="A957">
            <v>61024</v>
          </cell>
          <cell r="B957" t="str">
            <v>Pine Race II</v>
          </cell>
          <cell r="C957" t="str">
            <v>Pine Race II Limited Partnership</v>
          </cell>
          <cell r="D957" t="str">
            <v>CohnReznick (Chicago), CohnReznick (Austin)</v>
          </cell>
          <cell r="E957" t="str">
            <v>Neighborhood Housing Services Redevelopment Corp</v>
          </cell>
          <cell r="F957" t="str">
            <v>Fifth Third 2003 - 46%,NEF 2003 - 54%</v>
          </cell>
          <cell r="G957">
            <v>0</v>
          </cell>
          <cell r="H957" t="str">
            <v>NO</v>
          </cell>
          <cell r="I957" t="str">
            <v>27.5</v>
          </cell>
          <cell r="J957" t="str">
            <v>27.5</v>
          </cell>
        </row>
        <row r="958">
          <cell r="A958">
            <v>61520</v>
          </cell>
          <cell r="B958" t="str">
            <v>Pine Woods</v>
          </cell>
          <cell r="C958" t="str">
            <v>Pine Woods, LLC</v>
          </cell>
          <cell r="D958" t="str">
            <v>Adelson &amp; Company PC</v>
          </cell>
          <cell r="E958" t="str">
            <v>Construct, Inc.</v>
          </cell>
          <cell r="F958" t="str">
            <v>NEF 2003</v>
          </cell>
          <cell r="G958">
            <v>0</v>
          </cell>
          <cell r="H958" t="str">
            <v>NO</v>
          </cell>
          <cell r="I958" t="str">
            <v>27.5</v>
          </cell>
          <cell r="J958" t="str">
            <v>27.5</v>
          </cell>
        </row>
        <row r="959">
          <cell r="A959">
            <v>61539</v>
          </cell>
          <cell r="B959" t="str">
            <v>Pine Ridge Manor</v>
          </cell>
          <cell r="C959" t="str">
            <v>Pineridge Manor, LLC</v>
          </cell>
          <cell r="D959" t="str">
            <v>Bernard Robinson &amp; Company, LLP</v>
          </cell>
          <cell r="E959" t="str">
            <v>Atlantic Housing Development LLC (NC)</v>
          </cell>
          <cell r="F959" t="str">
            <v>NEF 2003</v>
          </cell>
          <cell r="G959">
            <v>0</v>
          </cell>
          <cell r="H959" t="str">
            <v>NO</v>
          </cell>
          <cell r="I959" t="str">
            <v>27.5</v>
          </cell>
          <cell r="J959" t="str">
            <v>27.5</v>
          </cell>
        </row>
        <row r="960">
          <cell r="A960">
            <v>62802</v>
          </cell>
          <cell r="B960" t="str">
            <v>Heritage Woods of Rockford aka Pineview of Rockford</v>
          </cell>
          <cell r="C960" t="str">
            <v>Pineview SLF of Rockford Limited Partnership</v>
          </cell>
          <cell r="D960" t="str">
            <v>CohnReznick (Chicago)</v>
          </cell>
          <cell r="E960" t="str">
            <v>Budslick Management Co., Inc.,Pineview of Rockford SLF, LLC</v>
          </cell>
          <cell r="F960" t="str">
            <v>NEF 2006</v>
          </cell>
          <cell r="G960">
            <v>0</v>
          </cell>
          <cell r="H960" t="str">
            <v>NO</v>
          </cell>
          <cell r="I960" t="str">
            <v>27.5</v>
          </cell>
          <cell r="J960" t="str">
            <v>27.5</v>
          </cell>
        </row>
        <row r="961">
          <cell r="A961">
            <v>65527</v>
          </cell>
          <cell r="B961" t="str">
            <v>Pinnacle Heights</v>
          </cell>
          <cell r="C961" t="str">
            <v>Pinnacle Heights Extension, LLC</v>
          </cell>
          <cell r="D961" t="str">
            <v>CohnReznick (Hartford)</v>
          </cell>
          <cell r="E961" t="str">
            <v>The Simon Konover Company</v>
          </cell>
          <cell r="F961" t="str">
            <v>TD Banknorth 2012</v>
          </cell>
          <cell r="G961">
            <v>0</v>
          </cell>
          <cell r="H961" t="str">
            <v>NO</v>
          </cell>
          <cell r="I961" t="str">
            <v>27.5</v>
          </cell>
          <cell r="J961" t="str">
            <v>27.5</v>
          </cell>
        </row>
        <row r="962">
          <cell r="A962">
            <v>62671</v>
          </cell>
          <cell r="B962" t="str">
            <v>Pioneer Gardens</v>
          </cell>
          <cell r="C962" t="str">
            <v>Pioneer Gardens Sr. Housing L.P.</v>
          </cell>
          <cell r="D962" t="str">
            <v>RubinBrown LLP (Chicago)</v>
          </cell>
          <cell r="E962" t="str">
            <v>South Park Affordable Housing</v>
          </cell>
          <cell r="F962" t="str">
            <v>Chicago 2004 Fund - 35%,Chicago 2003 Fund - 65%</v>
          </cell>
          <cell r="G962">
            <v>2018</v>
          </cell>
          <cell r="H962" t="str">
            <v>YES</v>
          </cell>
          <cell r="I962" t="str">
            <v>27.5</v>
          </cell>
          <cell r="J962">
            <v>40</v>
          </cell>
        </row>
        <row r="963">
          <cell r="A963">
            <v>61902</v>
          </cell>
          <cell r="B963" t="str">
            <v>Pisgah Village</v>
          </cell>
          <cell r="C963" t="str">
            <v xml:space="preserve">Pisgah Village, L.P., A California Limited Partnership </v>
          </cell>
          <cell r="D963" t="str">
            <v>Keller &amp; Associates, LLP</v>
          </cell>
          <cell r="E963" t="str">
            <v>W.O.R.K.S.</v>
          </cell>
          <cell r="F963" t="str">
            <v>Nationwide Fund</v>
          </cell>
          <cell r="G963">
            <v>0</v>
          </cell>
          <cell r="H963" t="str">
            <v>NO</v>
          </cell>
          <cell r="I963" t="str">
            <v>27.5</v>
          </cell>
          <cell r="J963" t="str">
            <v>27.5</v>
          </cell>
        </row>
        <row r="964">
          <cell r="A964">
            <v>64734</v>
          </cell>
          <cell r="B964" t="str">
            <v>Paseo Santa Barbara - Phase II (aka Rodney Fernandez Gardens II)</v>
          </cell>
          <cell r="C964" t="str">
            <v xml:space="preserve">Plaza Amistad Associates II, L.P. </v>
          </cell>
          <cell r="D964" t="str">
            <v>Keller &amp; Associates, LLP</v>
          </cell>
          <cell r="E964" t="str">
            <v>Cabrillo Economic Development Corporation,Cabrillo Economic Development Corporation (CEDC)</v>
          </cell>
          <cell r="F964" t="str">
            <v>NEF 2011 - Resyndication</v>
          </cell>
          <cell r="G964">
            <v>0</v>
          </cell>
          <cell r="H964" t="str">
            <v>NO</v>
          </cell>
          <cell r="I964" t="str">
            <v>27.5</v>
          </cell>
          <cell r="J964" t="str">
            <v>27.5</v>
          </cell>
        </row>
        <row r="965">
          <cell r="A965">
            <v>64733</v>
          </cell>
          <cell r="B965" t="str">
            <v>Paseo Santa Barbara I (aka Rodney Fernandez Gardens)</v>
          </cell>
          <cell r="C965" t="str">
            <v>Plaza Amistad Associates, L.P.</v>
          </cell>
          <cell r="D965" t="str">
            <v>Keller &amp; Associates, LLP</v>
          </cell>
          <cell r="E965" t="str">
            <v>Cabrillo Economic Development Corporation (CEDC)</v>
          </cell>
          <cell r="F965" t="str">
            <v>NEF 2011 - Resyndication</v>
          </cell>
          <cell r="G965">
            <v>0</v>
          </cell>
          <cell r="H965" t="str">
            <v>NO</v>
          </cell>
          <cell r="I965" t="str">
            <v>27.5, 40</v>
          </cell>
          <cell r="J965" t="str">
            <v>27.5, 40</v>
          </cell>
        </row>
        <row r="966">
          <cell r="A966">
            <v>65663</v>
          </cell>
          <cell r="B966" t="str">
            <v>Pleasant Street Apartments</v>
          </cell>
          <cell r="C966" t="str">
            <v>Pleasant Street Apartments LLC</v>
          </cell>
          <cell r="D966" t="str">
            <v>RSM (Boston)</v>
          </cell>
          <cell r="E966" t="str">
            <v>Peabody Properties, Inc.(PPI)</v>
          </cell>
          <cell r="F966" t="str">
            <v>MetLife II</v>
          </cell>
          <cell r="G966">
            <v>0</v>
          </cell>
          <cell r="H966" t="str">
            <v>NO</v>
          </cell>
          <cell r="I966" t="str">
            <v>27.5</v>
          </cell>
          <cell r="J966" t="str">
            <v>27.5</v>
          </cell>
        </row>
        <row r="967">
          <cell r="A967">
            <v>65982</v>
          </cell>
          <cell r="B967" t="str">
            <v xml:space="preserve">Plover Apartments </v>
          </cell>
          <cell r="C967" t="str">
            <v>Plover Apartments  LLC</v>
          </cell>
          <cell r="D967" t="str">
            <v>Berdon Accountants and Advisors</v>
          </cell>
          <cell r="E967" t="str">
            <v>Lemle &amp;amp; Wolff Construction Corp.</v>
          </cell>
          <cell r="F967" t="str">
            <v>BNY Single Investor Fund</v>
          </cell>
          <cell r="G967">
            <v>0</v>
          </cell>
          <cell r="H967" t="str">
            <v>NO</v>
          </cell>
          <cell r="I967" t="str">
            <v>27.5</v>
          </cell>
          <cell r="J967" t="str">
            <v>27.5</v>
          </cell>
        </row>
        <row r="968">
          <cell r="A968">
            <v>65774</v>
          </cell>
          <cell r="B968" t="str">
            <v>Plymouth Place (IA)</v>
          </cell>
          <cell r="C968" t="str">
            <v>Plymouth Place Associates, L.P.</v>
          </cell>
          <cell r="D968" t="str">
            <v>McGowen Hurst Clark &amp; Smith, P.C.</v>
          </cell>
          <cell r="E968" t="str">
            <v>Newbury Development Co. ,Plymouth Place, Inc. (IA)</v>
          </cell>
          <cell r="F968" t="str">
            <v>NEF 2012</v>
          </cell>
          <cell r="G968">
            <v>0</v>
          </cell>
          <cell r="H968" t="str">
            <v>NO</v>
          </cell>
          <cell r="I968" t="str">
            <v>27.5</v>
          </cell>
          <cell r="J968" t="str">
            <v>27.5</v>
          </cell>
        </row>
        <row r="969">
          <cell r="A969">
            <v>60664</v>
          </cell>
          <cell r="B969" t="str">
            <v>St. Anns</v>
          </cell>
          <cell r="C969" t="str">
            <v>POKO St Anns LP</v>
          </cell>
          <cell r="D969" t="str">
            <v>RubinBrown LLP (St. Louis)</v>
          </cell>
          <cell r="E969" t="str">
            <v>POKO Management Corporation</v>
          </cell>
          <cell r="H969" t="str">
            <v>MAKE ELECTION DECISION BASED ON CURRENT DEPRECIATION USEFUL LIFE *</v>
          </cell>
        </row>
        <row r="970">
          <cell r="A970">
            <v>61151</v>
          </cell>
          <cell r="B970" t="str">
            <v>Pontiac Place Homes</v>
          </cell>
          <cell r="C970" t="str">
            <v>Pontiac Place Homes Limited Partnership</v>
          </cell>
          <cell r="D970" t="str">
            <v>Gilmore, Jasion &amp; Mahler LTD</v>
          </cell>
          <cell r="E970" t="str">
            <v>United North (OH)</v>
          </cell>
          <cell r="H970" t="str">
            <v>NEF DISPOSED INTEREST IN 2018</v>
          </cell>
        </row>
        <row r="971">
          <cell r="A971">
            <v>65246</v>
          </cell>
          <cell r="B971" t="str">
            <v xml:space="preserve">Williams Apartments (fka Pontius) </v>
          </cell>
          <cell r="C971" t="str">
            <v>Pontius LLC</v>
          </cell>
          <cell r="D971" t="str">
            <v>Dauby O' Connor &amp; Zaleski LLC</v>
          </cell>
          <cell r="E971" t="str">
            <v>JPM/C Reporting,Plymouth Housing Group (PHG)</v>
          </cell>
          <cell r="F971" t="str">
            <v>JPMorgan 2011</v>
          </cell>
          <cell r="G971">
            <v>0</v>
          </cell>
          <cell r="H971" t="str">
            <v>NO</v>
          </cell>
          <cell r="I971" t="str">
            <v>27.5</v>
          </cell>
          <cell r="J971" t="str">
            <v>27.5</v>
          </cell>
        </row>
        <row r="972">
          <cell r="A972">
            <v>65924</v>
          </cell>
          <cell r="B972" t="str">
            <v>Park Central</v>
          </cell>
          <cell r="C972" t="str">
            <v>Port Arthur Housing Initiative I, LP</v>
          </cell>
          <cell r="D972" t="str">
            <v>Novogradac &amp; Company LLP (Austin)</v>
          </cell>
          <cell r="E972" t="str">
            <v xml:space="preserve">Port Arthur Housing Initiative I Developer,Port Arthur Housing Initiative I GP, LLC,The ITEX Group </v>
          </cell>
          <cell r="F972" t="str">
            <v>NEF 2014</v>
          </cell>
          <cell r="G972">
            <v>0</v>
          </cell>
          <cell r="H972" t="str">
            <v>NO</v>
          </cell>
          <cell r="I972" t="str">
            <v>27.5</v>
          </cell>
          <cell r="J972" t="str">
            <v>27.5</v>
          </cell>
        </row>
        <row r="973">
          <cell r="A973">
            <v>67655</v>
          </cell>
          <cell r="B973" t="str">
            <v xml:space="preserve">Posterity Scholar House </v>
          </cell>
          <cell r="C973" t="str">
            <v>Posterity Scholar House, LP</v>
          </cell>
          <cell r="D973" t="str">
            <v>Agresta, Storms &amp; O'leary PC</v>
          </cell>
          <cell r="E973" t="str">
            <v>BWI Contractors, L.L.C / Black &amp; White Investments LLC (BWI)</v>
          </cell>
          <cell r="F973" t="str">
            <v>MS CTR Fund II LLC</v>
          </cell>
          <cell r="G973">
            <v>2018</v>
          </cell>
          <cell r="H973" t="str">
            <v>YES</v>
          </cell>
          <cell r="I973">
            <v>27.5</v>
          </cell>
          <cell r="J973">
            <v>30</v>
          </cell>
        </row>
        <row r="974">
          <cell r="A974">
            <v>61680</v>
          </cell>
          <cell r="B974" t="str">
            <v>Potters Avenue Area Revitalization Project</v>
          </cell>
          <cell r="C974" t="str">
            <v>Potters Avenue Area Revitalization Limited Partnership</v>
          </cell>
          <cell r="D974" t="str">
            <v>Damiano, Burk &amp; Nuttall, P.C.</v>
          </cell>
          <cell r="E974" t="str">
            <v>Stop Wasting Abandoned Property, Inc.(SWAP),SWAP, Inc.</v>
          </cell>
          <cell r="F974" t="str">
            <v>NEF 2003</v>
          </cell>
          <cell r="G974">
            <v>0</v>
          </cell>
          <cell r="H974" t="str">
            <v>NO</v>
          </cell>
          <cell r="I974" t="str">
            <v>27.5</v>
          </cell>
          <cell r="J974" t="str">
            <v>27.5</v>
          </cell>
        </row>
        <row r="975">
          <cell r="A975">
            <v>66208</v>
          </cell>
          <cell r="B975" t="str">
            <v>PPL DECC Recapitalization</v>
          </cell>
          <cell r="C975" t="str">
            <v>PPL DECC Limited Partnership</v>
          </cell>
          <cell r="D975" t="str">
            <v>Mahoney Ulbrich Christiansen Russ</v>
          </cell>
          <cell r="E975" t="str">
            <v>Project for Pride in Living (PPL)</v>
          </cell>
          <cell r="F975" t="str">
            <v>NEF 2014</v>
          </cell>
          <cell r="G975">
            <v>0</v>
          </cell>
          <cell r="H975" t="str">
            <v>NO</v>
          </cell>
          <cell r="I975" t="str">
            <v>27.5</v>
          </cell>
          <cell r="J975" t="str">
            <v>27.5</v>
          </cell>
        </row>
        <row r="976">
          <cell r="A976">
            <v>65278</v>
          </cell>
          <cell r="B976" t="str">
            <v>Fort Road Flats (aka PPL West 7th Housing)</v>
          </cell>
          <cell r="C976" t="str">
            <v>PPL West 7th Housing Limited Partnership</v>
          </cell>
          <cell r="D976" t="str">
            <v>Mahoney Ulbrich Christiansen Russ</v>
          </cell>
          <cell r="E976" t="str">
            <v>PPL Service Corporation,Project for Pride in Living (PPL)</v>
          </cell>
          <cell r="F976" t="str">
            <v>NEF 2011</v>
          </cell>
          <cell r="G976">
            <v>0</v>
          </cell>
          <cell r="H976" t="str">
            <v>NO</v>
          </cell>
          <cell r="I976" t="str">
            <v>27.5</v>
          </cell>
          <cell r="J976" t="str">
            <v>27.5</v>
          </cell>
        </row>
        <row r="977">
          <cell r="A977">
            <v>67302</v>
          </cell>
          <cell r="B977" t="str">
            <v xml:space="preserve">PPL YouthLink Supportive Housing </v>
          </cell>
          <cell r="C977" t="str">
            <v>PPL YouthLink Community Limited Partnership</v>
          </cell>
          <cell r="D977" t="str">
            <v>Mahoney Ulbrich Christiansen Russ</v>
          </cell>
          <cell r="E977" t="str">
            <v>PPL YouthLink LLC</v>
          </cell>
          <cell r="F977" t="str">
            <v>ACD Midwest Fund I LP</v>
          </cell>
          <cell r="G977">
            <v>0</v>
          </cell>
          <cell r="H977" t="str">
            <v>NO</v>
          </cell>
          <cell r="I977">
            <v>27.5</v>
          </cell>
          <cell r="J977" t="str">
            <v>27.5</v>
          </cell>
        </row>
        <row r="978">
          <cell r="A978">
            <v>67623</v>
          </cell>
          <cell r="B978" t="str">
            <v xml:space="preserve">Prairie Meadows II </v>
          </cell>
          <cell r="C978" t="str">
            <v>Prairie Meadows Homes Phase II, L.P.</v>
          </cell>
          <cell r="D978" t="str">
            <v>RubinBrown LLP (Chicago)</v>
          </cell>
          <cell r="E978" t="str">
            <v>Illinois Community Action Development Corporation</v>
          </cell>
          <cell r="F978" t="str">
            <v>MS CTR Fund II LLC</v>
          </cell>
          <cell r="G978">
            <v>2018</v>
          </cell>
          <cell r="H978" t="str">
            <v>YES</v>
          </cell>
          <cell r="I978">
            <v>27.5</v>
          </cell>
          <cell r="J978">
            <v>30</v>
          </cell>
        </row>
        <row r="979">
          <cell r="A979">
            <v>61540</v>
          </cell>
          <cell r="B979" t="str">
            <v>Praise Apartments</v>
          </cell>
          <cell r="C979" t="str">
            <v>Praise Apartments I Limited Partnership</v>
          </cell>
          <cell r="D979" t="str">
            <v>RubinBrown LLP (Chicago)</v>
          </cell>
          <cell r="E979" t="str">
            <v>Haran &amp;amp; Associates, Ltd.,Lawndale Christian Development Corporation</v>
          </cell>
          <cell r="F979" t="str">
            <v>NEF 2004</v>
          </cell>
          <cell r="G979">
            <v>0</v>
          </cell>
          <cell r="H979" t="str">
            <v>NO</v>
          </cell>
          <cell r="I979" t="str">
            <v>27.5</v>
          </cell>
          <cell r="J979" t="str">
            <v>27.5</v>
          </cell>
        </row>
        <row r="980">
          <cell r="A980">
            <v>61447</v>
          </cell>
          <cell r="B980" t="str">
            <v>Prater dba Sierra Crest Senior Apartments</v>
          </cell>
          <cell r="C980" t="str">
            <v>Prater Partners, a Nevada Limited Partnership</v>
          </cell>
          <cell r="D980" t="str">
            <v>Steele &amp; Associates, LLC</v>
          </cell>
          <cell r="E980" t="str">
            <v>Community Services Agency Development Corporation (CSADC)</v>
          </cell>
          <cell r="F980" t="str">
            <v>NEF 2003</v>
          </cell>
          <cell r="G980">
            <v>0</v>
          </cell>
          <cell r="H980" t="str">
            <v>NO</v>
          </cell>
          <cell r="I980" t="str">
            <v>27.5</v>
          </cell>
          <cell r="J980" t="str">
            <v>27.5</v>
          </cell>
        </row>
        <row r="981">
          <cell r="A981">
            <v>60575</v>
          </cell>
          <cell r="B981" t="str">
            <v>W. 144th Street (Prestige)</v>
          </cell>
          <cell r="C981" t="str">
            <v>Prestige Realty Associates, L.P.</v>
          </cell>
          <cell r="D981" t="str">
            <v>Agbimson &amp; Company, P.C.</v>
          </cell>
          <cell r="E981" t="str">
            <v>Prestige Management, Inc.</v>
          </cell>
          <cell r="H981" t="str">
            <v>MAKE ELECTION DECISION BASED ON CURRENT DEPRECIATION USEFUL LIFE *</v>
          </cell>
        </row>
        <row r="982">
          <cell r="A982">
            <v>65907</v>
          </cell>
          <cell r="B982" t="str">
            <v>Manor at Hancock Park (TX)</v>
          </cell>
          <cell r="C982" t="str">
            <v>Prestwick-Lampasas I, L.P.</v>
          </cell>
          <cell r="D982" t="str">
            <v>CohnReznick (Atlanta)</v>
          </cell>
          <cell r="E982" t="str">
            <v>Volunteers of America National Services</v>
          </cell>
          <cell r="F982" t="str">
            <v>Capital One 2012</v>
          </cell>
          <cell r="G982">
            <v>0</v>
          </cell>
          <cell r="H982" t="str">
            <v>NO</v>
          </cell>
          <cell r="I982" t="str">
            <v>27.5</v>
          </cell>
          <cell r="J982" t="str">
            <v>27.5</v>
          </cell>
        </row>
        <row r="983">
          <cell r="A983">
            <v>66344</v>
          </cell>
          <cell r="B983" t="str">
            <v>Pringle House</v>
          </cell>
          <cell r="C983" t="str">
            <v>Pringle House Limited Partnership</v>
          </cell>
          <cell r="D983" t="str">
            <v>Dauby O' Connor &amp; Zaleski LLC</v>
          </cell>
          <cell r="E983" t="str">
            <v>Woda Development of Ohio LLC</v>
          </cell>
          <cell r="F983" t="str">
            <v>Morgan Stanley SIF Single III</v>
          </cell>
          <cell r="G983">
            <v>0</v>
          </cell>
          <cell r="H983" t="str">
            <v>NO</v>
          </cell>
          <cell r="I983" t="str">
            <v>27.5</v>
          </cell>
          <cell r="J983" t="str">
            <v>27.5</v>
          </cell>
        </row>
        <row r="984">
          <cell r="A984">
            <v>66922</v>
          </cell>
          <cell r="B984" t="str">
            <v>Prior Crossing</v>
          </cell>
          <cell r="C984" t="str">
            <v>Prior Crossing Housing LP</v>
          </cell>
          <cell r="D984" t="str">
            <v>Mahoney Ulbrich Christiansen Russ</v>
          </cell>
          <cell r="E984" t="str">
            <v>Beacon Interfaith Housing Collaborative</v>
          </cell>
          <cell r="F984" t="str">
            <v>Regional Fund VII</v>
          </cell>
          <cell r="G984">
            <v>0</v>
          </cell>
          <cell r="H984" t="str">
            <v>NO</v>
          </cell>
          <cell r="I984" t="str">
            <v>27.5, 40</v>
          </cell>
          <cell r="J984" t="str">
            <v>27.5, 40</v>
          </cell>
        </row>
        <row r="985">
          <cell r="A985">
            <v>65079</v>
          </cell>
          <cell r="B985" t="str">
            <v>Freedom Village at Hopewell</v>
          </cell>
          <cell r="C985" t="str">
            <v>Project Freedom at Hopewell Urban Renewal, L.P.</v>
          </cell>
          <cell r="D985" t="str">
            <v>Novogradac &amp; Company LLP (New Jersey)</v>
          </cell>
          <cell r="E985" t="str">
            <v>Project Freedom, Inc.</v>
          </cell>
          <cell r="F985" t="str">
            <v>TD Banknorth 2012</v>
          </cell>
          <cell r="G985">
            <v>2022</v>
          </cell>
          <cell r="H985" t="str">
            <v>NO</v>
          </cell>
          <cell r="I985" t="str">
            <v>27.5</v>
          </cell>
          <cell r="J985" t="str">
            <v>27.5</v>
          </cell>
        </row>
        <row r="986">
          <cell r="A986">
            <v>66050</v>
          </cell>
          <cell r="B986" t="str">
            <v>Freedom Village at Toms River</v>
          </cell>
          <cell r="C986" t="str">
            <v>Project Freedom at Toms River Urban Renewal, L.P.</v>
          </cell>
          <cell r="D986" t="str">
            <v>Novogradac &amp; Company LLP (New Jersey)</v>
          </cell>
          <cell r="E986" t="str">
            <v>Project Freedom, Inc.</v>
          </cell>
          <cell r="F986" t="str">
            <v>BOACHIF VIII</v>
          </cell>
          <cell r="G986">
            <v>0</v>
          </cell>
          <cell r="H986" t="str">
            <v>NO</v>
          </cell>
          <cell r="I986" t="str">
            <v>27.5</v>
          </cell>
          <cell r="J986" t="str">
            <v>27.5</v>
          </cell>
        </row>
        <row r="987">
          <cell r="A987">
            <v>67007</v>
          </cell>
          <cell r="B987" t="str">
            <v xml:space="preserve">Freedom Village at Westampton  II </v>
          </cell>
          <cell r="C987" t="str">
            <v>Project Freedom at Westampton Urban Renewal II, LP</v>
          </cell>
          <cell r="D987" t="str">
            <v>Novogradac &amp; Company LLP (New Jersey)</v>
          </cell>
          <cell r="E987" t="str">
            <v>Project Freedom, Inc.</v>
          </cell>
          <cell r="F987" t="str">
            <v>TD Banknorth 2014</v>
          </cell>
          <cell r="G987">
            <v>0</v>
          </cell>
          <cell r="H987" t="str">
            <v>NO</v>
          </cell>
          <cell r="I987">
            <v>27.5</v>
          </cell>
          <cell r="J987" t="str">
            <v>27.5</v>
          </cell>
        </row>
        <row r="988">
          <cell r="A988">
            <v>66049</v>
          </cell>
          <cell r="B988" t="str">
            <v>Freedom Village at Westampton</v>
          </cell>
          <cell r="C988" t="str">
            <v>Project Freedom at Westampton Urban Renewal, L.P.</v>
          </cell>
          <cell r="D988" t="str">
            <v>Novogradac &amp; Company LLP (New Jersey)</v>
          </cell>
          <cell r="E988" t="str">
            <v>Project Freedom, Inc.</v>
          </cell>
          <cell r="F988" t="str">
            <v>TD Banknorth 2014</v>
          </cell>
          <cell r="G988">
            <v>0</v>
          </cell>
          <cell r="H988" t="str">
            <v>NO</v>
          </cell>
          <cell r="I988" t="str">
            <v>27.5</v>
          </cell>
          <cell r="J988" t="str">
            <v>27.5</v>
          </cell>
        </row>
        <row r="989">
          <cell r="A989">
            <v>64332</v>
          </cell>
          <cell r="B989" t="str">
            <v>Village at Woodstown</v>
          </cell>
          <cell r="C989" t="str">
            <v>Project Freedom at Woodstown Urban Renewal L.P.</v>
          </cell>
          <cell r="D989" t="str">
            <v>Novogradac &amp; Company LLP (New Jersey)</v>
          </cell>
          <cell r="E989" t="str">
            <v>Project Freedom, Inc.</v>
          </cell>
          <cell r="F989" t="str">
            <v>TD Banknorth 2009</v>
          </cell>
          <cell r="G989">
            <v>0</v>
          </cell>
          <cell r="H989" t="str">
            <v>NO</v>
          </cell>
          <cell r="I989" t="str">
            <v>27.5</v>
          </cell>
          <cell r="J989" t="str">
            <v>27.5</v>
          </cell>
        </row>
        <row r="990">
          <cell r="A990">
            <v>64736</v>
          </cell>
          <cell r="B990" t="str">
            <v>Promesa Apartments NRP</v>
          </cell>
          <cell r="C990" t="str">
            <v>Promesa Apartments Limited Partnership</v>
          </cell>
          <cell r="D990" t="str">
            <v>Withum Smith &amp; Brown</v>
          </cell>
          <cell r="E990" t="str">
            <v>Promesa HDFC</v>
          </cell>
          <cell r="F990" t="str">
            <v>GS-NYEF Fund 2009 LLC</v>
          </cell>
          <cell r="G990">
            <v>0</v>
          </cell>
          <cell r="H990" t="str">
            <v>NO</v>
          </cell>
          <cell r="I990" t="str">
            <v>27.5</v>
          </cell>
          <cell r="J990" t="str">
            <v>27.5</v>
          </cell>
        </row>
        <row r="991">
          <cell r="A991">
            <v>65479</v>
          </cell>
          <cell r="B991" t="str">
            <v>Promesa Court</v>
          </cell>
          <cell r="C991" t="str">
            <v>Promesa Court Residences Limited Partnership</v>
          </cell>
          <cell r="D991" t="str">
            <v>Withum Smith &amp; Brown</v>
          </cell>
          <cell r="E991" t="str">
            <v>Promesa HDFC</v>
          </cell>
          <cell r="F991" t="str">
            <v>TD Banknorth 2012</v>
          </cell>
          <cell r="G991">
            <v>0</v>
          </cell>
          <cell r="H991" t="str">
            <v>NO</v>
          </cell>
          <cell r="I991" t="str">
            <v>27.5</v>
          </cell>
          <cell r="J991" t="str">
            <v>27.5</v>
          </cell>
        </row>
        <row r="992">
          <cell r="A992">
            <v>67567</v>
          </cell>
          <cell r="B992" t="str">
            <v xml:space="preserve">Prosser Senior Housing </v>
          </cell>
          <cell r="C992" t="str">
            <v>Prosser Housing LLLP</v>
          </cell>
          <cell r="D992" t="str">
            <v>Loveridge Hunt &amp; Company</v>
          </cell>
          <cell r="E992" t="str">
            <v>Catholic Charities Housing Services DYHS</v>
          </cell>
          <cell r="F992" t="str">
            <v>HEF XIII</v>
          </cell>
          <cell r="G992">
            <v>0</v>
          </cell>
          <cell r="H992" t="str">
            <v>NO</v>
          </cell>
          <cell r="I992">
            <v>27.5</v>
          </cell>
          <cell r="J992" t="str">
            <v>27.5</v>
          </cell>
        </row>
        <row r="993">
          <cell r="A993">
            <v>66768</v>
          </cell>
          <cell r="B993" t="str">
            <v>Prosser Family Housing</v>
          </cell>
          <cell r="C993" t="str">
            <v>Prosser Opportunity Housing LLLP</v>
          </cell>
          <cell r="D993" t="str">
            <v>Loveridge Hunt &amp; Company</v>
          </cell>
          <cell r="E993" t="str">
            <v>Catholic Charities Housing Services DYHS,Genesis Housing Services (GHS) (WA)</v>
          </cell>
          <cell r="F993" t="str">
            <v>HEF XI - 95%,HEF XII - 5%</v>
          </cell>
          <cell r="G993">
            <v>0</v>
          </cell>
          <cell r="H993" t="str">
            <v>NO</v>
          </cell>
          <cell r="I993" t="str">
            <v>27.5, 40</v>
          </cell>
          <cell r="J993" t="str">
            <v>27.5, 40</v>
          </cell>
        </row>
        <row r="994">
          <cell r="A994">
            <v>65133</v>
          </cell>
          <cell r="B994" t="str">
            <v>28th Street YMCA</v>
          </cell>
          <cell r="C994" t="str">
            <v>PRW Residences, L.P.</v>
          </cell>
          <cell r="D994" t="str">
            <v>Levitt &amp; Rosenblum</v>
          </cell>
          <cell r="E994" t="str">
            <v>Clifford Beers Housing, Inc.,Coalition for Responsible Community Development (CRCD)</v>
          </cell>
          <cell r="F994" t="str">
            <v>Wells Fargo SIF</v>
          </cell>
          <cell r="G994">
            <v>2018</v>
          </cell>
          <cell r="H994" t="str">
            <v>YES</v>
          </cell>
          <cell r="I994" t="str">
            <v>40</v>
          </cell>
          <cell r="J994">
            <v>40</v>
          </cell>
        </row>
        <row r="995">
          <cell r="A995">
            <v>67263</v>
          </cell>
          <cell r="B995" t="str">
            <v xml:space="preserve">PSH Campus </v>
          </cell>
          <cell r="C995" t="str">
            <v>PSH Campus, L.P.</v>
          </cell>
          <cell r="D995" t="str">
            <v>Holthouse, Carlin &amp; Van Trigt LLP</v>
          </cell>
          <cell r="E995" t="str">
            <v>Los Angeles Family Housing Corporation (LAHC)</v>
          </cell>
          <cell r="F995" t="str">
            <v>CEF 2016</v>
          </cell>
          <cell r="G995">
            <v>0</v>
          </cell>
          <cell r="H995" t="str">
            <v>NO</v>
          </cell>
          <cell r="I995">
            <v>27.5</v>
          </cell>
          <cell r="J995" t="str">
            <v>27.5</v>
          </cell>
        </row>
        <row r="996">
          <cell r="A996">
            <v>60988</v>
          </cell>
          <cell r="B996" t="str">
            <v>PSS GrandParent Family Apartments</v>
          </cell>
          <cell r="C996" t="str">
            <v>PSS/WSF Housing Company, L.P.</v>
          </cell>
          <cell r="D996" t="str">
            <v>CohnReznick (NY)</v>
          </cell>
          <cell r="E996" t="str">
            <v>West Side Federation for Senior Housing, Inc.</v>
          </cell>
          <cell r="H996" t="str">
            <v>MAKE ELECTION DECISION BASED ON CURRENT DEPRECIATION USEFUL LIFE *</v>
          </cell>
        </row>
        <row r="997">
          <cell r="A997">
            <v>66180</v>
          </cell>
          <cell r="B997" t="str">
            <v>Quail Ridge Senior Housing (NH)</v>
          </cell>
          <cell r="C997" t="str">
            <v>Quail IV Limited Partnership</v>
          </cell>
          <cell r="D997" t="str">
            <v>Otis Atwell CPA</v>
          </cell>
          <cell r="E997" t="str">
            <v>Green Mountain Development Group</v>
          </cell>
          <cell r="F997" t="str">
            <v>Regional Fund IV</v>
          </cell>
          <cell r="G997">
            <v>0</v>
          </cell>
          <cell r="H997" t="str">
            <v>YES</v>
          </cell>
          <cell r="I997" t="str">
            <v>27.5</v>
          </cell>
          <cell r="J997" t="str">
            <v>27.5</v>
          </cell>
        </row>
        <row r="998">
          <cell r="A998">
            <v>63540</v>
          </cell>
          <cell r="B998" t="str">
            <v xml:space="preserve">Seventh Ave Cluster NEP (Quasar) </v>
          </cell>
          <cell r="C998" t="str">
            <v>Quasar Realty Partners L.P.</v>
          </cell>
          <cell r="D998" t="str">
            <v>John W. Davis, CPA</v>
          </cell>
          <cell r="E998" t="str">
            <v>R. Kenyatta Punter &amp;amp; Associates</v>
          </cell>
          <cell r="F998" t="str">
            <v>NYEF 2006</v>
          </cell>
          <cell r="G998">
            <v>2018</v>
          </cell>
          <cell r="H998" t="str">
            <v>YES</v>
          </cell>
          <cell r="I998" t="str">
            <v>40</v>
          </cell>
          <cell r="J998">
            <v>40</v>
          </cell>
        </row>
        <row r="999">
          <cell r="A999">
            <v>65722</v>
          </cell>
          <cell r="B999" t="str">
            <v>Quincy Family Housing (WA)</v>
          </cell>
          <cell r="C999" t="str">
            <v>Quincy Family Housing LLC</v>
          </cell>
          <cell r="D999" t="str">
            <v>Loveridge Hunt &amp; Company</v>
          </cell>
          <cell r="E999" t="str">
            <v>Catholic Charities Housing Services DYHS</v>
          </cell>
          <cell r="F999" t="str">
            <v>HEF X - 67%,NEF 2013 - 33%</v>
          </cell>
          <cell r="G999">
            <v>0</v>
          </cell>
          <cell r="H999" t="str">
            <v>NO</v>
          </cell>
          <cell r="I999" t="str">
            <v>27.5</v>
          </cell>
          <cell r="J999" t="str">
            <v>27.5</v>
          </cell>
        </row>
        <row r="1000">
          <cell r="A1000">
            <v>61063</v>
          </cell>
          <cell r="B1000" t="str">
            <v>Quisqueya Associates</v>
          </cell>
          <cell r="C1000" t="str">
            <v>Quisqueya Associates, L.P.</v>
          </cell>
          <cell r="D1000" t="str">
            <v>Richard Simon, CPA</v>
          </cell>
          <cell r="E1000" t="str">
            <v>Manhattan Valley Development Corporation</v>
          </cell>
          <cell r="H1000" t="str">
            <v>MAKE ELECTION DECISION BASED ON CURRENT DEPRECIATION USEFUL LIFE *</v>
          </cell>
        </row>
        <row r="1001">
          <cell r="A1001">
            <v>60249</v>
          </cell>
          <cell r="B1001" t="str">
            <v>Quisqueya Housing</v>
          </cell>
          <cell r="C1001" t="str">
            <v>Quisqueya Housing Company L. P.</v>
          </cell>
          <cell r="D1001" t="str">
            <v>Richard Simon, CPA</v>
          </cell>
          <cell r="E1001" t="str">
            <v>Manhattan Valley Development Corporation</v>
          </cell>
          <cell r="H1001" t="str">
            <v>MAKE ELECTION DECISION BASED ON CURRENT DEPRECIATION USEFUL LIFE *</v>
          </cell>
        </row>
        <row r="1002">
          <cell r="A1002">
            <v>66421</v>
          </cell>
          <cell r="B1002" t="str">
            <v>Rally Point Apartments</v>
          </cell>
          <cell r="C1002" t="str">
            <v>Rally Point Apartments,LP</v>
          </cell>
          <cell r="D1002" t="str">
            <v>Novogradac &amp; Company LLP (Long Beach)</v>
          </cell>
          <cell r="E1002" t="str">
            <v>La Frontera Partners, Inc.,LF Rally Point Apartments, Inc.</v>
          </cell>
          <cell r="F1002" t="str">
            <v>HEF XI</v>
          </cell>
          <cell r="G1002">
            <v>0</v>
          </cell>
          <cell r="H1002" t="str">
            <v>NO</v>
          </cell>
          <cell r="I1002" t="str">
            <v>27.5</v>
          </cell>
          <cell r="J1002" t="str">
            <v>27.5</v>
          </cell>
        </row>
        <row r="1003">
          <cell r="A1003">
            <v>61624</v>
          </cell>
          <cell r="B1003" t="str">
            <v>Ralph Gates Cluster NRP</v>
          </cell>
          <cell r="C1003" t="str">
            <v>Ralph-Gates Cluster L.P.</v>
          </cell>
          <cell r="D1003" t="str">
            <v>Ross, Strent and Company LLP</v>
          </cell>
          <cell r="E1003" t="str">
            <v>Miracle Makers, Inc.</v>
          </cell>
          <cell r="F1003" t="str">
            <v>NYEF 2003</v>
          </cell>
          <cell r="G1003">
            <v>2018</v>
          </cell>
          <cell r="H1003" t="str">
            <v>YES</v>
          </cell>
          <cell r="I1003" t="str">
            <v>40</v>
          </cell>
          <cell r="J1003">
            <v>40</v>
          </cell>
        </row>
        <row r="1004">
          <cell r="A1004">
            <v>67170</v>
          </cell>
          <cell r="B1004" t="str">
            <v xml:space="preserve">Randall Court </v>
          </cell>
          <cell r="C1004" t="str">
            <v>Randall Court Redevelopment, LLC</v>
          </cell>
          <cell r="D1004" t="str">
            <v>SVA Certified Public Accountants</v>
          </cell>
          <cell r="E1004" t="str">
            <v>Housing Authority of the County of Outagamie</v>
          </cell>
          <cell r="F1004" t="str">
            <v>Regional VIII - Chicago</v>
          </cell>
          <cell r="G1004">
            <v>2018</v>
          </cell>
          <cell r="H1004" t="str">
            <v>YES</v>
          </cell>
          <cell r="I1004">
            <v>27.5</v>
          </cell>
          <cell r="J1004">
            <v>40</v>
          </cell>
        </row>
        <row r="1005">
          <cell r="A1005">
            <v>67474</v>
          </cell>
          <cell r="B1005" t="str">
            <v xml:space="preserve">RC Housing </v>
          </cell>
          <cell r="C1005" t="str">
            <v>RC Housing LLC</v>
          </cell>
          <cell r="D1005" t="str">
            <v>Bjorklund Montplaisir, CPA's</v>
          </cell>
          <cell r="E1005" t="str">
            <v>Housing Works</v>
          </cell>
          <cell r="F1005" t="str">
            <v>HEF XIII</v>
          </cell>
          <cell r="G1005">
            <v>2018</v>
          </cell>
          <cell r="H1005" t="str">
            <v>YES</v>
          </cell>
          <cell r="I1005">
            <v>27.5</v>
          </cell>
          <cell r="J1005">
            <v>40</v>
          </cell>
        </row>
        <row r="1006">
          <cell r="A1006">
            <v>65015</v>
          </cell>
          <cell r="B1006" t="str">
            <v>Redwood Commons</v>
          </cell>
          <cell r="C1006" t="str">
            <v>Redwood Commons LP</v>
          </cell>
          <cell r="D1006" t="str">
            <v>Novogradac &amp; Company LLP (Long Beach)</v>
          </cell>
          <cell r="E1006" t="str">
            <v>Rembold Properties LLC</v>
          </cell>
          <cell r="H1006" t="str">
            <v>NEF DISPOSED INTEREST IN 2018</v>
          </cell>
        </row>
        <row r="1007">
          <cell r="A1007">
            <v>65351</v>
          </cell>
          <cell r="B1007" t="str">
            <v>Grandview Apartments II (VI)</v>
          </cell>
          <cell r="C1007" t="str">
            <v>Reliance-Grandview 2 Associates, LLLP</v>
          </cell>
          <cell r="D1007" t="str">
            <v>RubinBrown LLP (St. Louis)</v>
          </cell>
          <cell r="E1007" t="str">
            <v>Virgin Islands Housing Management, Inc (VIHM)</v>
          </cell>
          <cell r="F1007" t="str">
            <v>BAF III Fund</v>
          </cell>
          <cell r="G1007">
            <v>0</v>
          </cell>
          <cell r="H1007" t="str">
            <v>NO</v>
          </cell>
          <cell r="I1007" t="str">
            <v>27.5</v>
          </cell>
          <cell r="J1007" t="str">
            <v>27.5</v>
          </cell>
        </row>
        <row r="1008">
          <cell r="A1008">
            <v>65630</v>
          </cell>
          <cell r="B1008" t="str">
            <v>LaSalle Apartments (LA)</v>
          </cell>
          <cell r="C1008" t="str">
            <v>Reliance-LaSalle Associates, LP</v>
          </cell>
          <cell r="D1008" t="str">
            <v>Dauby O' Connor &amp; Zaleski LLC</v>
          </cell>
          <cell r="E1008" t="str">
            <v>Herman &amp;amp; Kittle Properties, Inc.,Reliance Housing Foundation</v>
          </cell>
          <cell r="F1008" t="str">
            <v>Capital One 2012</v>
          </cell>
          <cell r="G1008">
            <v>0</v>
          </cell>
          <cell r="H1008" t="str">
            <v>NO</v>
          </cell>
          <cell r="I1008" t="str">
            <v>27.5</v>
          </cell>
          <cell r="J1008" t="str">
            <v>27.5</v>
          </cell>
        </row>
        <row r="1009">
          <cell r="A1009">
            <v>64906</v>
          </cell>
          <cell r="B1009" t="str">
            <v>Progresso Point</v>
          </cell>
          <cell r="C1009" t="str">
            <v>Reliance-Progresso Associates, Ltd.</v>
          </cell>
          <cell r="D1009" t="str">
            <v>CohnReznick (Atlanta), CohnReznick (Austin)</v>
          </cell>
          <cell r="E1009" t="str">
            <v>Broward County Housing Authority (FL),Building Better Communities, Inc. (FL),Reliance Housing Foundation</v>
          </cell>
          <cell r="F1009" t="str">
            <v>BAF II Fund</v>
          </cell>
          <cell r="G1009">
            <v>0</v>
          </cell>
          <cell r="H1009" t="str">
            <v>NO</v>
          </cell>
          <cell r="I1009" t="str">
            <v>27.5</v>
          </cell>
          <cell r="J1009" t="str">
            <v>27.5</v>
          </cell>
        </row>
        <row r="1010">
          <cell r="A1010">
            <v>62697</v>
          </cell>
          <cell r="B1010" t="str">
            <v>Renaissance Place</v>
          </cell>
          <cell r="C1010" t="str">
            <v>Renaissance Place Development Limited Partnership</v>
          </cell>
          <cell r="D1010" t="str">
            <v>Bond &amp; Tousignant, LLC</v>
          </cell>
          <cell r="E1010" t="str">
            <v>Ville Platte Community Corporation (LA),Ville Platte Housing Authority (LA)</v>
          </cell>
          <cell r="F1010" t="str">
            <v>NEF 2007 II</v>
          </cell>
          <cell r="G1010">
            <v>0</v>
          </cell>
          <cell r="H1010" t="str">
            <v>NO</v>
          </cell>
          <cell r="I1010" t="str">
            <v>27.5</v>
          </cell>
          <cell r="J1010" t="str">
            <v>27.5</v>
          </cell>
        </row>
        <row r="1011">
          <cell r="A1011">
            <v>62473</v>
          </cell>
          <cell r="B1011" t="str">
            <v>Renaissance Saint Luke, SLF</v>
          </cell>
          <cell r="C1011" t="str">
            <v>Renaissance Saint Luke SLF L.P.</v>
          </cell>
          <cell r="D1011" t="str">
            <v>CohnReznick (Chicago)</v>
          </cell>
          <cell r="E1011" t="str">
            <v>RRG Development, Inc.</v>
          </cell>
          <cell r="F1011" t="str">
            <v>NEF 2008</v>
          </cell>
          <cell r="G1011">
            <v>2018</v>
          </cell>
          <cell r="H1011" t="str">
            <v>YES</v>
          </cell>
          <cell r="I1011" t="str">
            <v>40</v>
          </cell>
          <cell r="J1011">
            <v>40</v>
          </cell>
        </row>
        <row r="1012">
          <cell r="A1012">
            <v>61492</v>
          </cell>
          <cell r="B1012" t="str">
            <v>Renaissance St. Luke</v>
          </cell>
          <cell r="C1012" t="str">
            <v>Renaissance Saint Luke, L.P.</v>
          </cell>
          <cell r="D1012" t="str">
            <v>CohnReznick (Chicago)</v>
          </cell>
          <cell r="E1012" t="str">
            <v>Renaissance Realty Group, Inc. (RRG)</v>
          </cell>
          <cell r="F1012" t="str">
            <v>Fifth Third 2003 - 50%,NEF 2003 - 50%</v>
          </cell>
          <cell r="G1012">
            <v>0</v>
          </cell>
          <cell r="H1012" t="str">
            <v>NO</v>
          </cell>
          <cell r="I1012" t="str">
            <v>27.5</v>
          </cell>
          <cell r="J1012" t="str">
            <v>27.5</v>
          </cell>
        </row>
        <row r="1013">
          <cell r="A1013">
            <v>66905</v>
          </cell>
          <cell r="B1013" t="str">
            <v xml:space="preserve">Residences at Fairmount Station </v>
          </cell>
          <cell r="C1013" t="str">
            <v>Residences at Fairmount Station LLC</v>
          </cell>
          <cell r="D1013" t="str">
            <v>CohnReznick (Boston)</v>
          </cell>
          <cell r="E1013" t="str">
            <v>Traggorth Companies</v>
          </cell>
          <cell r="F1013" t="str">
            <v>Webster LIHTC Fund I</v>
          </cell>
          <cell r="G1013">
            <v>2018</v>
          </cell>
          <cell r="H1013" t="str">
            <v>YES</v>
          </cell>
          <cell r="I1013">
            <v>27.5</v>
          </cell>
          <cell r="J1013">
            <v>30</v>
          </cell>
        </row>
        <row r="1014">
          <cell r="A1014">
            <v>66307</v>
          </cell>
          <cell r="B1014" t="str">
            <v>Revitalize South Side</v>
          </cell>
          <cell r="C1014" t="str">
            <v>Revitalize South Side, LP, a Rhode Island Limited Partnership</v>
          </cell>
          <cell r="D1014" t="str">
            <v>Damiano, Burk &amp; Nuttall, P.C.</v>
          </cell>
          <cell r="E1014" t="str">
            <v>Stop Wasting Abandoned Property, Inc.(SWAP),SWAP, Inc.</v>
          </cell>
          <cell r="F1014" t="str">
            <v>Webster LIHTC Fund I</v>
          </cell>
          <cell r="G1014">
            <v>2022</v>
          </cell>
          <cell r="H1014" t="str">
            <v>NO</v>
          </cell>
          <cell r="I1014" t="str">
            <v>27.5</v>
          </cell>
          <cell r="J1014" t="str">
            <v>27.5</v>
          </cell>
        </row>
        <row r="1015">
          <cell r="A1015">
            <v>65516</v>
          </cell>
          <cell r="B1015" t="str">
            <v>Rolling Hills Apartments</v>
          </cell>
          <cell r="C1015" t="str">
            <v>RH-St. Paul Apartments LP</v>
          </cell>
          <cell r="D1015" t="str">
            <v>Mahoney Ulbrich Christiansen Russ</v>
          </cell>
          <cell r="E1015" t="str">
            <v>Lutheran Social Services of Minnesota,RH Developer (MN)</v>
          </cell>
          <cell r="F1015" t="str">
            <v>Morgan Stanley SIF Single II</v>
          </cell>
          <cell r="G1015">
            <v>2022</v>
          </cell>
          <cell r="H1015" t="str">
            <v>NO</v>
          </cell>
          <cell r="I1015" t="str">
            <v>27.5</v>
          </cell>
          <cell r="J1015" t="str">
            <v>27.5</v>
          </cell>
        </row>
        <row r="1016">
          <cell r="A1016">
            <v>64927</v>
          </cell>
          <cell r="B1016" t="str">
            <v>Richard Wright Houses</v>
          </cell>
          <cell r="C1016" t="str">
            <v>Richard Wright Houses Limited Partnership</v>
          </cell>
          <cell r="D1016" t="str">
            <v>Vargas &amp; Rivera</v>
          </cell>
          <cell r="E1016" t="str">
            <v>Ecumenical Community Development Organization</v>
          </cell>
          <cell r="F1016" t="str">
            <v>GS-NYEF Fund 2009 LLC</v>
          </cell>
          <cell r="G1016">
            <v>0</v>
          </cell>
          <cell r="H1016" t="str">
            <v>NO</v>
          </cell>
          <cell r="I1016" t="str">
            <v>27.5</v>
          </cell>
          <cell r="J1016" t="str">
            <v>27.5</v>
          </cell>
        </row>
        <row r="1017">
          <cell r="A1017">
            <v>62392</v>
          </cell>
          <cell r="B1017" t="str">
            <v>Richland East Subdivision Single Family Housing Development</v>
          </cell>
          <cell r="C1017" t="str">
            <v>Richland East Subdivision Limited Partnership</v>
          </cell>
          <cell r="D1017" t="str">
            <v>Little &amp; Associates LLC</v>
          </cell>
          <cell r="E1017" t="str">
            <v>William K. McConnell</v>
          </cell>
          <cell r="F1017" t="str">
            <v>NEF 2006</v>
          </cell>
          <cell r="G1017">
            <v>0</v>
          </cell>
          <cell r="H1017" t="str">
            <v>NO</v>
          </cell>
          <cell r="I1017" t="str">
            <v>27.5</v>
          </cell>
          <cell r="J1017" t="str">
            <v>27.5</v>
          </cell>
        </row>
        <row r="1018">
          <cell r="A1018">
            <v>64319</v>
          </cell>
          <cell r="B1018" t="str">
            <v>Rickman House</v>
          </cell>
          <cell r="C1018" t="str">
            <v>Rickman House Preservation LDHA LP</v>
          </cell>
          <cell r="D1018" t="str">
            <v>Maner, Costerisan CPAs</v>
          </cell>
          <cell r="E1018" t="str">
            <v>Housing Resources, Inc. (MI)</v>
          </cell>
          <cell r="F1018" t="str">
            <v>BAF II Fund</v>
          </cell>
          <cell r="G1018">
            <v>0</v>
          </cell>
          <cell r="H1018" t="str">
            <v>NO</v>
          </cell>
          <cell r="I1018" t="str">
            <v>27.5</v>
          </cell>
          <cell r="J1018" t="str">
            <v>27.5</v>
          </cell>
        </row>
        <row r="1019">
          <cell r="A1019">
            <v>62355</v>
          </cell>
          <cell r="B1019" t="str">
            <v>Rickreall Creek</v>
          </cell>
          <cell r="C1019" t="str">
            <v>Rickreall Creek Townhomes Limited Partnership</v>
          </cell>
          <cell r="D1019" t="str">
            <v>Finney, Neill &amp; Company, P.S.</v>
          </cell>
          <cell r="E1019" t="str">
            <v>Polk CDC</v>
          </cell>
          <cell r="F1019" t="str">
            <v>One Economy I</v>
          </cell>
          <cell r="G1019">
            <v>0</v>
          </cell>
          <cell r="H1019" t="str">
            <v>NO</v>
          </cell>
          <cell r="I1019" t="str">
            <v>27.5</v>
          </cell>
          <cell r="J1019" t="str">
            <v>27.5</v>
          </cell>
        </row>
        <row r="1020">
          <cell r="A1020">
            <v>63491</v>
          </cell>
          <cell r="B1020" t="str">
            <v>Ridgeview Special Needs SRO</v>
          </cell>
          <cell r="C1020" t="str">
            <v>Ridgeview Special Needs Apartments, L.P.</v>
          </cell>
          <cell r="D1020" t="str">
            <v>Bonadio &amp; Co LLP</v>
          </cell>
          <cell r="E1020" t="str">
            <v>DePaul Properties, Inc.</v>
          </cell>
          <cell r="F1020" t="str">
            <v>NEF 2008</v>
          </cell>
          <cell r="G1020">
            <v>0</v>
          </cell>
          <cell r="H1020" t="str">
            <v>NO</v>
          </cell>
          <cell r="I1020" t="str">
            <v>27.5</v>
          </cell>
          <cell r="J1020" t="str">
            <v>27.5</v>
          </cell>
        </row>
        <row r="1021">
          <cell r="A1021">
            <v>65691</v>
          </cell>
          <cell r="B1021" t="str">
            <v>New Hope Housing at Rittenhouse</v>
          </cell>
          <cell r="C1021" t="str">
            <v>Rittenhouse SRO, Ltd.</v>
          </cell>
          <cell r="D1021" t="str">
            <v>Novogradac &amp; Company LLP (Austin)</v>
          </cell>
          <cell r="E1021" t="str">
            <v>New Hope Housing, Inc.</v>
          </cell>
          <cell r="F1021" t="str">
            <v>Capital One 2012</v>
          </cell>
          <cell r="G1021">
            <v>2022</v>
          </cell>
          <cell r="H1021" t="str">
            <v>NO</v>
          </cell>
          <cell r="I1021" t="str">
            <v>27.5</v>
          </cell>
          <cell r="J1021" t="str">
            <v>27.5</v>
          </cell>
        </row>
        <row r="1022">
          <cell r="A1022">
            <v>67980</v>
          </cell>
          <cell r="B1022" t="str">
            <v xml:space="preserve">River Glen Apartments </v>
          </cell>
          <cell r="C1022" t="str">
            <v>River Glen Apartments, LP</v>
          </cell>
          <cell r="D1022" t="str">
            <v>Dauby O' Connor &amp; Zaleski LLC</v>
          </cell>
          <cell r="E1022" t="str">
            <v>Village Capital Corporation</v>
          </cell>
          <cell r="F1022" t="str">
            <v>ACD Midwest Fund I LP</v>
          </cell>
          <cell r="G1022" t="str">
            <v>TBD</v>
          </cell>
          <cell r="H1022" t="str">
            <v>NO</v>
          </cell>
          <cell r="I1022">
            <v>27.5</v>
          </cell>
          <cell r="J1022" t="str">
            <v>27.5</v>
          </cell>
        </row>
        <row r="1023">
          <cell r="A1023">
            <v>62553</v>
          </cell>
          <cell r="B1023" t="str">
            <v>Victory Centre of River Oaks ILF aka Victory Centre of Calumet City</v>
          </cell>
          <cell r="C1023" t="str">
            <v>River Oaks ILF Associates, L.P.</v>
          </cell>
          <cell r="D1023" t="str">
            <v>CohnReznick (Chicago)</v>
          </cell>
          <cell r="E1023" t="str">
            <v>Pathways--River Oaks ILF, Inc./Affordable Housing Continuum</v>
          </cell>
          <cell r="H1023" t="str">
            <v>MAKE ELECTION DECISION BASED ON CURRENT DEPRECIATION USEFUL LIFE *</v>
          </cell>
        </row>
        <row r="1024">
          <cell r="A1024">
            <v>64732</v>
          </cell>
          <cell r="B1024" t="str">
            <v>River Senior Apartments</v>
          </cell>
          <cell r="C1024" t="str">
            <v>River Senior Partners, a Nevada Limited Partnership</v>
          </cell>
          <cell r="D1024" t="str">
            <v>Steele &amp; Associates, LLC</v>
          </cell>
          <cell r="E1024" t="str">
            <v>Community Services Agency Development Corporation (CSADC),JPM/C Reporting</v>
          </cell>
          <cell r="F1024" t="str">
            <v>NEF 2011 - Resyndication</v>
          </cell>
          <cell r="G1024">
            <v>2018</v>
          </cell>
          <cell r="H1024" t="str">
            <v>YES</v>
          </cell>
          <cell r="I1024" t="str">
            <v>27.5</v>
          </cell>
          <cell r="J1024">
            <v>40</v>
          </cell>
        </row>
        <row r="1025">
          <cell r="A1025">
            <v>65181</v>
          </cell>
          <cell r="B1025" t="str">
            <v>River Street Apartments (ID)</v>
          </cell>
          <cell r="C1025" t="str">
            <v>River Street Apartments Limited Partnership</v>
          </cell>
          <cell r="D1025" t="str">
            <v>Eide Bailly LLP</v>
          </cell>
          <cell r="E1025" t="str">
            <v>ARCH Community Housing Trust, Inc.,New Beginnings Housing, LLC</v>
          </cell>
          <cell r="F1025" t="str">
            <v>HEF VIII - 36%,NEF 2011 - 64%</v>
          </cell>
          <cell r="G1025">
            <v>0</v>
          </cell>
          <cell r="H1025" t="str">
            <v>NO</v>
          </cell>
          <cell r="I1025" t="str">
            <v>27.5</v>
          </cell>
          <cell r="J1025" t="str">
            <v>27.5</v>
          </cell>
        </row>
        <row r="1026">
          <cell r="A1026">
            <v>66124</v>
          </cell>
          <cell r="B1026" t="str">
            <v>River Vale Senior Residence</v>
          </cell>
          <cell r="C1026" t="str">
            <v>River Vale Senior Residence Urban Renewal, LP</v>
          </cell>
          <cell r="D1026" t="str">
            <v>Sobel &amp; Company, LLC</v>
          </cell>
          <cell r="E1026" t="str">
            <v>Domus Corporation and Subsidiaries</v>
          </cell>
          <cell r="F1026" t="str">
            <v>TD Banknorth 2013</v>
          </cell>
          <cell r="G1026">
            <v>0</v>
          </cell>
          <cell r="H1026" t="str">
            <v>NO</v>
          </cell>
          <cell r="I1026" t="str">
            <v>27.5</v>
          </cell>
          <cell r="J1026" t="str">
            <v>27.5</v>
          </cell>
        </row>
        <row r="1027">
          <cell r="A1027">
            <v>61474</v>
          </cell>
          <cell r="B1027" t="str">
            <v>River Valley Village</v>
          </cell>
          <cell r="C1027" t="str">
            <v>River Valley Village Associates, L.P.</v>
          </cell>
          <cell r="D1027" t="str">
            <v>Otis Atwell CPA</v>
          </cell>
          <cell r="E1027" t="str">
            <v>The Caleb Foundation</v>
          </cell>
          <cell r="H1027" t="str">
            <v>MAKE ELECTION DECISION BASED ON CURRENT DEPRECIATION USEFUL LIFE *</v>
          </cell>
        </row>
        <row r="1028">
          <cell r="A1028">
            <v>61727</v>
          </cell>
          <cell r="B1028" t="str">
            <v>River West South Development</v>
          </cell>
          <cell r="C1028" t="str">
            <v>River West South LP</v>
          </cell>
          <cell r="D1028" t="str">
            <v>Wieland &amp; Company, Inc.</v>
          </cell>
          <cell r="E1028" t="str">
            <v>Peoria (IL) Housing Authority</v>
          </cell>
          <cell r="F1028" t="str">
            <v>NEF 2005</v>
          </cell>
          <cell r="G1028">
            <v>2018</v>
          </cell>
          <cell r="H1028" t="str">
            <v>YES</v>
          </cell>
          <cell r="I1028" t="str">
            <v>27.5, 40</v>
          </cell>
          <cell r="J1028">
            <v>40</v>
          </cell>
        </row>
        <row r="1029">
          <cell r="A1029">
            <v>78068</v>
          </cell>
          <cell r="B1029" t="str">
            <v xml:space="preserve">RiverPlace Parcel 3 - West  UPDATE </v>
          </cell>
          <cell r="C1029" t="str">
            <v>RiverPlace 3 Housing LP</v>
          </cell>
          <cell r="D1029" t="str">
            <v>CohnReznick (Sacramento)</v>
          </cell>
          <cell r="E1029" t="str">
            <v>Bridge Housing Corporation</v>
          </cell>
          <cell r="F1029" t="str">
            <v>HEF XIV</v>
          </cell>
          <cell r="G1029">
            <v>2019</v>
          </cell>
          <cell r="H1029" t="str">
            <v>NO</v>
          </cell>
          <cell r="I1029">
            <v>30</v>
          </cell>
          <cell r="J1029">
            <v>30</v>
          </cell>
        </row>
        <row r="1030">
          <cell r="A1030">
            <v>66293</v>
          </cell>
          <cell r="B1030" t="str">
            <v>The Park at Cliff Creek</v>
          </cell>
          <cell r="C1030" t="str">
            <v>Riverside CCF/CB Partners, L.P.</v>
          </cell>
          <cell r="D1030" t="str">
            <v>CohnReznick (Austin)</v>
          </cell>
          <cell r="E1030" t="str">
            <v>Cesar Chavez Foundation,City of Dallas HFC		,PCC280, LLC</v>
          </cell>
          <cell r="F1030" t="str">
            <v>Compass SIF I - 90%,Cathay SIF I - 10%</v>
          </cell>
          <cell r="G1030">
            <v>2022</v>
          </cell>
          <cell r="H1030" t="str">
            <v>NO</v>
          </cell>
          <cell r="I1030" t="str">
            <v>27.5</v>
          </cell>
          <cell r="J1030" t="str">
            <v>27.5</v>
          </cell>
        </row>
        <row r="1031">
          <cell r="A1031">
            <v>61544</v>
          </cell>
          <cell r="B1031" t="str">
            <v>Riverside Gateway (RI)</v>
          </cell>
          <cell r="C1031" t="str">
            <v>Riverside Gateway, LP</v>
          </cell>
          <cell r="D1031" t="str">
            <v>D'Ambra CPA</v>
          </cell>
          <cell r="E1031" t="str">
            <v>One Neighborhood Builders / OHC</v>
          </cell>
          <cell r="F1031" t="str">
            <v>NEF 2004</v>
          </cell>
          <cell r="G1031">
            <v>2018</v>
          </cell>
          <cell r="H1031" t="str">
            <v>YES</v>
          </cell>
          <cell r="I1031" t="str">
            <v>27.5</v>
          </cell>
          <cell r="J1031">
            <v>40</v>
          </cell>
        </row>
        <row r="1032">
          <cell r="A1032">
            <v>62567</v>
          </cell>
          <cell r="B1032" t="str">
            <v>Riverside Village (RI)</v>
          </cell>
          <cell r="C1032" t="str">
            <v>Riverside Village, L.P.</v>
          </cell>
          <cell r="D1032" t="str">
            <v>Damiano, Burk &amp; Nuttall, P.C.</v>
          </cell>
          <cell r="E1032" t="str">
            <v>Valley Affordable Housing Corporation (VAHC)</v>
          </cell>
          <cell r="F1032" t="str">
            <v>NEF 2004 - 45%,NEF 2006 - 55%</v>
          </cell>
          <cell r="G1032">
            <v>2018</v>
          </cell>
          <cell r="H1032" t="str">
            <v>YES</v>
          </cell>
          <cell r="I1032" t="str">
            <v>40</v>
          </cell>
          <cell r="J1032">
            <v>40</v>
          </cell>
        </row>
        <row r="1033">
          <cell r="A1033">
            <v>65415</v>
          </cell>
          <cell r="B1033" t="str">
            <v>Riverview Towers (WI)</v>
          </cell>
          <cell r="C1033" t="str">
            <v>Riverview Towers, LLC</v>
          </cell>
          <cell r="D1033" t="str">
            <v>CliftonLarsonAllen (Wisconsin)</v>
          </cell>
          <cell r="E1033" t="str">
            <v>CDA of the City of Wausau,Gorman and Company, Inc. ,Riverview Towers MM, LLC</v>
          </cell>
          <cell r="F1033" t="str">
            <v>NEF 2012</v>
          </cell>
          <cell r="G1033">
            <v>0</v>
          </cell>
          <cell r="H1033" t="str">
            <v>NO</v>
          </cell>
          <cell r="I1033" t="str">
            <v>27.5</v>
          </cell>
          <cell r="J1033" t="str">
            <v>27.5</v>
          </cell>
        </row>
        <row r="1034">
          <cell r="A1034">
            <v>60965</v>
          </cell>
          <cell r="B1034" t="str">
            <v>Riverwalk Point I (WA)</v>
          </cell>
          <cell r="C1034" t="str">
            <v>Riverwalk Point I LLC</v>
          </cell>
          <cell r="D1034" t="str">
            <v>CliftonLarsonAllen (Washington)</v>
          </cell>
          <cell r="E1034" t="str">
            <v>Spokane Neighborhood Action Partners (SNAP)</v>
          </cell>
          <cell r="H1034" t="str">
            <v>NEF DISPOSED INTEREST IN 2018</v>
          </cell>
        </row>
        <row r="1035">
          <cell r="A1035">
            <v>62377</v>
          </cell>
          <cell r="B1035" t="str">
            <v>Riverwalk Point II (WA)</v>
          </cell>
          <cell r="C1035" t="str">
            <v>Riverwalk Point II, L.L.C.</v>
          </cell>
          <cell r="D1035" t="str">
            <v>CliftonLarsonAllen (Washington)</v>
          </cell>
          <cell r="E1035" t="str">
            <v>Spokane Neighborhood Action Partners (SNAP)</v>
          </cell>
          <cell r="F1035" t="str">
            <v>NEF 2008 - 88%,NEF 2008 II - 12%</v>
          </cell>
          <cell r="G1035">
            <v>0</v>
          </cell>
          <cell r="H1035" t="str">
            <v>NO</v>
          </cell>
          <cell r="I1035" t="str">
            <v>27.5</v>
          </cell>
          <cell r="J1035" t="str">
            <v>27.5</v>
          </cell>
        </row>
        <row r="1036">
          <cell r="A1036">
            <v>62543</v>
          </cell>
          <cell r="B1036" t="str">
            <v>Riverwalk (IL)</v>
          </cell>
          <cell r="C1036" t="str">
            <v>Riverwalk Senior Apartments L.P.</v>
          </cell>
          <cell r="D1036" t="str">
            <v>Haran &amp; Associates, Ltd.</v>
          </cell>
          <cell r="E1036" t="str">
            <v>Community Development Partners, Inc.</v>
          </cell>
          <cell r="H1036" t="str">
            <v>MAKE ELECTION DECISION BASED ON CURRENT DEPRECIATION USEFUL LIFE *</v>
          </cell>
        </row>
        <row r="1037">
          <cell r="A1037">
            <v>65143</v>
          </cell>
          <cell r="B1037" t="str">
            <v>Riverworks Lofts</v>
          </cell>
          <cell r="C1037" t="str">
            <v>Riverworks Lofts, LLC</v>
          </cell>
          <cell r="D1037" t="str">
            <v>SVA Certified Public Accountants</v>
          </cell>
          <cell r="E1037" t="str">
            <v>Horizon Development Group, Inc. (HDG) (WI),Riverworks Development Corporation (RDC)</v>
          </cell>
          <cell r="F1037" t="str">
            <v>BAF III Fund</v>
          </cell>
          <cell r="G1037">
            <v>0</v>
          </cell>
          <cell r="H1037" t="str">
            <v>NO</v>
          </cell>
          <cell r="I1037" t="str">
            <v>27.5</v>
          </cell>
          <cell r="J1037" t="str">
            <v>27.5</v>
          </cell>
        </row>
        <row r="1038">
          <cell r="A1038">
            <v>61533</v>
          </cell>
          <cell r="B1038" t="str">
            <v>Riviera Apartments</v>
          </cell>
          <cell r="C1038" t="str">
            <v>Riviera-San Rafael Associates, L.P., a California Limited Partnership</v>
          </cell>
          <cell r="D1038" t="str">
            <v>Spiteri, Narasky &amp; Daley, LLP</v>
          </cell>
          <cell r="E1038" t="str">
            <v>EAH, Inc.</v>
          </cell>
          <cell r="H1038" t="str">
            <v>NEF DISPOSED INTEREST IN 2018</v>
          </cell>
        </row>
        <row r="1039">
          <cell r="A1039">
            <v>63072</v>
          </cell>
          <cell r="B1039" t="str">
            <v>Rollins Square</v>
          </cell>
          <cell r="C1039" t="str">
            <v>Rollins Square Associates LP</v>
          </cell>
          <cell r="D1039" t="str">
            <v>Nesseralla &amp; Company, LLC</v>
          </cell>
          <cell r="E1039" t="str">
            <v>Planning Office of Urban Affairs, Inc.</v>
          </cell>
          <cell r="F1039" t="str">
            <v>Citi 2002</v>
          </cell>
          <cell r="G1039">
            <v>2018</v>
          </cell>
          <cell r="H1039" t="str">
            <v>YES</v>
          </cell>
          <cell r="I1039" t="str">
            <v>40</v>
          </cell>
          <cell r="J1039">
            <v>40</v>
          </cell>
        </row>
        <row r="1040">
          <cell r="A1040">
            <v>63377</v>
          </cell>
          <cell r="B1040" t="str">
            <v>Carl Miller Homes</v>
          </cell>
          <cell r="C1040" t="str">
            <v>Roosevelt Central Urban Renewal Associates L.P.,an Urban Renewal Entity</v>
          </cell>
          <cell r="D1040" t="str">
            <v>BDO USA LLP (Marlton, NJ), BDO USA LLP (Philadelphia, PA)</v>
          </cell>
          <cell r="E1040" t="str">
            <v>Housing Authority of the City of Camden (NJ),JPM/C Reporting,The Michaels Development Company</v>
          </cell>
          <cell r="F1040" t="str">
            <v>FNBC Leasing</v>
          </cell>
          <cell r="G1040">
            <v>0</v>
          </cell>
          <cell r="H1040" t="str">
            <v>NO</v>
          </cell>
          <cell r="I1040" t="str">
            <v>27.5</v>
          </cell>
          <cell r="J1040" t="str">
            <v>27.5</v>
          </cell>
        </row>
        <row r="1041">
          <cell r="A1041">
            <v>66623</v>
          </cell>
          <cell r="B1041" t="str">
            <v>University Commons (WA)</v>
          </cell>
          <cell r="C1041" t="str">
            <v>Roosevelt Development LLLP</v>
          </cell>
          <cell r="D1041" t="str">
            <v>Dauby O' Connor &amp; Zaleski LLC</v>
          </cell>
          <cell r="E1041" t="str">
            <v>The Low Income Housing Institute (LIHI)</v>
          </cell>
          <cell r="F1041" t="str">
            <v>Cathay SIF I - 31%,Cathay SIF II - 8%,HEF XI - 60%</v>
          </cell>
          <cell r="G1041">
            <v>0</v>
          </cell>
          <cell r="H1041" t="str">
            <v>NO</v>
          </cell>
          <cell r="I1041" t="str">
            <v>27.5</v>
          </cell>
          <cell r="J1041" t="str">
            <v>27.5</v>
          </cell>
        </row>
        <row r="1042">
          <cell r="A1042">
            <v>66948</v>
          </cell>
          <cell r="B1042" t="str">
            <v xml:space="preserve">Roosevelt Apartments </v>
          </cell>
          <cell r="C1042" t="str">
            <v>Roosevelt Limited Dividend Housing Association Limited Partnership</v>
          </cell>
          <cell r="D1042" t="str">
            <v>Beene, Garter &amp; Company</v>
          </cell>
          <cell r="E1042" t="str">
            <v>Dwelling Place of Grand Rapids, Inc.</v>
          </cell>
          <cell r="F1042" t="str">
            <v>MS CTR Fund I LLCRegional VIII - Chicago</v>
          </cell>
          <cell r="G1042">
            <v>0</v>
          </cell>
          <cell r="H1042" t="str">
            <v>NO</v>
          </cell>
          <cell r="I1042">
            <v>27.5</v>
          </cell>
          <cell r="J1042" t="str">
            <v>27.5</v>
          </cell>
        </row>
        <row r="1043">
          <cell r="A1043">
            <v>64970</v>
          </cell>
          <cell r="B1043" t="str">
            <v xml:space="preserve">Rosa Linda </v>
          </cell>
          <cell r="C1043" t="str">
            <v>Rosa Linda Senior Apartments LIHTC, LP</v>
          </cell>
          <cell r="D1043" t="str">
            <v>Dauby O' Connor &amp; Zaleski LLC</v>
          </cell>
          <cell r="E1043" t="str">
            <v>CPLC Development Corp.,Rosa Linda Operating Company, LLC</v>
          </cell>
          <cell r="F1043" t="str">
            <v>HEF VI</v>
          </cell>
          <cell r="G1043">
            <v>2018</v>
          </cell>
          <cell r="H1043" t="str">
            <v>YES</v>
          </cell>
          <cell r="I1043" t="str">
            <v>27.5</v>
          </cell>
          <cell r="J1043">
            <v>40</v>
          </cell>
        </row>
        <row r="1044">
          <cell r="A1044">
            <v>66101</v>
          </cell>
          <cell r="B1044" t="str">
            <v>Rosa Parks Phase 2 (CA)</v>
          </cell>
          <cell r="C1044" t="str">
            <v>Rosa Parks II L.P.</v>
          </cell>
          <cell r="D1044" t="str">
            <v>Novogradac &amp; Company LLP (San Rafael)</v>
          </cell>
          <cell r="E1044" t="str">
            <v>Rosa Parks II GP LLC,Tenderloin Neighborhood Development Corporation</v>
          </cell>
          <cell r="F1044" t="str">
            <v>Silicon Valley Bank SIF (Sold to USB from Silicon)</v>
          </cell>
          <cell r="G1044">
            <v>2018</v>
          </cell>
          <cell r="H1044" t="str">
            <v>YES</v>
          </cell>
          <cell r="I1044" t="str">
            <v>40</v>
          </cell>
          <cell r="J1044">
            <v>40</v>
          </cell>
        </row>
        <row r="1045">
          <cell r="A1045">
            <v>62677</v>
          </cell>
          <cell r="B1045" t="str">
            <v>Rosa Parks Apartments (IL)</v>
          </cell>
          <cell r="C1045" t="str">
            <v>Rosa Parks Limited Partnership</v>
          </cell>
          <cell r="D1045" t="str">
            <v>RubinBrown LLP (Chicago)</v>
          </cell>
          <cell r="E1045" t="str">
            <v>Bickerdike Redevelopment Corporation</v>
          </cell>
          <cell r="F1045" t="str">
            <v>NEF 2009</v>
          </cell>
          <cell r="G1045">
            <v>2018</v>
          </cell>
          <cell r="H1045" t="str">
            <v>YES</v>
          </cell>
          <cell r="I1045" t="str">
            <v>40</v>
          </cell>
          <cell r="J1045">
            <v>40</v>
          </cell>
        </row>
        <row r="1046">
          <cell r="A1046">
            <v>63226</v>
          </cell>
          <cell r="B1046" t="str">
            <v>Roseland Place - BOACHIF V 2009 - Secondary 2013</v>
          </cell>
          <cell r="C1046" t="str">
            <v>Roseland Place Limited Partnership</v>
          </cell>
          <cell r="D1046" t="str">
            <v>CohnReznick (Charlotte)</v>
          </cell>
          <cell r="E1046" t="str">
            <v>Mercy Housing Lakefront (IL WI)</v>
          </cell>
          <cell r="F1046" t="str">
            <v>Regional Fund I</v>
          </cell>
          <cell r="G1046">
            <v>2018</v>
          </cell>
          <cell r="H1046" t="str">
            <v>YES</v>
          </cell>
          <cell r="I1046" t="str">
            <v>40</v>
          </cell>
          <cell r="J1046">
            <v>40</v>
          </cell>
        </row>
        <row r="1047">
          <cell r="A1047">
            <v>61183</v>
          </cell>
          <cell r="B1047" t="str">
            <v>Rosina Associates Houses</v>
          </cell>
          <cell r="C1047" t="str">
            <v>Rosina Associates , LP</v>
          </cell>
          <cell r="D1047" t="str">
            <v>A.G. Aaronson, C.P.A.</v>
          </cell>
          <cell r="E1047" t="str">
            <v>SEBCO Development, Inc.</v>
          </cell>
          <cell r="F1047" t="str">
            <v>NYEF 2002</v>
          </cell>
          <cell r="G1047">
            <v>2018</v>
          </cell>
          <cell r="H1047" t="str">
            <v>YES</v>
          </cell>
          <cell r="I1047" t="str">
            <v>40</v>
          </cell>
          <cell r="J1047">
            <v>40</v>
          </cell>
        </row>
        <row r="1048">
          <cell r="A1048">
            <v>62716</v>
          </cell>
          <cell r="B1048" t="str">
            <v>Ross &amp; Durant Apartments</v>
          </cell>
          <cell r="C1048" t="str">
            <v>Ross and Durant, L.P.</v>
          </cell>
          <cell r="D1048" t="str">
            <v>CohnReznick (Atlanta)</v>
          </cell>
          <cell r="E1048" t="str">
            <v>C and C Development Co., LLC,Orange Housing Development Corporation (OHDC)</v>
          </cell>
          <cell r="F1048" t="str">
            <v>NEF 2006</v>
          </cell>
          <cell r="G1048">
            <v>0</v>
          </cell>
          <cell r="H1048" t="str">
            <v>NO</v>
          </cell>
          <cell r="I1048" t="str">
            <v>27.5, 40</v>
          </cell>
          <cell r="J1048" t="str">
            <v>27.5, 40</v>
          </cell>
        </row>
        <row r="1049">
          <cell r="A1049">
            <v>65812</v>
          </cell>
          <cell r="B1049" t="str">
            <v>Round Walk Village</v>
          </cell>
          <cell r="C1049" t="str">
            <v>Round Walk Village Partners 2, L.P.</v>
          </cell>
          <cell r="D1049" t="str">
            <v>Lindquist, Von Husen &amp; Joyce, LLP</v>
          </cell>
          <cell r="E1049" t="str">
            <v>Burbank Housing Development Corporation</v>
          </cell>
          <cell r="F1049" t="str">
            <v>CEF 2013</v>
          </cell>
          <cell r="G1049">
            <v>2018</v>
          </cell>
          <cell r="H1049" t="str">
            <v>YES</v>
          </cell>
          <cell r="I1049" t="str">
            <v>40</v>
          </cell>
          <cell r="J1049">
            <v>40</v>
          </cell>
        </row>
        <row r="1050">
          <cell r="A1050">
            <v>62048</v>
          </cell>
          <cell r="B1050" t="str">
            <v>Royal Oak Tower (MI)</v>
          </cell>
          <cell r="C1050" t="str">
            <v>Royal Oak Tower/MHT LDHA, LP</v>
          </cell>
          <cell r="D1050" t="str">
            <v>Doeren Mayhew</v>
          </cell>
          <cell r="E1050" t="str">
            <v>MHT Housing, Inc.</v>
          </cell>
          <cell r="H1050" t="str">
            <v>NEF DISPOSED INTEREST IN 2018</v>
          </cell>
        </row>
        <row r="1051">
          <cell r="A1051">
            <v>64389</v>
          </cell>
          <cell r="B1051" t="str">
            <v>Sage Brush Village</v>
          </cell>
          <cell r="C1051" t="str">
            <v>RRAH Sage Brush, LP</v>
          </cell>
          <cell r="D1051" t="str">
            <v>Katopody, LLC</v>
          </cell>
          <cell r="E1051" t="str">
            <v>JPM/C Reporting,Rocky Ridge Affordable Housing, LLC,RRAH Developers</v>
          </cell>
          <cell r="F1051" t="str">
            <v>NEF 2011 - Resyndication</v>
          </cell>
          <cell r="G1051">
            <v>0</v>
          </cell>
          <cell r="H1051" t="str">
            <v>NO</v>
          </cell>
          <cell r="I1051" t="str">
            <v>27.5</v>
          </cell>
          <cell r="J1051" t="str">
            <v>27.5</v>
          </cell>
        </row>
        <row r="1052">
          <cell r="A1052">
            <v>60979</v>
          </cell>
          <cell r="B1052" t="str">
            <v>Ruby Housing</v>
          </cell>
          <cell r="C1052" t="str">
            <v>Ruby Housing, L.P.</v>
          </cell>
          <cell r="D1052" t="str">
            <v>Novogradac &amp; Company LLP (Malvern, PA)</v>
          </cell>
          <cell r="E1052" t="str">
            <v>Achieve Ability, Inc.</v>
          </cell>
          <cell r="H1052" t="str">
            <v>MAKE ELECTION DECISION BASED ON CURRENT DEPRECIATION USEFUL LIFE *</v>
          </cell>
        </row>
        <row r="1053">
          <cell r="A1053">
            <v>67506</v>
          </cell>
          <cell r="B1053" t="str">
            <v xml:space="preserve">School 77 </v>
          </cell>
          <cell r="C1053" t="str">
            <v>S77 LLC</v>
          </cell>
          <cell r="D1053" t="str">
            <v>Flaherty Salmin CPAs</v>
          </cell>
          <cell r="E1053" t="str">
            <v>Buffalo Neighborhood Stabilization Corp. (BNSC)</v>
          </cell>
          <cell r="F1053" t="str">
            <v>MS SIF IV</v>
          </cell>
          <cell r="G1053">
            <v>2018</v>
          </cell>
          <cell r="H1053" t="str">
            <v>YES</v>
          </cell>
          <cell r="I1053">
            <v>39</v>
          </cell>
          <cell r="J1053">
            <v>30</v>
          </cell>
        </row>
        <row r="1054">
          <cell r="A1054">
            <v>61814</v>
          </cell>
          <cell r="B1054" t="str">
            <v>Sagewood Apartments</v>
          </cell>
          <cell r="C1054" t="str">
            <v>SAAHC Sagewood Apartments LP</v>
          </cell>
          <cell r="D1054" t="str">
            <v>Novogradac &amp; Company LLP (Austin)</v>
          </cell>
          <cell r="E1054" t="str">
            <v>San Antonio Alternative Affordable Housing Corp</v>
          </cell>
          <cell r="F1054" t="str">
            <v>NEF 2004</v>
          </cell>
          <cell r="G1054">
            <v>0</v>
          </cell>
          <cell r="H1054" t="str">
            <v>NO</v>
          </cell>
          <cell r="I1054" t="str">
            <v>27.5</v>
          </cell>
          <cell r="J1054" t="str">
            <v>27.5</v>
          </cell>
        </row>
        <row r="1055">
          <cell r="A1055">
            <v>63474</v>
          </cell>
          <cell r="B1055" t="str">
            <v>Sadies Landing</v>
          </cell>
          <cell r="C1055" t="str">
            <v>Sadies Landing Limited Partnership</v>
          </cell>
          <cell r="D1055" t="str">
            <v>Tidwell Group (Atlanta)</v>
          </cell>
          <cell r="E1055" t="str">
            <v>Jenkins Properties, LP</v>
          </cell>
          <cell r="F1055" t="str">
            <v>NEF 2008</v>
          </cell>
          <cell r="G1055">
            <v>0</v>
          </cell>
          <cell r="H1055" t="str">
            <v>NO</v>
          </cell>
          <cell r="I1055" t="str">
            <v>27.5</v>
          </cell>
          <cell r="J1055" t="str">
            <v>27.5</v>
          </cell>
        </row>
        <row r="1056">
          <cell r="A1056">
            <v>63728</v>
          </cell>
          <cell r="B1056" t="str">
            <v>St. Peters Church RCAC</v>
          </cell>
          <cell r="C1056" t="str">
            <v>Saint Peters RCAC, LLC</v>
          </cell>
          <cell r="D1056" t="str">
            <v>Tidwell Group (Atlanta)</v>
          </cell>
          <cell r="E1056" t="str">
            <v xml:space="preserve">Commonwealth Development Corporation </v>
          </cell>
          <cell r="F1056" t="str">
            <v>NEF 2009</v>
          </cell>
          <cell r="G1056">
            <v>0</v>
          </cell>
          <cell r="H1056" t="str">
            <v>NO</v>
          </cell>
          <cell r="I1056" t="str">
            <v>27.5</v>
          </cell>
          <cell r="J1056" t="str">
            <v>27.5</v>
          </cell>
        </row>
        <row r="1057">
          <cell r="A1057">
            <v>64091</v>
          </cell>
          <cell r="B1057" t="str">
            <v>Sakowitz Apartments</v>
          </cell>
          <cell r="C1057" t="str">
            <v>Sakowitz SRO, Ltd.</v>
          </cell>
          <cell r="D1057" t="str">
            <v>Novogradac &amp; Company LLP (Austin)</v>
          </cell>
          <cell r="E1057" t="str">
            <v>New Hope Housing, Inc.</v>
          </cell>
          <cell r="F1057" t="str">
            <v>NEF 2009</v>
          </cell>
          <cell r="G1057">
            <v>0</v>
          </cell>
          <cell r="H1057" t="str">
            <v>NO</v>
          </cell>
          <cell r="I1057" t="str">
            <v>27.5</v>
          </cell>
          <cell r="J1057" t="str">
            <v>27.5</v>
          </cell>
        </row>
        <row r="1058">
          <cell r="A1058">
            <v>62670</v>
          </cell>
          <cell r="B1058" t="str">
            <v>Sala Flats</v>
          </cell>
          <cell r="C1058" t="str">
            <v>Sala Flats L.P.</v>
          </cell>
          <cell r="D1058" t="str">
            <v>Dauby O' Connor &amp; Zaleski LLC</v>
          </cell>
          <cell r="E1058" t="str">
            <v>Brinshore Development, LLC</v>
          </cell>
          <cell r="F1058" t="str">
            <v>Chicago 2003 Fund</v>
          </cell>
          <cell r="G1058">
            <v>0</v>
          </cell>
          <cell r="H1058" t="str">
            <v>NO</v>
          </cell>
          <cell r="I1058" t="str">
            <v>27.5</v>
          </cell>
          <cell r="J1058" t="str">
            <v>27.5</v>
          </cell>
        </row>
        <row r="1059">
          <cell r="A1059">
            <v>61746</v>
          </cell>
          <cell r="B1059" t="str">
            <v>Salem Elderly Apartments</v>
          </cell>
          <cell r="C1059" t="str">
            <v>Salem Senior Housing, LLC</v>
          </cell>
          <cell r="D1059" t="str">
            <v>Heveron &amp; Company CPAs, PLLC</v>
          </cell>
          <cell r="E1059" t="str">
            <v>PathStone Corporation Inc. (fka Rural Opportunities)</v>
          </cell>
          <cell r="F1059" t="str">
            <v>NEF 2005</v>
          </cell>
          <cell r="G1059">
            <v>0</v>
          </cell>
          <cell r="H1059" t="str">
            <v>NO</v>
          </cell>
          <cell r="I1059" t="str">
            <v>27.5</v>
          </cell>
          <cell r="J1059" t="str">
            <v>27.5</v>
          </cell>
        </row>
        <row r="1060">
          <cell r="A1060">
            <v>65206</v>
          </cell>
          <cell r="B1060" t="str">
            <v>Salem Village II</v>
          </cell>
          <cell r="C1060" t="str">
            <v>Salem Village II L.P.</v>
          </cell>
          <cell r="D1060" t="str">
            <v>Hamilton Associates, P.C.</v>
          </cell>
          <cell r="E1060" t="str">
            <v>NeighborWorks Omaha (fka New Comm Dev Corp)</v>
          </cell>
          <cell r="F1060" t="str">
            <v>BAF II Fund - 85%,Morgan Stanley SIF Shared - 15%</v>
          </cell>
          <cell r="G1060">
            <v>0</v>
          </cell>
          <cell r="H1060" t="str">
            <v>NO</v>
          </cell>
          <cell r="I1060" t="str">
            <v>27.5</v>
          </cell>
          <cell r="J1060" t="str">
            <v>27.5</v>
          </cell>
        </row>
        <row r="1061">
          <cell r="A1061">
            <v>66572</v>
          </cell>
          <cell r="B1061" t="str">
            <v>Salina Crossing</v>
          </cell>
          <cell r="C1061" t="str">
            <v>Salina Crossing, LLC</v>
          </cell>
          <cell r="D1061" t="str">
            <v>Grossman St. Amour</v>
          </cell>
          <cell r="E1061" t="str">
            <v>Housing Visions Unlimited, Inc.</v>
          </cell>
          <cell r="F1061" t="str">
            <v>Regional Fund IV</v>
          </cell>
          <cell r="G1061">
            <v>0</v>
          </cell>
          <cell r="H1061" t="str">
            <v>NO</v>
          </cell>
          <cell r="I1061" t="str">
            <v>27.5</v>
          </cell>
          <cell r="J1061" t="str">
            <v>27.5</v>
          </cell>
        </row>
        <row r="1062">
          <cell r="A1062">
            <v>67262</v>
          </cell>
          <cell r="B1062" t="str">
            <v>Salinas Family (Amp 107 114 119)</v>
          </cell>
          <cell r="C1062" t="str">
            <v>Salinas Family RAD, LP</v>
          </cell>
          <cell r="D1062" t="str">
            <v>Novogradac &amp; Company LLP (Walnut Creek, CA)</v>
          </cell>
          <cell r="E1062" t="str">
            <v>Monterey County Housing Authority Development Corporation-HDC</v>
          </cell>
          <cell r="F1062" t="str">
            <v>CEF 2016</v>
          </cell>
          <cell r="G1062">
            <v>2018</v>
          </cell>
          <cell r="H1062" t="str">
            <v>YES</v>
          </cell>
          <cell r="I1062">
            <v>40</v>
          </cell>
          <cell r="J1062">
            <v>40</v>
          </cell>
        </row>
        <row r="1063">
          <cell r="A1063">
            <v>62232</v>
          </cell>
          <cell r="B1063" t="str">
            <v>Nuevo Amanecer Apartments (aka Salinas Rd Apts)</v>
          </cell>
          <cell r="C1063" t="str">
            <v xml:space="preserve">Salinas Road Associates, A California Limited Partnership </v>
          </cell>
          <cell r="D1063" t="str">
            <v>Lindquist, Von Husen &amp; Joyce, LLP</v>
          </cell>
          <cell r="E1063" t="str">
            <v>Eden Housing, Inc.,South County Housing Corporation</v>
          </cell>
          <cell r="F1063" t="str">
            <v>NEF 2005</v>
          </cell>
          <cell r="G1063">
            <v>0</v>
          </cell>
          <cell r="H1063" t="str">
            <v>NO</v>
          </cell>
          <cell r="I1063" t="str">
            <v>27.5, 40</v>
          </cell>
          <cell r="J1063" t="str">
            <v>27.5, 40</v>
          </cell>
        </row>
        <row r="1064">
          <cell r="A1064">
            <v>66077</v>
          </cell>
          <cell r="B1064" t="str">
            <v>Samuel Tabas Apartments</v>
          </cell>
          <cell r="C1064" t="str">
            <v>Samuel Tabas Apartments, LP</v>
          </cell>
          <cell r="D1064" t="str">
            <v>TaitWeller</v>
          </cell>
          <cell r="E1064" t="str">
            <v>Federation Housing, Inc.</v>
          </cell>
          <cell r="F1064" t="str">
            <v>TD Banknorth 2013</v>
          </cell>
          <cell r="G1064">
            <v>2018</v>
          </cell>
          <cell r="H1064" t="str">
            <v>YES</v>
          </cell>
          <cell r="I1064" t="str">
            <v>27.5</v>
          </cell>
          <cell r="J1064">
            <v>40</v>
          </cell>
        </row>
        <row r="1065">
          <cell r="A1065">
            <v>62410</v>
          </cell>
          <cell r="B1065" t="str">
            <v>San Clemente Apartments</v>
          </cell>
          <cell r="C1065" t="str">
            <v>San Clemente Housing Partners LP, a California Limited Partnership</v>
          </cell>
          <cell r="D1065" t="str">
            <v>Spiteri, Narasky &amp; Daley, LLP</v>
          </cell>
          <cell r="E1065" t="str">
            <v>EAH, Inc.</v>
          </cell>
          <cell r="F1065" t="str">
            <v>BOACHIF III</v>
          </cell>
          <cell r="G1065">
            <v>0</v>
          </cell>
          <cell r="H1065" t="str">
            <v>NO</v>
          </cell>
          <cell r="I1065" t="str">
            <v>27.5, 40</v>
          </cell>
          <cell r="J1065" t="str">
            <v>27.5, 40</v>
          </cell>
        </row>
        <row r="1066">
          <cell r="A1066">
            <v>61188</v>
          </cell>
          <cell r="B1066" t="str">
            <v>San Jose</v>
          </cell>
          <cell r="C1066" t="str">
            <v>San Jose, L.P.</v>
          </cell>
          <cell r="D1066" t="str">
            <v>Vargas &amp; Rivera</v>
          </cell>
          <cell r="E1066" t="str">
            <v>El Barrio Operation Fightback</v>
          </cell>
          <cell r="H1066" t="str">
            <v>MAKE ELECTION DECISION BASED ON CURRENT DEPRECIATION USEFUL LIFE *</v>
          </cell>
        </row>
        <row r="1067">
          <cell r="A1067">
            <v>61723</v>
          </cell>
          <cell r="B1067" t="str">
            <v>San Mateo Rotary Floritas</v>
          </cell>
          <cell r="C1067" t="str">
            <v>San Mateo Rotary Floritas, L.P., A California Limited Partnership</v>
          </cell>
          <cell r="D1067" t="str">
            <v>Lindquist, Von Husen &amp; Joyce, LLP</v>
          </cell>
          <cell r="E1067" t="str">
            <v>MidPen Housing Corporation (fka Mid Pennisula Housing Coalition),Mid-Peninsula Coastside, Inc.,Rotary Haciendas, Inc.</v>
          </cell>
          <cell r="F1067" t="str">
            <v>BOACHIF II</v>
          </cell>
          <cell r="G1067">
            <v>2018</v>
          </cell>
          <cell r="H1067" t="str">
            <v>YES</v>
          </cell>
          <cell r="I1067" t="str">
            <v>27.5</v>
          </cell>
          <cell r="J1067">
            <v>40</v>
          </cell>
        </row>
        <row r="1068">
          <cell r="A1068">
            <v>63930</v>
          </cell>
          <cell r="B1068" t="str">
            <v>Casa Adobe Senior Apartments</v>
          </cell>
          <cell r="C1068" t="str">
            <v>San Pablo Senior Associates II, L.P.</v>
          </cell>
          <cell r="D1068" t="str">
            <v>Spiteri, Narasky &amp; Daley, LLP</v>
          </cell>
          <cell r="E1068" t="str">
            <v>EAH, Inc.</v>
          </cell>
          <cell r="F1068" t="str">
            <v>One Economy I</v>
          </cell>
          <cell r="G1068">
            <v>2018</v>
          </cell>
          <cell r="H1068" t="str">
            <v>YES</v>
          </cell>
          <cell r="I1068" t="str">
            <v>40</v>
          </cell>
          <cell r="J1068">
            <v>40</v>
          </cell>
        </row>
        <row r="1069">
          <cell r="A1069">
            <v>65399</v>
          </cell>
          <cell r="B1069" t="str">
            <v>Terraces at Santiago (aka Santa Ana Infill)</v>
          </cell>
          <cell r="C1069" t="str">
            <v>Santa Ana WBBB, LP</v>
          </cell>
          <cell r="D1069" t="str">
            <v>Keller &amp; Associates, LLP</v>
          </cell>
          <cell r="E1069" t="str">
            <v>C and C Development Co., LLC,Orange Housing Development Corporation (OHDC)</v>
          </cell>
          <cell r="F1069" t="str">
            <v>BOACHIF VI</v>
          </cell>
          <cell r="G1069">
            <v>0</v>
          </cell>
          <cell r="H1069" t="str">
            <v>NO</v>
          </cell>
          <cell r="I1069" t="str">
            <v>40</v>
          </cell>
          <cell r="J1069">
            <v>40</v>
          </cell>
        </row>
        <row r="1070">
          <cell r="A1070">
            <v>65435</v>
          </cell>
          <cell r="B1070" t="str">
            <v>Santa Barbara Palms</v>
          </cell>
          <cell r="C1070" t="str">
            <v>Santa Barbara Palms Limited Partnership</v>
          </cell>
          <cell r="D1070" t="str">
            <v>CohnReznick (Sacramento)</v>
          </cell>
          <cell r="E1070" t="str">
            <v>George Gekakis, Inc. (dba GKS Development, Inc.)</v>
          </cell>
          <cell r="F1070" t="str">
            <v>Citigroup 2011</v>
          </cell>
          <cell r="G1070">
            <v>2022</v>
          </cell>
          <cell r="H1070" t="str">
            <v>NO</v>
          </cell>
          <cell r="I1070" t="str">
            <v>27.5</v>
          </cell>
          <cell r="J1070" t="str">
            <v>27.5</v>
          </cell>
        </row>
        <row r="1071">
          <cell r="A1071">
            <v>60875</v>
          </cell>
          <cell r="B1071" t="str">
            <v>Santa Cruz Terrace</v>
          </cell>
          <cell r="C1071" t="str">
            <v>Santa Cruz Terrace, L.P., a California Limited Partnership</v>
          </cell>
          <cell r="D1071" t="str">
            <v>Thomas Tomaszewski, CPA - El Dorado Hills</v>
          </cell>
          <cell r="E1071" t="str">
            <v>New Economics for Women</v>
          </cell>
          <cell r="H1071" t="str">
            <v>MAKE ELECTION DECISION BASED ON CURRENT DEPRECIATION USEFUL LIFE *</v>
          </cell>
        </row>
        <row r="1072">
          <cell r="A1072">
            <v>63595</v>
          </cell>
          <cell r="B1072" t="str">
            <v>Santa Fe Springs</v>
          </cell>
          <cell r="C1072" t="str">
            <v>Santa Fe Springs LP</v>
          </cell>
          <cell r="D1072" t="str">
            <v>C. Wesley Addison, P.C.</v>
          </cell>
          <cell r="E1072" t="str">
            <v>MBW Santa Fe L.P.,Walling Affordable Communities, LP</v>
          </cell>
          <cell r="F1072" t="str">
            <v>BAF Fund</v>
          </cell>
          <cell r="G1072">
            <v>0</v>
          </cell>
          <cell r="H1072" t="str">
            <v>NO</v>
          </cell>
          <cell r="I1072" t="str">
            <v>27.5</v>
          </cell>
          <cell r="J1072" t="str">
            <v>27.5</v>
          </cell>
        </row>
        <row r="1073">
          <cell r="A1073">
            <v>60394</v>
          </cell>
          <cell r="B1073" t="str">
            <v>Belmont Gardens</v>
          </cell>
          <cell r="C1073" t="str">
            <v>Sarah Allen Comm. Homes V, L.P.</v>
          </cell>
          <cell r="D1073" t="str">
            <v>WeiserMazars LLP</v>
          </cell>
          <cell r="E1073" t="str">
            <v>Friends Rehabilitation Program, Inc.</v>
          </cell>
          <cell r="H1073" t="str">
            <v>MAKE ELECTION DECISION BASED ON CURRENT DEPRECIATION USEFUL LIFE *</v>
          </cell>
        </row>
        <row r="1074">
          <cell r="A1074">
            <v>62357</v>
          </cell>
          <cell r="B1074" t="str">
            <v>Saratoga Homes</v>
          </cell>
          <cell r="C1074" t="str">
            <v>Saratoga Homes LDHA, L.P.</v>
          </cell>
          <cell r="D1074" t="str">
            <v>Novogradac &amp; Company LLP (Southfield, MI)</v>
          </cell>
          <cell r="E1074" t="str">
            <v>Northeast Village CDC,NRP Management, LLC</v>
          </cell>
          <cell r="F1074" t="str">
            <v>Fifth Third 2003 - 20%,NEF 2005 - 80%</v>
          </cell>
          <cell r="G1074">
            <v>0</v>
          </cell>
          <cell r="H1074" t="str">
            <v>NO</v>
          </cell>
          <cell r="I1074" t="str">
            <v>27.5</v>
          </cell>
          <cell r="J1074" t="str">
            <v>27.5</v>
          </cell>
        </row>
        <row r="1075">
          <cell r="A1075">
            <v>65879</v>
          </cell>
          <cell r="B1075" t="str">
            <v>Sasco Creek Redevelopment</v>
          </cell>
          <cell r="C1075" t="str">
            <v>Sasco Creek Housing Associates, Limited Partnership</v>
          </cell>
          <cell r="D1075" t="str">
            <v>Whittlesey</v>
          </cell>
          <cell r="E1075" t="str">
            <v>Westport (CT) Housing Authority (WHA)</v>
          </cell>
          <cell r="F1075" t="str">
            <v>Morgan Stanley SIF Single III</v>
          </cell>
          <cell r="G1075">
            <v>2018</v>
          </cell>
          <cell r="H1075" t="str">
            <v>YES</v>
          </cell>
          <cell r="I1075" t="str">
            <v>40</v>
          </cell>
          <cell r="J1075">
            <v>40</v>
          </cell>
        </row>
        <row r="1076">
          <cell r="A1076">
            <v>61357</v>
          </cell>
          <cell r="B1076" t="str">
            <v>Savannah Place</v>
          </cell>
          <cell r="C1076" t="str">
            <v>Savannah Place Apartments LLC</v>
          </cell>
          <cell r="D1076" t="str">
            <v>Bernard Robinson &amp; Company, LLP</v>
          </cell>
          <cell r="E1076" t="str">
            <v>Fred G. Mills</v>
          </cell>
          <cell r="H1076" t="str">
            <v>MAKE ELECTION DECISION BASED ON CURRENT DEPRECIATION USEFUL LIFE *</v>
          </cell>
        </row>
        <row r="1077">
          <cell r="A1077">
            <v>65619</v>
          </cell>
          <cell r="B1077" t="str">
            <v>NY &amp; Mellon &amp; Fendall</v>
          </cell>
          <cell r="C1077" t="str">
            <v>Scattered Site II LLC</v>
          </cell>
          <cell r="D1077" t="str">
            <v>CohnReznick (Bethesda)</v>
          </cell>
          <cell r="E1077" t="str">
            <v>So Others Might Eat (SOME)</v>
          </cell>
          <cell r="F1077" t="str">
            <v>Capital One 2012</v>
          </cell>
          <cell r="G1077">
            <v>2022</v>
          </cell>
          <cell r="H1077" t="str">
            <v>NO</v>
          </cell>
          <cell r="I1077" t="str">
            <v>27.5</v>
          </cell>
          <cell r="J1077" t="str">
            <v>27.5</v>
          </cell>
        </row>
        <row r="1078">
          <cell r="A1078">
            <v>60028</v>
          </cell>
          <cell r="B1078" t="str">
            <v>I Rise - NRP</v>
          </cell>
          <cell r="C1078" t="str">
            <v>Scattered Sites, L.P.</v>
          </cell>
          <cell r="D1078" t="str">
            <v>Vargas &amp; Rivera</v>
          </cell>
          <cell r="E1078" t="str">
            <v>Community League of The Heights</v>
          </cell>
          <cell r="H1078" t="str">
            <v>MAKE ELECTION DECISION BASED ON CURRENT DEPRECIATION USEFUL LIFE *</v>
          </cell>
        </row>
        <row r="1079">
          <cell r="A1079">
            <v>61400</v>
          </cell>
          <cell r="B1079" t="str">
            <v>Scott Meadows</v>
          </cell>
          <cell r="C1079" t="str">
            <v>Scott Meadows Senior Housing LP</v>
          </cell>
          <cell r="D1079" t="str">
            <v>McGowen Hurst Clark &amp; Smith, P.C.</v>
          </cell>
          <cell r="E1079" t="str">
            <v>Marion Churches Senior Living Community Foundation</v>
          </cell>
          <cell r="H1079" t="str">
            <v>NEF DISPOSED INTEREST IN 2018</v>
          </cell>
        </row>
        <row r="1080">
          <cell r="A1080">
            <v>66874</v>
          </cell>
          <cell r="B1080" t="str">
            <v xml:space="preserve">Seavey Meadows Phase 3 </v>
          </cell>
          <cell r="C1080" t="str">
            <v>Seavey 3 Community LLC</v>
          </cell>
          <cell r="D1080" t="str">
            <v>Jones &amp; Roth</v>
          </cell>
          <cell r="E1080" t="str">
            <v>Willamette Neighborhood Housing Services</v>
          </cell>
          <cell r="F1080" t="str">
            <v>HEF XIII</v>
          </cell>
          <cell r="G1080">
            <v>2018</v>
          </cell>
          <cell r="H1080" t="str">
            <v>YES</v>
          </cell>
          <cell r="I1080">
            <v>27.5</v>
          </cell>
          <cell r="J1080">
            <v>40</v>
          </cell>
        </row>
        <row r="1081">
          <cell r="A1081">
            <v>61609</v>
          </cell>
          <cell r="B1081" t="str">
            <v>Second and Stewart</v>
          </cell>
          <cell r="C1081" t="str">
            <v>Second &amp; Stewart LLC</v>
          </cell>
          <cell r="D1081" t="str">
            <v>Dauby O' Connor &amp; Zaleski LLC</v>
          </cell>
          <cell r="E1081" t="str">
            <v>Plymouth Housing Group (PHG)</v>
          </cell>
          <cell r="F1081" t="str">
            <v>NEF 2004</v>
          </cell>
          <cell r="G1081">
            <v>0</v>
          </cell>
          <cell r="H1081" t="str">
            <v>NO</v>
          </cell>
          <cell r="I1081" t="str">
            <v>27.5</v>
          </cell>
          <cell r="J1081" t="str">
            <v>27.5</v>
          </cell>
        </row>
        <row r="1082">
          <cell r="A1082">
            <v>61251</v>
          </cell>
          <cell r="B1082" t="str">
            <v>Selby Grotto Apartments</v>
          </cell>
          <cell r="C1082" t="str">
            <v>Selby Grotto Limited Partnership</v>
          </cell>
          <cell r="D1082" t="str">
            <v>Mahoney Ulbrich Christiansen Russ</v>
          </cell>
          <cell r="E1082" t="str">
            <v>Legacy Management &amp;amp; Development Corporation</v>
          </cell>
          <cell r="F1082" t="str">
            <v>NEF 2003</v>
          </cell>
          <cell r="G1082">
            <v>2018</v>
          </cell>
          <cell r="H1082" t="str">
            <v>YES</v>
          </cell>
          <cell r="I1082" t="str">
            <v>40</v>
          </cell>
          <cell r="J1082">
            <v>40</v>
          </cell>
        </row>
        <row r="1083">
          <cell r="A1083">
            <v>60996</v>
          </cell>
          <cell r="B1083" t="str">
            <v>Seldon Square II</v>
          </cell>
          <cell r="C1083" t="str">
            <v>Seldon Square II, LLC</v>
          </cell>
          <cell r="D1083" t="str">
            <v>Heveron &amp; Company CPAs, PLLC</v>
          </cell>
          <cell r="E1083" t="str">
            <v>PathStone Corporation Inc. (fka Rural Opportunities)</v>
          </cell>
          <cell r="H1083" t="str">
            <v>NEF DISPOSED INTEREST IN 2018</v>
          </cell>
        </row>
        <row r="1084">
          <cell r="A1084">
            <v>62996</v>
          </cell>
          <cell r="B1084" t="str">
            <v>Seneca SRO</v>
          </cell>
          <cell r="C1084" t="str">
            <v>Seneca Street Special Needs, L.P.</v>
          </cell>
          <cell r="D1084" t="str">
            <v>Bonadio &amp; Co LLP</v>
          </cell>
          <cell r="E1084" t="str">
            <v>DePaul Properties, Inc.</v>
          </cell>
          <cell r="F1084" t="str">
            <v>NEF 2006</v>
          </cell>
          <cell r="G1084">
            <v>0</v>
          </cell>
          <cell r="H1084" t="str">
            <v>NO</v>
          </cell>
          <cell r="I1084" t="str">
            <v>27.5</v>
          </cell>
          <cell r="J1084" t="str">
            <v>27.5</v>
          </cell>
        </row>
        <row r="1085">
          <cell r="A1085">
            <v>63505</v>
          </cell>
          <cell r="B1085" t="str">
            <v>Senior Estates Supportive Living Facility (AKA Heritage Woods of Bolingbrook)</v>
          </cell>
          <cell r="C1085" t="str">
            <v>Senior Estates Supportive Living Facility Limited Partnership</v>
          </cell>
          <cell r="D1085" t="str">
            <v>CohnReznick (Chicago)</v>
          </cell>
          <cell r="E1085" t="str">
            <v>Blair Minton &amp;amp; Associates,Budslick Management Co., Inc.,S&amp;amp;O Investments, LLC</v>
          </cell>
          <cell r="F1085" t="str">
            <v>NEF 2007 II</v>
          </cell>
          <cell r="G1085">
            <v>0</v>
          </cell>
          <cell r="H1085" t="str">
            <v>YES</v>
          </cell>
          <cell r="I1085" t="str">
            <v>27.5</v>
          </cell>
          <cell r="J1085">
            <v>40</v>
          </cell>
        </row>
        <row r="1086">
          <cell r="A1086">
            <v>65869</v>
          </cell>
          <cell r="B1086" t="str">
            <v>HFL Sequoia Apartments (CA)</v>
          </cell>
          <cell r="C1086" t="str">
            <v>Sequoia Apartments, L.P.</v>
          </cell>
          <cell r="D1086" t="str">
            <v>Dauby O' Connor &amp; Zaleski LLC</v>
          </cell>
          <cell r="E1086" t="str">
            <v>Homes for Life Foundation (HFLF),Little Tokyo Service Center CDC (LTSC)</v>
          </cell>
          <cell r="F1086" t="str">
            <v>CEF 2013</v>
          </cell>
          <cell r="G1086">
            <v>0</v>
          </cell>
          <cell r="H1086" t="str">
            <v>NO</v>
          </cell>
          <cell r="I1086" t="str">
            <v>27.5</v>
          </cell>
          <cell r="J1086" t="str">
            <v>27.5</v>
          </cell>
        </row>
        <row r="1087">
          <cell r="A1087">
            <v>63610</v>
          </cell>
          <cell r="B1087" t="str">
            <v>Bleecker Street - NEP</v>
          </cell>
          <cell r="C1087" t="str">
            <v>Serlin Building Limited Partnership</v>
          </cell>
          <cell r="D1087" t="str">
            <v>Arlia &amp; Associates CPA's LLP</v>
          </cell>
          <cell r="E1087" t="str">
            <v>Direct Building Management</v>
          </cell>
          <cell r="F1087" t="str">
            <v>NYEF 2006</v>
          </cell>
          <cell r="G1087">
            <v>2018</v>
          </cell>
          <cell r="H1087" t="str">
            <v>YES</v>
          </cell>
          <cell r="I1087" t="str">
            <v/>
          </cell>
          <cell r="J1087">
            <v>40</v>
          </cell>
        </row>
        <row r="1088">
          <cell r="A1088">
            <v>65379</v>
          </cell>
          <cell r="B1088" t="str">
            <v>Serrano Woods</v>
          </cell>
          <cell r="C1088" t="str">
            <v xml:space="preserve">Serrano Woods, L.P. </v>
          </cell>
          <cell r="D1088" t="str">
            <v>Keller &amp; Associates, LLP</v>
          </cell>
          <cell r="E1088" t="str">
            <v>C and C Development Co., LLC,Orange Housing Development Corporation (OHDC)</v>
          </cell>
          <cell r="F1088" t="str">
            <v>BOACHIF VI</v>
          </cell>
          <cell r="G1088">
            <v>0</v>
          </cell>
          <cell r="H1088" t="str">
            <v>NO</v>
          </cell>
          <cell r="I1088" t="str">
            <v>27.5, 40</v>
          </cell>
          <cell r="J1088" t="str">
            <v>27.5, 40</v>
          </cell>
        </row>
        <row r="1089">
          <cell r="A1089">
            <v>66538</v>
          </cell>
          <cell r="B1089" t="str">
            <v>Sunnyside Family Housing</v>
          </cell>
          <cell r="C1089" t="str">
            <v>SHA Sunnyside Family Housing LLC</v>
          </cell>
          <cell r="D1089" t="str">
            <v>Abby Sanders CPA, LLC</v>
          </cell>
          <cell r="E1089" t="str">
            <v>Sunnyside (WA) Housing Authority</v>
          </cell>
          <cell r="F1089" t="str">
            <v>NEF 2014</v>
          </cell>
          <cell r="G1089">
            <v>0</v>
          </cell>
          <cell r="H1089" t="str">
            <v>NO</v>
          </cell>
          <cell r="I1089" t="str">
            <v>27.5</v>
          </cell>
          <cell r="J1089" t="str">
            <v>27.5</v>
          </cell>
        </row>
        <row r="1090">
          <cell r="A1090">
            <v>65748</v>
          </cell>
          <cell r="B1090" t="str">
            <v xml:space="preserve">1437 Shakespeare Avenue </v>
          </cell>
          <cell r="C1090" t="str">
            <v>Shakespeare Watson L.P.</v>
          </cell>
          <cell r="D1090" t="str">
            <v>A.G. Aaronson, C.P.A.</v>
          </cell>
          <cell r="E1090" t="str">
            <v>Highbridge Community Development Corporation</v>
          </cell>
          <cell r="F1090" t="str">
            <v>Sterling National Bank SIF</v>
          </cell>
          <cell r="G1090">
            <v>2019</v>
          </cell>
          <cell r="H1090" t="str">
            <v>NO</v>
          </cell>
          <cell r="I1090">
            <v>27.5</v>
          </cell>
          <cell r="J1090" t="str">
            <v>27.5</v>
          </cell>
        </row>
        <row r="1091">
          <cell r="A1091">
            <v>65560</v>
          </cell>
          <cell r="B1091" t="str">
            <v xml:space="preserve">Shanahan </v>
          </cell>
          <cell r="C1091" t="str">
            <v>Shanahan Housing Associates, LP</v>
          </cell>
          <cell r="D1091" t="str">
            <v>Affordable Housing Accountants LTD</v>
          </cell>
          <cell r="E1091" t="str">
            <v>ACTION-Housing Inc.</v>
          </cell>
          <cell r="F1091" t="str">
            <v>BNY Single Investor Fund</v>
          </cell>
          <cell r="G1091">
            <v>2018</v>
          </cell>
          <cell r="H1091" t="str">
            <v>NO</v>
          </cell>
        </row>
        <row r="1092">
          <cell r="A1092">
            <v>64935</v>
          </cell>
          <cell r="B1092" t="str">
            <v>Shannon Glenn Apartments</v>
          </cell>
          <cell r="C1092" t="str">
            <v>Shannon Glenn Apartments LP</v>
          </cell>
          <cell r="D1092" t="str">
            <v>Dauby O' Connor &amp; Zaleski LLC</v>
          </cell>
          <cell r="E1092" t="str">
            <v>Hubbard Development Co., LLC</v>
          </cell>
          <cell r="F1092" t="str">
            <v>BAF II Fund</v>
          </cell>
          <cell r="G1092">
            <v>0</v>
          </cell>
          <cell r="H1092" t="str">
            <v>NO</v>
          </cell>
          <cell r="I1092" t="str">
            <v>27.5</v>
          </cell>
          <cell r="J1092" t="str">
            <v>27.5</v>
          </cell>
        </row>
        <row r="1093">
          <cell r="A1093">
            <v>61730</v>
          </cell>
          <cell r="B1093" t="str">
            <v>Shawnee Landing</v>
          </cell>
          <cell r="C1093" t="str">
            <v>Shawnee Landing Townhomes, L.P.</v>
          </cell>
          <cell r="D1093" t="str">
            <v>Freed Maxick CPAs, PC</v>
          </cell>
          <cell r="E1093" t="str">
            <v>Belmont Housing Resources for WNY, Inc</v>
          </cell>
          <cell r="F1093" t="str">
            <v>NEF 2006 II</v>
          </cell>
          <cell r="G1093">
            <v>0</v>
          </cell>
          <cell r="H1093" t="str">
            <v>NO</v>
          </cell>
          <cell r="I1093" t="str">
            <v>27.5</v>
          </cell>
          <cell r="J1093" t="str">
            <v>27.5</v>
          </cell>
        </row>
        <row r="1094">
          <cell r="A1094">
            <v>61993</v>
          </cell>
          <cell r="B1094" t="str">
            <v>Sheffield Cluster</v>
          </cell>
          <cell r="C1094" t="str">
            <v>Sheffield Cluster Development, L.P.</v>
          </cell>
          <cell r="D1094" t="str">
            <v>John W. Davis, CPA</v>
          </cell>
          <cell r="E1094" t="str">
            <v>Precise Management Inc.</v>
          </cell>
          <cell r="F1094" t="str">
            <v>NYEF 2004</v>
          </cell>
          <cell r="G1094">
            <v>0</v>
          </cell>
          <cell r="H1094" t="str">
            <v>NO</v>
          </cell>
          <cell r="I1094" t="str">
            <v>27.5, 40</v>
          </cell>
          <cell r="J1094" t="str">
            <v>27.5, 40</v>
          </cell>
        </row>
        <row r="1095">
          <cell r="A1095">
            <v>67665</v>
          </cell>
          <cell r="B1095" t="str">
            <v xml:space="preserve">Del Monte Senior Apartments </v>
          </cell>
          <cell r="C1095" t="str">
            <v>Sherman and Buena Vista L.P.</v>
          </cell>
          <cell r="D1095" t="str">
            <v>Holthouse, Carlin &amp; Van Trigt LLP</v>
          </cell>
          <cell r="E1095" t="str">
            <v>Housing Authority of the City of Alameda</v>
          </cell>
          <cell r="F1095" t="str">
            <v>Compass SIF I</v>
          </cell>
          <cell r="G1095">
            <v>2018</v>
          </cell>
          <cell r="H1095" t="str">
            <v>YES</v>
          </cell>
          <cell r="I1095">
            <v>27.5</v>
          </cell>
          <cell r="J1095">
            <v>30</v>
          </cell>
        </row>
        <row r="1096">
          <cell r="A1096">
            <v>60549</v>
          </cell>
          <cell r="B1096" t="str">
            <v>Sherman Avenue Cluster</v>
          </cell>
          <cell r="C1096" t="str">
            <v>Sherman Associates, L.P.</v>
          </cell>
          <cell r="D1096" t="str">
            <v>Tyrone Anthony Sellers, CPA</v>
          </cell>
          <cell r="E1096" t="str">
            <v>Bronx Housing Investment Group</v>
          </cell>
          <cell r="H1096" t="str">
            <v>MAKE ELECTION DECISION BASED ON CURRENT DEPRECIATION USEFUL LIFE *</v>
          </cell>
        </row>
        <row r="1097">
          <cell r="A1097">
            <v>66445</v>
          </cell>
          <cell r="B1097" t="str">
            <v>Sherman Park Homeowners Initiative</v>
          </cell>
          <cell r="C1097" t="str">
            <v>Sherman Park Homeowners Initiateve, LLC</v>
          </cell>
          <cell r="D1097" t="str">
            <v>Baker Tilly Virchow Krause, LLP</v>
          </cell>
          <cell r="E1097" t="str">
            <v>Gorman and Company, Inc. ,Sherman Park Homeowners Initiative MM, LLC</v>
          </cell>
          <cell r="F1097" t="str">
            <v>Regional Fund V - Chicago</v>
          </cell>
          <cell r="G1097">
            <v>0</v>
          </cell>
          <cell r="H1097" t="str">
            <v>NO</v>
          </cell>
          <cell r="I1097" t="str">
            <v>27.5</v>
          </cell>
          <cell r="J1097" t="str">
            <v>27.5</v>
          </cell>
        </row>
        <row r="1098">
          <cell r="A1098">
            <v>63359</v>
          </cell>
          <cell r="B1098" t="str">
            <v>Shinsei Apartments</v>
          </cell>
          <cell r="C1098" t="str">
            <v>Shinsei Gardens Apartments, L.P.</v>
          </cell>
          <cell r="D1098" t="str">
            <v>Lindquist, Von Husen &amp; Joyce, LLP</v>
          </cell>
          <cell r="E1098" t="str">
            <v>Operation Dignity, Inc.,Resources for Community Development (RCD)</v>
          </cell>
          <cell r="F1098" t="str">
            <v>NEF 2007</v>
          </cell>
          <cell r="G1098">
            <v>0</v>
          </cell>
          <cell r="H1098" t="str">
            <v>NO</v>
          </cell>
          <cell r="I1098" t="str">
            <v>27.5, 40</v>
          </cell>
          <cell r="J1098" t="str">
            <v>27.5, 40</v>
          </cell>
        </row>
        <row r="1099">
          <cell r="A1099">
            <v>61897</v>
          </cell>
          <cell r="B1099" t="str">
            <v>Short Mountain Village</v>
          </cell>
          <cell r="C1099" t="str">
            <v>Short Mountain Village, L.P.</v>
          </cell>
          <cell r="D1099" t="str">
            <v>Jeffrey Faile &amp; Associates, PC</v>
          </cell>
          <cell r="E1099" t="str">
            <v>Morningside Development, LLC</v>
          </cell>
          <cell r="F1099" t="str">
            <v>NEF 2004</v>
          </cell>
          <cell r="G1099">
            <v>0</v>
          </cell>
          <cell r="H1099" t="str">
            <v>NO</v>
          </cell>
          <cell r="I1099" t="str">
            <v>27.5</v>
          </cell>
          <cell r="J1099" t="str">
            <v>27.5</v>
          </cell>
        </row>
        <row r="1100">
          <cell r="A1100">
            <v>64419</v>
          </cell>
          <cell r="B1100" t="str">
            <v>Smith Hill Visions II</v>
          </cell>
          <cell r="C1100" t="str">
            <v>SHV II Limited Partnership</v>
          </cell>
          <cell r="D1100" t="str">
            <v>CohnReznick (Hartford)</v>
          </cell>
          <cell r="E1100" t="str">
            <v>Smith Hill Community Development Corporation</v>
          </cell>
          <cell r="F1100" t="str">
            <v>BAF II Fund</v>
          </cell>
          <cell r="G1100">
            <v>0</v>
          </cell>
          <cell r="H1100" t="str">
            <v>NO</v>
          </cell>
          <cell r="I1100" t="str">
            <v>27.5</v>
          </cell>
          <cell r="J1100" t="str">
            <v>27.5</v>
          </cell>
        </row>
        <row r="1101">
          <cell r="A1101">
            <v>65276</v>
          </cell>
          <cell r="B1101" t="str">
            <v>Sibley Parkway Apartments</v>
          </cell>
          <cell r="C1101" t="str">
            <v>Sibley Parkway Apartments Limited Partnership</v>
          </cell>
          <cell r="D1101" t="str">
            <v>Baker Tilly Virchow Krause, LLP</v>
          </cell>
          <cell r="E1101" t="str">
            <v>Southwest Minnesota Housing Partnership</v>
          </cell>
          <cell r="F1101" t="str">
            <v>Wells Fargo SIF II</v>
          </cell>
          <cell r="G1101">
            <v>0</v>
          </cell>
          <cell r="H1101" t="str">
            <v>NO</v>
          </cell>
          <cell r="I1101" t="str">
            <v>27.5</v>
          </cell>
          <cell r="J1101" t="str">
            <v>27.5</v>
          </cell>
        </row>
        <row r="1102">
          <cell r="A1102">
            <v>62187</v>
          </cell>
          <cell r="B1102" t="str">
            <v>4th Street Lofts</v>
          </cell>
          <cell r="C1102" t="str">
            <v>Sieg Iron Lofts L.L.C.</v>
          </cell>
          <cell r="D1102" t="str">
            <v>SVA Certified Public Accountants</v>
          </cell>
          <cell r="E1102" t="str">
            <v>The Alexander Company, Inc.</v>
          </cell>
          <cell r="F1102" t="str">
            <v>NEF 2005</v>
          </cell>
          <cell r="G1102">
            <v>0</v>
          </cell>
          <cell r="H1102" t="str">
            <v>NO</v>
          </cell>
          <cell r="I1102" t="str">
            <v>27.5</v>
          </cell>
          <cell r="J1102" t="str">
            <v>27.5</v>
          </cell>
        </row>
        <row r="1103">
          <cell r="A1103">
            <v>64353</v>
          </cell>
          <cell r="B1103" t="str">
            <v>Sierra Ridge Apartments</v>
          </cell>
          <cell r="C1103" t="str">
            <v>Sierra Ridge Limited Partership</v>
          </cell>
          <cell r="D1103" t="str">
            <v>Leavitt, Christensen &amp; Co., PLLC</v>
          </cell>
          <cell r="E1103" t="str">
            <v>Community Development Inc.(ID)</v>
          </cell>
          <cell r="F1103" t="str">
            <v>BAF Fund</v>
          </cell>
          <cell r="G1103">
            <v>0</v>
          </cell>
          <cell r="H1103" t="str">
            <v>NO</v>
          </cell>
          <cell r="I1103" t="str">
            <v>27.5</v>
          </cell>
          <cell r="J1103" t="str">
            <v>27.5</v>
          </cell>
        </row>
        <row r="1104">
          <cell r="A1104">
            <v>66302</v>
          </cell>
          <cell r="B1104" t="str">
            <v>Silent Harvest Homes II</v>
          </cell>
          <cell r="C1104" t="str">
            <v>Silent Harvest Homes II, LLC</v>
          </cell>
          <cell r="D1104" t="str">
            <v>Novogradac &amp; Company LLP (Austin)</v>
          </cell>
          <cell r="E1104" t="str">
            <v>Desert Ridge Investments, Inc.,Express Development, Inc.</v>
          </cell>
          <cell r="F1104" t="str">
            <v>Morgan Stanley SIF Single III</v>
          </cell>
          <cell r="G1104">
            <v>2022</v>
          </cell>
          <cell r="H1104" t="str">
            <v>NO</v>
          </cell>
          <cell r="I1104" t="str">
            <v>27.5</v>
          </cell>
          <cell r="J1104" t="str">
            <v>27.5</v>
          </cell>
        </row>
        <row r="1105">
          <cell r="A1105">
            <v>65547</v>
          </cell>
          <cell r="B1105" t="str">
            <v>Silent Harvest Homes</v>
          </cell>
          <cell r="C1105" t="str">
            <v>Silent Harvest Homes, LP</v>
          </cell>
          <cell r="D1105" t="str">
            <v>Novogradac &amp; Company LLP (Austin)</v>
          </cell>
          <cell r="E1105" t="str">
            <v>Desert Ridge Investments, Inc.,Express Development, Inc.</v>
          </cell>
          <cell r="F1105" t="str">
            <v>Morgan Stanley SIF Single</v>
          </cell>
          <cell r="G1105">
            <v>0</v>
          </cell>
          <cell r="H1105" t="str">
            <v>NO</v>
          </cell>
          <cell r="I1105" t="str">
            <v>27.5</v>
          </cell>
          <cell r="J1105" t="str">
            <v>27.5</v>
          </cell>
        </row>
        <row r="1106">
          <cell r="A1106">
            <v>64785</v>
          </cell>
          <cell r="B1106" t="str">
            <v>Silver City Townhomes (WI)</v>
          </cell>
          <cell r="C1106" t="str">
            <v>Silver City Townhomes, LLC</v>
          </cell>
          <cell r="D1106" t="str">
            <v>Carter and Company CPA LLC</v>
          </cell>
          <cell r="E1106" t="str">
            <v>Layton Boulevard West Neighbors, Inc.,Silver City Townhomes MM, LLC,Wisconsin Redevelopment, LLC</v>
          </cell>
          <cell r="F1106" t="str">
            <v>State Farm SIF</v>
          </cell>
          <cell r="G1106">
            <v>0</v>
          </cell>
          <cell r="H1106" t="str">
            <v>NO</v>
          </cell>
          <cell r="I1106" t="str">
            <v>27.5</v>
          </cell>
          <cell r="J1106" t="str">
            <v>27.5</v>
          </cell>
        </row>
        <row r="1107">
          <cell r="A1107">
            <v>64864</v>
          </cell>
          <cell r="B1107" t="str">
            <v>Silver Creek Residences (ID)</v>
          </cell>
          <cell r="C1107" t="str">
            <v>Silver Creek Limited Partnership</v>
          </cell>
          <cell r="D1107" t="str">
            <v>Leavitt, Christensen &amp; Co., PLLC</v>
          </cell>
          <cell r="E1107" t="str">
            <v>Community Development Inc.(ID),Idaho Development &amp;amp; Housing Organization Inc (IDAHO)</v>
          </cell>
          <cell r="F1107" t="str">
            <v>BAF II Fund - 85%,Morgan Stanley SIF Shared - 15%</v>
          </cell>
          <cell r="G1107">
            <v>0</v>
          </cell>
          <cell r="H1107" t="str">
            <v>NO</v>
          </cell>
          <cell r="I1107" t="str">
            <v>27.5</v>
          </cell>
          <cell r="J1107" t="str">
            <v>27.5</v>
          </cell>
        </row>
        <row r="1108">
          <cell r="A1108">
            <v>65603</v>
          </cell>
          <cell r="B1108" t="str">
            <v>Silver Oaks (IA)</v>
          </cell>
          <cell r="C1108" t="str">
            <v>Silver Oaks Associates, L.P.</v>
          </cell>
          <cell r="D1108" t="str">
            <v>McGowen Hurst Clark &amp; Smith, P.C.</v>
          </cell>
          <cell r="E1108" t="str">
            <v xml:space="preserve">Newbury Development Co. </v>
          </cell>
          <cell r="F1108" t="str">
            <v>NEF 2012</v>
          </cell>
          <cell r="G1108">
            <v>0</v>
          </cell>
          <cell r="H1108" t="str">
            <v>NO</v>
          </cell>
          <cell r="I1108" t="str">
            <v>27.5, 40</v>
          </cell>
          <cell r="J1108" t="str">
            <v>27.5, 40</v>
          </cell>
        </row>
        <row r="1109">
          <cell r="A1109">
            <v>67611</v>
          </cell>
          <cell r="B1109" t="str">
            <v xml:space="preserve">Simone Hotel </v>
          </cell>
          <cell r="C1109" t="str">
            <v>SIMONE 2015 LP</v>
          </cell>
          <cell r="D1109" t="str">
            <v>Levitt &amp; Rosenblum</v>
          </cell>
          <cell r="E1109" t="str">
            <v>Skid Row Housing Trust (SRHT)</v>
          </cell>
          <cell r="F1109" t="str">
            <v>Cathay Shared Investment Fund II LP
CEF 2017</v>
          </cell>
          <cell r="G1109">
            <v>2018</v>
          </cell>
          <cell r="H1109" t="str">
            <v>YES</v>
          </cell>
          <cell r="I1109">
            <v>40</v>
          </cell>
          <cell r="J1109">
            <v>30</v>
          </cell>
        </row>
        <row r="1110">
          <cell r="A1110">
            <v>67612</v>
          </cell>
          <cell r="B1110" t="str">
            <v xml:space="preserve">Skid Row Central 1 </v>
          </cell>
          <cell r="C1110" t="str">
            <v>SKID ROW CENTRAL 1 LP</v>
          </cell>
          <cell r="D1110" t="str">
            <v>Levitt &amp; Rosenblum</v>
          </cell>
          <cell r="E1110" t="str">
            <v>Skid Row Housing Trust (SRHT)</v>
          </cell>
          <cell r="F1110" t="str">
            <v>Regional Secondary II - California</v>
          </cell>
          <cell r="G1110">
            <v>0</v>
          </cell>
          <cell r="H1110" t="str">
            <v>YES</v>
          </cell>
          <cell r="I1110" t="str">
            <v>27.5, 40</v>
          </cell>
          <cell r="J1110">
            <v>40</v>
          </cell>
        </row>
        <row r="1111">
          <cell r="A1111">
            <v>63759</v>
          </cell>
          <cell r="B1111" t="str">
            <v>Sky View Pines</v>
          </cell>
          <cell r="C1111" t="str">
            <v>Sky View Pines Limited Partnership</v>
          </cell>
          <cell r="D1111" t="str">
            <v>Novogradac &amp; Company LLP (San Francisco)</v>
          </cell>
          <cell r="E1111" t="str">
            <v>Nevada H.A.N.D., Inc.,Sky View Pines, LLC</v>
          </cell>
          <cell r="F1111" t="str">
            <v>JPMorgan 2009</v>
          </cell>
          <cell r="G1111">
            <v>0</v>
          </cell>
          <cell r="H1111" t="str">
            <v>NO</v>
          </cell>
          <cell r="I1111" t="str">
            <v>27.5</v>
          </cell>
          <cell r="J1111" t="str">
            <v>27.5</v>
          </cell>
        </row>
        <row r="1112">
          <cell r="A1112">
            <v>61584</v>
          </cell>
          <cell r="B1112" t="str">
            <v>Sojourner Truth</v>
          </cell>
          <cell r="C1112" t="str">
            <v>Sojourner Truth, Ltd.</v>
          </cell>
          <cell r="D1112" t="str">
            <v>Eric Love, P.C.</v>
          </cell>
          <cell r="E1112" t="str">
            <v>Southeast Alabama Self-Help Association</v>
          </cell>
          <cell r="F1112" t="str">
            <v>NEF 2003</v>
          </cell>
          <cell r="G1112">
            <v>0</v>
          </cell>
          <cell r="H1112" t="str">
            <v>NO</v>
          </cell>
          <cell r="I1112" t="str">
            <v>27.5</v>
          </cell>
          <cell r="J1112" t="str">
            <v>27.5</v>
          </cell>
        </row>
        <row r="1113">
          <cell r="A1113">
            <v>67802</v>
          </cell>
          <cell r="B1113" t="str">
            <v xml:space="preserve">Solinas Village - Almond Court </v>
          </cell>
          <cell r="C1113" t="str">
            <v>Solinas/Almond LP</v>
          </cell>
          <cell r="D1113" t="str">
            <v>Thomas Tomaszewski, CPA - El Dorado Hills</v>
          </cell>
          <cell r="E1113" t="str">
            <v>Self Help Enterprises (CA)</v>
          </cell>
          <cell r="F1113" t="str">
            <v>ACD Midwest Fund I LP
MS SIF V</v>
          </cell>
          <cell r="G1113">
            <v>2018</v>
          </cell>
          <cell r="H1113" t="str">
            <v>YES</v>
          </cell>
          <cell r="I1113">
            <v>27.5</v>
          </cell>
          <cell r="J1113">
            <v>40</v>
          </cell>
        </row>
        <row r="1114">
          <cell r="A1114">
            <v>63460</v>
          </cell>
          <cell r="B1114" t="str">
            <v>Strength of Place Initiative</v>
          </cell>
          <cell r="C1114" t="str">
            <v>SOPI Village LLC</v>
          </cell>
          <cell r="D1114" t="str">
            <v>Clark Nuber P.S.</v>
          </cell>
          <cell r="E1114" t="str">
            <v>Capitol Hill Housing (fka CHHIP),Delridge Neighborhoods Development Association (DNDA)</v>
          </cell>
          <cell r="F1114" t="str">
            <v>HEF X</v>
          </cell>
          <cell r="G1114">
            <v>2018</v>
          </cell>
          <cell r="H1114" t="str">
            <v>YES</v>
          </cell>
          <cell r="I1114" t="str">
            <v>40</v>
          </cell>
          <cell r="J1114">
            <v>40</v>
          </cell>
        </row>
        <row r="1115">
          <cell r="A1115">
            <v>61900</v>
          </cell>
          <cell r="B1115" t="str">
            <v>Pathways Apartments (NE)</v>
          </cell>
          <cell r="C1115" t="str">
            <v>South Central Apartment Partners, LLC</v>
          </cell>
          <cell r="D1115" t="str">
            <v xml:space="preserve">The McMillen Company, PC </v>
          </cell>
          <cell r="E1115" t="str">
            <v>Central States Development, LLC,South Central Behavioral Services</v>
          </cell>
          <cell r="F1115" t="str">
            <v>NEF 2004</v>
          </cell>
          <cell r="G1115">
            <v>0</v>
          </cell>
          <cell r="H1115" t="str">
            <v>NO</v>
          </cell>
          <cell r="I1115" t="str">
            <v>27.5</v>
          </cell>
          <cell r="J1115" t="str">
            <v>27.5</v>
          </cell>
        </row>
        <row r="1116">
          <cell r="A1116">
            <v>62745</v>
          </cell>
          <cell r="B1116" t="str">
            <v>South Church Point Single Family Housing</v>
          </cell>
          <cell r="C1116" t="str">
            <v>South Church Point Limited Partnership</v>
          </cell>
          <cell r="D1116" t="str">
            <v>Little &amp; Associates LLC</v>
          </cell>
          <cell r="E1116" t="str">
            <v>William K. McConnell</v>
          </cell>
          <cell r="F1116" t="str">
            <v>NEF 2007</v>
          </cell>
          <cell r="G1116">
            <v>0</v>
          </cell>
          <cell r="H1116" t="str">
            <v>NO</v>
          </cell>
          <cell r="I1116" t="str">
            <v>27.5</v>
          </cell>
          <cell r="J1116" t="str">
            <v>27.5</v>
          </cell>
        </row>
        <row r="1117">
          <cell r="A1117">
            <v>67260</v>
          </cell>
          <cell r="B1117" t="str">
            <v>South County (AMP 105 112)</v>
          </cell>
          <cell r="C1117" t="str">
            <v>South County RAD, LP</v>
          </cell>
          <cell r="D1117" t="str">
            <v>Novogradac &amp; Company LLP (Walnut Creek, CA)</v>
          </cell>
          <cell r="E1117" t="str">
            <v>Housing Authority of the County of Monterey</v>
          </cell>
          <cell r="F1117" t="str">
            <v>CEF 2016</v>
          </cell>
          <cell r="G1117">
            <v>2018</v>
          </cell>
          <cell r="H1117" t="str">
            <v>YES</v>
          </cell>
          <cell r="I1117">
            <v>40</v>
          </cell>
          <cell r="J1117">
            <v>40</v>
          </cell>
        </row>
        <row r="1118">
          <cell r="A1118">
            <v>61158</v>
          </cell>
          <cell r="B1118" t="str">
            <v>Los Sures NRP</v>
          </cell>
          <cell r="C1118" t="str">
            <v>South Ninth &amp; Bedford, L.P.</v>
          </cell>
          <cell r="D1118" t="str">
            <v>CohnReznick (NY)</v>
          </cell>
          <cell r="E1118" t="str">
            <v>South Side United Housing Development Fund Corp.</v>
          </cell>
          <cell r="H1118" t="str">
            <v>MAKE ELECTION DECISION BASED ON CURRENT DEPRECIATION USEFUL LIFE *</v>
          </cell>
        </row>
        <row r="1119">
          <cell r="A1119">
            <v>61020</v>
          </cell>
          <cell r="B1119" t="str">
            <v>South Park HOPE VI</v>
          </cell>
          <cell r="C1119" t="str">
            <v>South Park Development Partners LLLP</v>
          </cell>
          <cell r="D1119" t="str">
            <v>Regier, Carr, and Monroe, LLP</v>
          </cell>
          <cell r="E1119" t="str">
            <v>Metropolitan Housing Corporation (AZ)</v>
          </cell>
          <cell r="H1119" t="str">
            <v>MAKE ELECTION DECISION BASED ON CURRENT DEPRECIATION USEFUL LIFE *</v>
          </cell>
        </row>
        <row r="1120">
          <cell r="A1120">
            <v>60583</v>
          </cell>
          <cell r="B1120" t="str">
            <v>South Park Plaza (IL)</v>
          </cell>
          <cell r="C1120" t="str">
            <v>South Park Plaza, L.P.</v>
          </cell>
          <cell r="D1120" t="str">
            <v>KMA Bodilly</v>
          </cell>
          <cell r="E1120" t="str">
            <v>Woodlawn Community Development Corporation</v>
          </cell>
          <cell r="F1120" t="str">
            <v>NEF 2003</v>
          </cell>
          <cell r="G1120">
            <v>0</v>
          </cell>
          <cell r="H1120" t="str">
            <v>NO</v>
          </cell>
          <cell r="I1120" t="str">
            <v>27.5</v>
          </cell>
          <cell r="J1120" t="str">
            <v>27.5</v>
          </cell>
        </row>
        <row r="1121">
          <cell r="A1121">
            <v>62746</v>
          </cell>
          <cell r="B1121" t="str">
            <v>South Rayne Subdivision Single Family Housing</v>
          </cell>
          <cell r="C1121" t="str">
            <v>South Rayne Subdivision Limited Partnership</v>
          </cell>
          <cell r="D1121" t="str">
            <v>Little &amp; Associates LLC</v>
          </cell>
          <cell r="E1121" t="str">
            <v>JPM/C Reporting,William K. McConnell</v>
          </cell>
          <cell r="F1121" t="str">
            <v>FNBC Leasing</v>
          </cell>
          <cell r="G1121">
            <v>0</v>
          </cell>
          <cell r="H1121" t="str">
            <v>NO</v>
          </cell>
          <cell r="I1121" t="str">
            <v>27.5</v>
          </cell>
          <cell r="J1121" t="str">
            <v>27.5</v>
          </cell>
        </row>
        <row r="1122">
          <cell r="A1122">
            <v>65955</v>
          </cell>
          <cell r="B1122" t="str">
            <v>South Shore Commons</v>
          </cell>
          <cell r="C1122" t="str">
            <v>South Shore Commons I LP</v>
          </cell>
          <cell r="D1122" t="str">
            <v>KMA Bodilly</v>
          </cell>
          <cell r="E1122" t="str">
            <v>Edgewater Systems for Balanced Living</v>
          </cell>
          <cell r="F1122" t="str">
            <v>NEF 2013</v>
          </cell>
          <cell r="G1122">
            <v>0</v>
          </cell>
          <cell r="H1122" t="str">
            <v>NO</v>
          </cell>
          <cell r="I1122" t="str">
            <v>27.5</v>
          </cell>
          <cell r="J1122" t="str">
            <v>27.5</v>
          </cell>
        </row>
        <row r="1123">
          <cell r="A1123">
            <v>62719</v>
          </cell>
          <cell r="B1123" t="str">
            <v>Southeast Toledo Homes II</v>
          </cell>
          <cell r="C1123" t="str">
            <v>South Toledo Homes II LTD</v>
          </cell>
          <cell r="D1123" t="str">
            <v>DeMarco &amp; Associates</v>
          </cell>
          <cell r="E1123" t="str">
            <v>Neighborhood Housing Services of Toledo, Inc.</v>
          </cell>
          <cell r="F1123" t="str">
            <v>NEF 2007 II</v>
          </cell>
          <cell r="G1123">
            <v>0</v>
          </cell>
          <cell r="H1123" t="str">
            <v>NO</v>
          </cell>
          <cell r="I1123" t="str">
            <v>27.5</v>
          </cell>
          <cell r="J1123" t="str">
            <v>27.5</v>
          </cell>
        </row>
        <row r="1124">
          <cell r="A1124">
            <v>62130</v>
          </cell>
          <cell r="B1124" t="str">
            <v>Southeast Toledo Homes</v>
          </cell>
          <cell r="C1124" t="str">
            <v>South Toledo Homes Ltd.</v>
          </cell>
          <cell r="D1124" t="str">
            <v>DeMarco &amp; Associates</v>
          </cell>
          <cell r="E1124" t="str">
            <v>Neighborhood Housing Services of Toledo, Inc.</v>
          </cell>
          <cell r="F1124" t="str">
            <v>NEF 2006 II</v>
          </cell>
          <cell r="G1124">
            <v>2018</v>
          </cell>
          <cell r="H1124" t="str">
            <v>YES</v>
          </cell>
          <cell r="I1124" t="str">
            <v>27.5</v>
          </cell>
          <cell r="J1124">
            <v>40</v>
          </cell>
        </row>
        <row r="1125">
          <cell r="A1125">
            <v>65091</v>
          </cell>
          <cell r="B1125" t="str">
            <v>South View Senior Apartments II</v>
          </cell>
          <cell r="C1125" t="str">
            <v>South View Senior Apartments II LLLP</v>
          </cell>
          <cell r="D1125" t="str">
            <v>RSM (Des Moines)</v>
          </cell>
          <cell r="E1125" t="str">
            <v>Curly Top LLC</v>
          </cell>
          <cell r="F1125" t="str">
            <v>BAF II Fund - 85%,Morgan Stanley SIF Shared - 15%</v>
          </cell>
          <cell r="G1125">
            <v>0</v>
          </cell>
          <cell r="H1125" t="str">
            <v>NO</v>
          </cell>
          <cell r="I1125" t="str">
            <v>27.5</v>
          </cell>
          <cell r="J1125" t="str">
            <v>27.5</v>
          </cell>
        </row>
        <row r="1126">
          <cell r="A1126">
            <v>64316</v>
          </cell>
          <cell r="B1126" t="str">
            <v>South View Senior Apts</v>
          </cell>
          <cell r="C1126" t="str">
            <v>South View Senior Apartments, LLLP</v>
          </cell>
          <cell r="D1126" t="str">
            <v>RSM (Des Moines)</v>
          </cell>
          <cell r="E1126" t="str">
            <v>Curly Top LLC</v>
          </cell>
          <cell r="F1126" t="str">
            <v>NEF 2009</v>
          </cell>
          <cell r="G1126">
            <v>0</v>
          </cell>
          <cell r="H1126" t="str">
            <v>NO</v>
          </cell>
          <cell r="I1126" t="str">
            <v>27.5</v>
          </cell>
          <cell r="J1126" t="str">
            <v>27.5</v>
          </cell>
        </row>
        <row r="1127">
          <cell r="A1127">
            <v>62841</v>
          </cell>
          <cell r="B1127" t="str">
            <v>Southeast Oakdale Single Family Housing</v>
          </cell>
          <cell r="C1127" t="str">
            <v>Southeast Oakdale Subdivision Limited Partnership</v>
          </cell>
          <cell r="D1127" t="str">
            <v>Little &amp; Associates LLC</v>
          </cell>
          <cell r="E1127" t="str">
            <v>William K. McConnell</v>
          </cell>
          <cell r="F1127" t="str">
            <v>NEF 2007 II</v>
          </cell>
          <cell r="G1127">
            <v>0</v>
          </cell>
          <cell r="H1127" t="str">
            <v>NO</v>
          </cell>
          <cell r="I1127" t="str">
            <v>27.5</v>
          </cell>
          <cell r="J1127" t="str">
            <v>27.5</v>
          </cell>
        </row>
        <row r="1128">
          <cell r="A1128">
            <v>60029</v>
          </cell>
          <cell r="B1128" t="str">
            <v>Southern Brooklyn - NRP</v>
          </cell>
          <cell r="C1128" t="str">
            <v>Southern Brooklyn Neighborhood Redevelopment Associates, L.P.</v>
          </cell>
          <cell r="D1128" t="str">
            <v>Hirsch, Oelbaum, Bram &amp; Handover</v>
          </cell>
          <cell r="E1128" t="str">
            <v>Southern Brooklyn Community Organization</v>
          </cell>
          <cell r="H1128" t="str">
            <v>MAKE ELECTION DECISION BASED ON CURRENT DEPRECIATION USEFUL LIFE *</v>
          </cell>
        </row>
        <row r="1129">
          <cell r="A1129">
            <v>65427</v>
          </cell>
          <cell r="B1129" t="str">
            <v>Southern Valley Townhomes</v>
          </cell>
          <cell r="C1129" t="str">
            <v>Southern Valley Limited Partnership</v>
          </cell>
          <cell r="D1129" t="str">
            <v>Schumacher, Smejkal Brockhaus &amp; Herley, PC</v>
          </cell>
          <cell r="E1129" t="str">
            <v>The Builder Foundation (NE)</v>
          </cell>
          <cell r="F1129" t="str">
            <v>BAF III Fund</v>
          </cell>
          <cell r="G1129">
            <v>0</v>
          </cell>
          <cell r="H1129" t="str">
            <v>NO</v>
          </cell>
          <cell r="I1129" t="str">
            <v>27.5</v>
          </cell>
          <cell r="J1129" t="str">
            <v>27.5</v>
          </cell>
        </row>
        <row r="1130">
          <cell r="A1130">
            <v>67150</v>
          </cell>
          <cell r="B1130" t="str">
            <v>Southern Villas</v>
          </cell>
          <cell r="C1130" t="str">
            <v>Southern Villas, LLC</v>
          </cell>
          <cell r="D1130" t="str">
            <v>Tidwell Group (Atlanta)</v>
          </cell>
          <cell r="E1130" t="str">
            <v>St. Johns Housing Partnership, Inc.</v>
          </cell>
          <cell r="F1130" t="str">
            <v>TD Banknorth 2014</v>
          </cell>
          <cell r="G1130">
            <v>0</v>
          </cell>
          <cell r="H1130" t="str">
            <v>NO</v>
          </cell>
          <cell r="I1130" t="str">
            <v>27.5</v>
          </cell>
          <cell r="J1130" t="str">
            <v>27.5</v>
          </cell>
        </row>
        <row r="1131">
          <cell r="A1131">
            <v>62510</v>
          </cell>
          <cell r="B1131" t="str">
            <v>Southernside</v>
          </cell>
          <cell r="C1131" t="str">
            <v>Southernside Apartments, L.P.</v>
          </cell>
          <cell r="D1131" t="str">
            <v>RSM (St. Louis)</v>
          </cell>
          <cell r="E1131" t="str">
            <v>Hennessey Development</v>
          </cell>
          <cell r="F1131" t="str">
            <v>NEF 2005</v>
          </cell>
          <cell r="G1131">
            <v>2022</v>
          </cell>
          <cell r="H1131" t="str">
            <v>NO</v>
          </cell>
          <cell r="I1131" t="str">
            <v>27.5</v>
          </cell>
          <cell r="J1131" t="str">
            <v>27.5</v>
          </cell>
        </row>
        <row r="1132">
          <cell r="A1132">
            <v>63104</v>
          </cell>
          <cell r="B1132" t="str">
            <v>Southside Recapitalization (MN)</v>
          </cell>
          <cell r="C1132" t="str">
            <v>Southside Community Limited Partnership</v>
          </cell>
          <cell r="D1132" t="str">
            <v>Mahoney Ulbrich Christiansen Russ</v>
          </cell>
          <cell r="E1132" t="str">
            <v>Project for Pride in Living (PPL)</v>
          </cell>
          <cell r="F1132" t="str">
            <v>NEF 2007</v>
          </cell>
          <cell r="G1132">
            <v>2018</v>
          </cell>
          <cell r="H1132" t="str">
            <v>YES</v>
          </cell>
          <cell r="I1132" t="str">
            <v>27.5</v>
          </cell>
          <cell r="J1132">
            <v>40</v>
          </cell>
        </row>
        <row r="1133">
          <cell r="A1133">
            <v>62422</v>
          </cell>
          <cell r="B1133" t="str">
            <v>Southside Gateways (RI)</v>
          </cell>
          <cell r="C1133" t="str">
            <v>SouthSide Gateways Limited Partnership</v>
          </cell>
          <cell r="D1133" t="str">
            <v>Damiano, Burk &amp; Nuttall, P.C.</v>
          </cell>
          <cell r="E1133" t="str">
            <v>Stop Wasting Abandoned Property, Inc.(SWAP)</v>
          </cell>
          <cell r="F1133" t="str">
            <v>BOACHIF III</v>
          </cell>
          <cell r="G1133">
            <v>2018</v>
          </cell>
          <cell r="H1133" t="str">
            <v>YES</v>
          </cell>
          <cell r="I1133" t="str">
            <v>27.5</v>
          </cell>
          <cell r="J1133">
            <v>40</v>
          </cell>
        </row>
        <row r="1134">
          <cell r="A1134">
            <v>62812</v>
          </cell>
          <cell r="B1134" t="str">
            <v>Southwest Housing Partners II</v>
          </cell>
          <cell r="C1134" t="str">
            <v>Southwest Housing Partners II Limited Dividend Housing Association Limited Partnership</v>
          </cell>
          <cell r="D1134" t="str">
            <v>Plante &amp; Moran, LLC (Michigan)</v>
          </cell>
          <cell r="E1134" t="str">
            <v>Southwest Housing Solutions</v>
          </cell>
          <cell r="F1134" t="str">
            <v>NEF 2006</v>
          </cell>
          <cell r="G1134">
            <v>0</v>
          </cell>
          <cell r="H1134" t="str">
            <v>NO</v>
          </cell>
          <cell r="I1134" t="str">
            <v>27.5</v>
          </cell>
          <cell r="J1134" t="str">
            <v>27.5</v>
          </cell>
        </row>
        <row r="1135">
          <cell r="A1135">
            <v>66394</v>
          </cell>
          <cell r="B1135" t="str">
            <v>Southwick Apartments (IL)</v>
          </cell>
          <cell r="C1135" t="str">
            <v>Southwick Apartments, LP</v>
          </cell>
          <cell r="D1135" t="str">
            <v>RubinBrown LLP (Chicago)</v>
          </cell>
          <cell r="E1135" t="str">
            <v>Over The Rainbow Association (OTR)</v>
          </cell>
          <cell r="F1135" t="str">
            <v>Regional Fund V - Chicago</v>
          </cell>
          <cell r="G1135">
            <v>0</v>
          </cell>
          <cell r="H1135" t="str">
            <v>NO</v>
          </cell>
          <cell r="I1135" t="str">
            <v>27.5</v>
          </cell>
          <cell r="J1135" t="str">
            <v>27.5</v>
          </cell>
        </row>
        <row r="1136">
          <cell r="A1136">
            <v>60835</v>
          </cell>
          <cell r="B1136" t="str">
            <v>Southwind Landing (NY)</v>
          </cell>
          <cell r="C1136" t="str">
            <v>Southwind Landing Apartments, L.P.</v>
          </cell>
          <cell r="D1136" t="str">
            <v>Freed Maxick CPAs, PC</v>
          </cell>
          <cell r="E1136" t="str">
            <v>Belmont Housing Resources for WNY, Inc</v>
          </cell>
          <cell r="H1136" t="str">
            <v>MAKE ELECTION DECISION BASED ON CURRENT DEPRECIATION USEFUL LIFE *</v>
          </cell>
        </row>
        <row r="1137">
          <cell r="A1137">
            <v>61629</v>
          </cell>
          <cell r="B1137" t="str">
            <v>Southwinds Apartments (RI)</v>
          </cell>
          <cell r="C1137" t="str">
            <v>Southwinds Preservation Associates Limited Partnership</v>
          </cell>
          <cell r="D1137" t="str">
            <v>Marks Nelson, LLC</v>
          </cell>
          <cell r="E1137" t="str">
            <v>Preservation of Affordable Housing (POAH)</v>
          </cell>
          <cell r="H1137" t="str">
            <v>NEF DISPOSED INTEREST IN 2018</v>
          </cell>
        </row>
        <row r="1138">
          <cell r="A1138">
            <v>67239</v>
          </cell>
          <cell r="B1138" t="str">
            <v xml:space="preserve">Southern Pines II </v>
          </cell>
          <cell r="C1138" t="str">
            <v>SP II Apartments LLC</v>
          </cell>
          <cell r="D1138" t="str">
            <v>CohnReznick (Baltimore)</v>
          </cell>
          <cell r="E1138" t="str">
            <v>Housing Authority of Calvert County</v>
          </cell>
          <cell r="F1138" t="str">
            <v>MS CTR Fund I LLC</v>
          </cell>
          <cell r="G1138">
            <v>2018</v>
          </cell>
          <cell r="H1138" t="str">
            <v>YES</v>
          </cell>
          <cell r="I1138">
            <v>27.5</v>
          </cell>
          <cell r="J1138">
            <v>30</v>
          </cell>
        </row>
        <row r="1139">
          <cell r="A1139">
            <v>61163</v>
          </cell>
          <cell r="B1139" t="str">
            <v>The Tower at Station Place</v>
          </cell>
          <cell r="C1139" t="str">
            <v>SP Tower Limited Partnership</v>
          </cell>
          <cell r="D1139" t="str">
            <v>Bjorklund Montplaisir, CPA's</v>
          </cell>
          <cell r="E1139" t="str">
            <v>REACH Community Development, Inc.</v>
          </cell>
          <cell r="F1139" t="str">
            <v>NEF 2004 - 31%,NEF 2002 - 69%</v>
          </cell>
          <cell r="G1139">
            <v>0</v>
          </cell>
          <cell r="H1139" t="str">
            <v>NO</v>
          </cell>
          <cell r="I1139" t="str">
            <v>27.5</v>
          </cell>
          <cell r="J1139" t="str">
            <v>27.5</v>
          </cell>
        </row>
        <row r="1140">
          <cell r="A1140">
            <v>62190</v>
          </cell>
          <cell r="B1140" t="str">
            <v>North Lawndale Supportive Housing Initiative aka Spaulding and Trumbull Apts.</v>
          </cell>
          <cell r="C1140" t="str">
            <v>Spaulding and Trumbull, L.P.</v>
          </cell>
          <cell r="D1140" t="str">
            <v>KMA Bodilly</v>
          </cell>
          <cell r="E1140" t="str">
            <v>CJD Projects, LLC</v>
          </cell>
          <cell r="F1140" t="str">
            <v>NEF 2006 II</v>
          </cell>
          <cell r="G1140">
            <v>2022</v>
          </cell>
          <cell r="H1140" t="str">
            <v>NO</v>
          </cell>
          <cell r="I1140" t="str">
            <v>27.5</v>
          </cell>
          <cell r="J1140" t="str">
            <v>27.5</v>
          </cell>
        </row>
        <row r="1141">
          <cell r="A1141">
            <v>67540</v>
          </cell>
          <cell r="B1141" t="str">
            <v xml:space="preserve">Spring Creek 4B-1 </v>
          </cell>
          <cell r="C1141" t="str">
            <v>Spring Creek IV Mixed Income LLC</v>
          </cell>
          <cell r="D1141" t="str">
            <v>Novogradac &amp; Company LLP (Dover, OH)</v>
          </cell>
          <cell r="E1141" t="str">
            <v>Monadnock Development</v>
          </cell>
          <cell r="F1141" t="str">
            <v>BNY Single Investor Fund II</v>
          </cell>
          <cell r="G1141" t="str">
            <v>TBD</v>
          </cell>
          <cell r="H1141" t="str">
            <v>NO</v>
          </cell>
          <cell r="I1141">
            <v>30</v>
          </cell>
          <cell r="J1141">
            <v>30</v>
          </cell>
        </row>
        <row r="1142">
          <cell r="A1142">
            <v>64946</v>
          </cell>
          <cell r="B1142" t="str">
            <v>Spring Street Apartments</v>
          </cell>
          <cell r="C1142" t="str">
            <v>Spring Housing Limited Partnership, an Oregon limited partnership</v>
          </cell>
          <cell r="D1142" t="str">
            <v>Loveridge Hunt &amp; Company</v>
          </cell>
          <cell r="E1142" t="str">
            <v>Northwest Housing Alternatives, Inc. (NHA)</v>
          </cell>
          <cell r="F1142" t="str">
            <v>Wells Fargo SIF II</v>
          </cell>
          <cell r="G1142">
            <v>2022</v>
          </cell>
          <cell r="H1142" t="str">
            <v>NO</v>
          </cell>
          <cell r="I1142" t="str">
            <v>27.5</v>
          </cell>
          <cell r="J1142" t="str">
            <v>27.5</v>
          </cell>
        </row>
        <row r="1143">
          <cell r="A1143">
            <v>67519</v>
          </cell>
          <cell r="B1143" t="str">
            <v xml:space="preserve">Spring Road </v>
          </cell>
          <cell r="C1143" t="str">
            <v>Spring Road LLC</v>
          </cell>
          <cell r="D1143" t="str">
            <v>Novogradac &amp; Company LLP (DC)</v>
          </cell>
          <cell r="E1143" t="str">
            <v>So Others Might Eat (SOME)</v>
          </cell>
          <cell r="F1143" t="str">
            <v>MS CTR Fund I LLC</v>
          </cell>
          <cell r="G1143">
            <v>2018</v>
          </cell>
          <cell r="H1143" t="str">
            <v>YES</v>
          </cell>
          <cell r="I1143">
            <v>27.5</v>
          </cell>
          <cell r="J1143">
            <v>30</v>
          </cell>
        </row>
        <row r="1144">
          <cell r="A1144">
            <v>66917</v>
          </cell>
          <cell r="B1144" t="str">
            <v>Springville at Camarillo</v>
          </cell>
          <cell r="C1144" t="str">
            <v>Springville at Camarillo, LP</v>
          </cell>
          <cell r="D1144" t="str">
            <v>Keller &amp; Associates, LLP</v>
          </cell>
          <cell r="E1144" t="str">
            <v>C and C Development Co., LLC,Orange Housing Development Corporation (OHDC)</v>
          </cell>
          <cell r="F1144" t="str">
            <v>BOACHIF VIII</v>
          </cell>
          <cell r="G1144">
            <v>0</v>
          </cell>
          <cell r="H1144" t="str">
            <v>NO</v>
          </cell>
          <cell r="I1144" t="str">
            <v>27.5</v>
          </cell>
          <cell r="J1144" t="str">
            <v>27.5</v>
          </cell>
        </row>
        <row r="1145">
          <cell r="A1145">
            <v>63244</v>
          </cell>
          <cell r="B1145" t="str">
            <v>Springwells Partners V</v>
          </cell>
          <cell r="C1145" t="str">
            <v>Springwells Partners V Limited Dividend Housing Association Limited Partnership</v>
          </cell>
          <cell r="D1145" t="str">
            <v>Plante &amp; Moran, LLC (Michigan)</v>
          </cell>
          <cell r="E1145" t="str">
            <v>Southwest Housing Solutions</v>
          </cell>
          <cell r="F1145" t="str">
            <v>NEF 2008</v>
          </cell>
          <cell r="G1145">
            <v>0</v>
          </cell>
          <cell r="H1145" t="str">
            <v>NO</v>
          </cell>
          <cell r="I1145" t="str">
            <v>27.5</v>
          </cell>
          <cell r="J1145" t="str">
            <v>27.5</v>
          </cell>
        </row>
        <row r="1146">
          <cell r="A1146">
            <v>63408</v>
          </cell>
          <cell r="B1146" t="str">
            <v>Springwells Village Townhomes</v>
          </cell>
          <cell r="C1146" t="str">
            <v>Springwells Village Limited Dividend Housing Association Limited Partnership</v>
          </cell>
          <cell r="D1146" t="str">
            <v xml:space="preserve">Doeren Mayhew </v>
          </cell>
          <cell r="E1146" t="str">
            <v>Bridging Communities Inc.</v>
          </cell>
          <cell r="F1146" t="str">
            <v>NEF 2007</v>
          </cell>
          <cell r="G1146">
            <v>0</v>
          </cell>
          <cell r="H1146" t="str">
            <v>NO</v>
          </cell>
          <cell r="I1146" t="str">
            <v>27.5</v>
          </cell>
          <cell r="J1146" t="str">
            <v>27.5</v>
          </cell>
        </row>
        <row r="1147">
          <cell r="A1147">
            <v>66891</v>
          </cell>
          <cell r="B1147" t="str">
            <v xml:space="preserve">Squirrel Hill Gateway Lofts </v>
          </cell>
          <cell r="C1147" t="str">
            <v>Squirrel Hill Gateway Lofts LLC</v>
          </cell>
          <cell r="D1147" t="str">
            <v>Affordable Housing Accountants LTD</v>
          </cell>
          <cell r="E1147" t="str">
            <v>ACTION-Housing Inc.</v>
          </cell>
          <cell r="F1147" t="str">
            <v>BNY Single Investor Fund II</v>
          </cell>
          <cell r="G1147" t="str">
            <v>TBD</v>
          </cell>
          <cell r="H1147" t="str">
            <v>NO</v>
          </cell>
          <cell r="I1147">
            <v>27.5</v>
          </cell>
          <cell r="J1147" t="str">
            <v>27.5</v>
          </cell>
        </row>
        <row r="1148">
          <cell r="A1148">
            <v>63915</v>
          </cell>
          <cell r="B1148" t="str">
            <v>Liberty Place Townhomes</v>
          </cell>
          <cell r="C1148" t="str">
            <v>SSCNE, L.P.</v>
          </cell>
          <cell r="D1148" t="str">
            <v>Dauby O' Connor &amp; Zaleski LLC</v>
          </cell>
          <cell r="E1148" t="str">
            <v>Seldin Company</v>
          </cell>
          <cell r="F1148" t="str">
            <v>BAF II Fund - 86%,Morgan Stanley SIF Shared - 14%</v>
          </cell>
          <cell r="G1148">
            <v>0</v>
          </cell>
          <cell r="H1148" t="str">
            <v>NO</v>
          </cell>
          <cell r="I1148" t="str">
            <v>27.5</v>
          </cell>
          <cell r="J1148" t="str">
            <v>27.5</v>
          </cell>
        </row>
        <row r="1149">
          <cell r="A1149">
            <v>62250</v>
          </cell>
          <cell r="B1149" t="str">
            <v>St. Antoine Gardens</v>
          </cell>
          <cell r="C1149" t="str">
            <v>St Antoine Gardens Limited Partnership</v>
          </cell>
          <cell r="D1149" t="str">
            <v>Little &amp; Associates LLC</v>
          </cell>
          <cell r="E1149" t="str">
            <v>Housing Authority of the City of Lafayette</v>
          </cell>
          <cell r="F1149" t="str">
            <v>NEF 2004</v>
          </cell>
          <cell r="G1149">
            <v>0</v>
          </cell>
          <cell r="H1149" t="str">
            <v>NO</v>
          </cell>
          <cell r="I1149" t="str">
            <v>27.5</v>
          </cell>
          <cell r="J1149" t="str">
            <v>27.5</v>
          </cell>
        </row>
        <row r="1150">
          <cell r="A1150">
            <v>66027</v>
          </cell>
          <cell r="B1150" t="str">
            <v>St. Alban's Park</v>
          </cell>
          <cell r="C1150" t="str">
            <v>St. Alban's Park II, LLLP</v>
          </cell>
          <cell r="D1150" t="str">
            <v>Mahoney Ulbrich Christiansen Russ</v>
          </cell>
          <cell r="E1150" t="str">
            <v>Twin Cities Housing Development Corporation (TCHDC)</v>
          </cell>
          <cell r="F1150" t="str">
            <v>Morgan Stanley SIF Single II</v>
          </cell>
          <cell r="G1150">
            <v>2018</v>
          </cell>
          <cell r="H1150" t="str">
            <v>YES</v>
          </cell>
          <cell r="I1150" t="str">
            <v>40</v>
          </cell>
          <cell r="J1150">
            <v>40</v>
          </cell>
        </row>
        <row r="1151">
          <cell r="A1151">
            <v>66957</v>
          </cell>
          <cell r="B1151" t="str">
            <v xml:space="preserve">St Elizabeth f/k/a St Ann Senior Residences </v>
          </cell>
          <cell r="C1151" t="str">
            <v>St. Ann's Senior Residences. LP</v>
          </cell>
          <cell r="D1151" t="str">
            <v>RubinBrown LLP (Chicago)</v>
          </cell>
          <cell r="E1151" t="str">
            <v>Catholic Charities, Diocese of Joliet Affordable Housing Corporation</v>
          </cell>
          <cell r="F1151" t="str">
            <v>Regional VIII - Chicago</v>
          </cell>
          <cell r="G1151">
            <v>2018</v>
          </cell>
          <cell r="H1151" t="str">
            <v>YES</v>
          </cell>
          <cell r="I1151">
            <v>27.5</v>
          </cell>
          <cell r="J1151">
            <v>40</v>
          </cell>
        </row>
        <row r="1152">
          <cell r="A1152">
            <v>61095</v>
          </cell>
          <cell r="B1152" t="str">
            <v>St. Charles</v>
          </cell>
          <cell r="C1152" t="str">
            <v>St. Charles LLC</v>
          </cell>
          <cell r="D1152" t="str">
            <v>Dauby O' Connor &amp; Zaleski LLC</v>
          </cell>
          <cell r="E1152" t="str">
            <v>Plymouth Housing Group (PHG)</v>
          </cell>
          <cell r="F1152" t="str">
            <v>NEF 2003 - 55%,NEF 2002 - 45%</v>
          </cell>
          <cell r="G1152">
            <v>0</v>
          </cell>
          <cell r="H1152" t="str">
            <v>NO</v>
          </cell>
          <cell r="I1152">
            <v>27.5</v>
          </cell>
          <cell r="J1152" t="str">
            <v>27.5</v>
          </cell>
        </row>
        <row r="1153">
          <cell r="A1153">
            <v>61200</v>
          </cell>
          <cell r="B1153" t="str">
            <v>St. Croix Falls Townhomes</v>
          </cell>
          <cell r="C1153" t="str">
            <v>St. Croix Falls Townhomes, LLC</v>
          </cell>
          <cell r="D1153" t="str">
            <v>WIPFLI, LLP</v>
          </cell>
          <cell r="E1153" t="str">
            <v>West Central Wisconsin Community Action Agency (West CAP)</v>
          </cell>
          <cell r="F1153" t="str">
            <v>NEF 2003</v>
          </cell>
          <cell r="G1153">
            <v>2018</v>
          </cell>
          <cell r="H1153" t="str">
            <v>YES</v>
          </cell>
          <cell r="I1153" t="str">
            <v>27.5</v>
          </cell>
          <cell r="J1153">
            <v>40</v>
          </cell>
        </row>
        <row r="1154">
          <cell r="A1154">
            <v>67468</v>
          </cell>
          <cell r="B1154" t="str">
            <v xml:space="preserve">St James Apartments </v>
          </cell>
          <cell r="C1154" t="str">
            <v>St. James Limited Dividend Housing Association Limited Partnership</v>
          </cell>
          <cell r="D1154" t="str">
            <v>Beene, Garter &amp; Company</v>
          </cell>
          <cell r="E1154" t="str">
            <v>Genesis</v>
          </cell>
          <cell r="F1154" t="str">
            <v>NEF 2017</v>
          </cell>
          <cell r="G1154">
            <v>2018</v>
          </cell>
          <cell r="H1154" t="str">
            <v>YES</v>
          </cell>
          <cell r="I1154">
            <v>30</v>
          </cell>
          <cell r="J1154">
            <v>30</v>
          </cell>
        </row>
        <row r="1155">
          <cell r="A1155">
            <v>62654</v>
          </cell>
          <cell r="B1155" t="str">
            <v>St. John Townhomes</v>
          </cell>
          <cell r="C1155" t="str">
            <v>St. John Townhomes, L.P.</v>
          </cell>
          <cell r="D1155" t="str">
            <v>EFPR Group</v>
          </cell>
          <cell r="E1155" t="str">
            <v>St. John Fruit Belt CDC</v>
          </cell>
          <cell r="F1155" t="str">
            <v>NEF 2006</v>
          </cell>
          <cell r="G1155">
            <v>0</v>
          </cell>
          <cell r="H1155" t="str">
            <v>NO</v>
          </cell>
          <cell r="I1155" t="str">
            <v>27.5</v>
          </cell>
          <cell r="J1155" t="str">
            <v>27.5</v>
          </cell>
        </row>
        <row r="1156">
          <cell r="A1156">
            <v>61092</v>
          </cell>
          <cell r="B1156" t="str">
            <v>Phoenix Apartments (SC)</v>
          </cell>
          <cell r="C1156" t="str">
            <v>St. Johns Avenue One, L.P.</v>
          </cell>
          <cell r="D1156" t="str">
            <v>Dixon Hughes Goodman LLP (VA)</v>
          </cell>
          <cell r="E1156" t="str">
            <v>CDA-TCG Inc</v>
          </cell>
          <cell r="H1156" t="str">
            <v>MAKE ELECTION DECISION BASED ON CURRENT DEPRECIATION USEFUL LIFE *</v>
          </cell>
        </row>
        <row r="1157">
          <cell r="A1157">
            <v>65743</v>
          </cell>
          <cell r="B1157" t="str">
            <v>St. Joseph's (NY)</v>
          </cell>
          <cell r="C1157" t="str">
            <v>St. Joseph Preservation, LLC</v>
          </cell>
          <cell r="D1157" t="str">
            <v>Flaherty Salmin CPAs</v>
          </cell>
          <cell r="E1157" t="str">
            <v>Conifer Realty, LLC</v>
          </cell>
          <cell r="F1157" t="str">
            <v>Regional Fund IV</v>
          </cell>
          <cell r="G1157">
            <v>0</v>
          </cell>
          <cell r="H1157" t="str">
            <v>NO</v>
          </cell>
          <cell r="I1157" t="str">
            <v>27.5</v>
          </cell>
          <cell r="J1157" t="str">
            <v>27.5</v>
          </cell>
        </row>
        <row r="1158">
          <cell r="A1158">
            <v>61290</v>
          </cell>
          <cell r="B1158" t="str">
            <v>St. Leo Residence for Veterans</v>
          </cell>
          <cell r="C1158" t="str">
            <v>St. Leo Residence Limited Partnership</v>
          </cell>
          <cell r="D1158" t="str">
            <v>RSM (Chicago), RSM (Des Moines)</v>
          </cell>
          <cell r="E1158" t="str">
            <v>Catholic Charities Housing Development Corporation</v>
          </cell>
          <cell r="F1158" t="str">
            <v>Fifth Third 2003 - 18%,NEF 2004 - 82%</v>
          </cell>
          <cell r="G1158">
            <v>2018</v>
          </cell>
          <cell r="H1158" t="str">
            <v>YES</v>
          </cell>
          <cell r="I1158" t="str">
            <v>27.5</v>
          </cell>
          <cell r="J1158">
            <v>40</v>
          </cell>
        </row>
        <row r="1159">
          <cell r="A1159">
            <v>63699</v>
          </cell>
          <cell r="B1159" t="str">
            <v>West 126th Street Cluster</v>
          </cell>
          <cell r="C1159" t="str">
            <v>St. Nicholas W.126th St. LP</v>
          </cell>
          <cell r="D1159" t="str">
            <v>John W. Davis, CPA</v>
          </cell>
          <cell r="E1159" t="str">
            <v>Covington Realty Services</v>
          </cell>
          <cell r="F1159" t="str">
            <v>NYEF 2006</v>
          </cell>
          <cell r="G1159">
            <v>0</v>
          </cell>
          <cell r="H1159" t="str">
            <v>NO</v>
          </cell>
          <cell r="I1159" t="str">
            <v>27.5, 40</v>
          </cell>
          <cell r="J1159" t="str">
            <v>27.5, 40</v>
          </cell>
        </row>
        <row r="1160">
          <cell r="A1160">
            <v>65715</v>
          </cell>
          <cell r="B1160" t="str">
            <v>St. Philip's Gardens</v>
          </cell>
          <cell r="C1160" t="str">
            <v>St. Philip's Gardens II, LLLP</v>
          </cell>
          <cell r="D1160" t="str">
            <v>Mahoney Ulbrich Christiansen Russ</v>
          </cell>
          <cell r="E1160" t="str">
            <v>Twin Cities Housing Development Corporation (TCHDC)</v>
          </cell>
          <cell r="F1160" t="str">
            <v>Morgan Stanley SIF Single II</v>
          </cell>
          <cell r="G1160">
            <v>2018</v>
          </cell>
          <cell r="H1160" t="str">
            <v>YES</v>
          </cell>
          <cell r="I1160" t="str">
            <v>40</v>
          </cell>
          <cell r="J1160">
            <v>40</v>
          </cell>
        </row>
        <row r="1161">
          <cell r="A1161">
            <v>65137</v>
          </cell>
          <cell r="B1161" t="str">
            <v>Star Apartments</v>
          </cell>
          <cell r="C1161" t="str">
            <v>Star Apartments, L.P.</v>
          </cell>
          <cell r="D1161" t="str">
            <v>Levitt &amp; Rosenblum</v>
          </cell>
          <cell r="E1161" t="str">
            <v>Skid Row Housing Trust (SRHT)</v>
          </cell>
          <cell r="F1161" t="str">
            <v>BOACHIF VI</v>
          </cell>
          <cell r="G1161">
            <v>0</v>
          </cell>
          <cell r="H1161" t="str">
            <v>NO</v>
          </cell>
          <cell r="I1161" t="str">
            <v>27.5, 40</v>
          </cell>
          <cell r="J1161" t="str">
            <v>27.5, 40</v>
          </cell>
        </row>
        <row r="1162">
          <cell r="A1162">
            <v>63911</v>
          </cell>
          <cell r="B1162" t="str">
            <v>Village Green Apartments</v>
          </cell>
          <cell r="C1162" t="str">
            <v>Star-Village Green Limited Partnership</v>
          </cell>
          <cell r="D1162" t="str">
            <v>Dauby O' Connor &amp; Zaleski LLC</v>
          </cell>
          <cell r="E1162" t="str">
            <v>Star-Holdings of Illinois, L.L.C.,Winnebago Homes Association (WHA)</v>
          </cell>
          <cell r="F1162" t="str">
            <v>CITI Guaranteed Fund</v>
          </cell>
          <cell r="G1162">
            <v>2018</v>
          </cell>
          <cell r="H1162" t="str">
            <v>YES</v>
          </cell>
          <cell r="I1162" t="str">
            <v>27.5</v>
          </cell>
          <cell r="J1162">
            <v>40</v>
          </cell>
        </row>
        <row r="1163">
          <cell r="A1163">
            <v>64823</v>
          </cell>
          <cell r="B1163" t="str">
            <v>Stebbins Prospect</v>
          </cell>
          <cell r="C1163" t="str">
            <v>Stebbins-Prospect LP</v>
          </cell>
          <cell r="D1163" t="str">
            <v>Luigi Laverghetta, CPA</v>
          </cell>
          <cell r="E1163" t="str">
            <v>Belmont Arthur Avenue Local Development Corporation</v>
          </cell>
          <cell r="F1163" t="str">
            <v>GS-NYEF Fund 2009 LLC</v>
          </cell>
          <cell r="G1163">
            <v>0</v>
          </cell>
          <cell r="H1163" t="str">
            <v>NO</v>
          </cell>
          <cell r="I1163" t="str">
            <v>27.5</v>
          </cell>
          <cell r="J1163" t="str">
            <v>27.5</v>
          </cell>
        </row>
        <row r="1164">
          <cell r="A1164">
            <v>62863</v>
          </cell>
          <cell r="B1164" t="str">
            <v>Sumbry Hill Apartments</v>
          </cell>
          <cell r="C1164" t="str">
            <v>Sterling Pointe, Ltd.</v>
          </cell>
          <cell r="D1164" t="str">
            <v>Eric Love, P.C.</v>
          </cell>
          <cell r="E1164" t="str">
            <v>Southeast Alabama Self-Help Association</v>
          </cell>
          <cell r="F1164" t="str">
            <v>NEF 2006 II</v>
          </cell>
          <cell r="G1164">
            <v>2022</v>
          </cell>
          <cell r="H1164" t="str">
            <v>NO</v>
          </cell>
          <cell r="I1164" t="str">
            <v>27.5</v>
          </cell>
          <cell r="J1164" t="str">
            <v>27.5</v>
          </cell>
        </row>
        <row r="1165">
          <cell r="A1165">
            <v>63190</v>
          </cell>
          <cell r="B1165" t="str">
            <v>Stewart Street</v>
          </cell>
          <cell r="C1165" t="str">
            <v>Stewart Street Partners, a Nevada Limited Partnership</v>
          </cell>
          <cell r="D1165" t="str">
            <v>Steele &amp; Associates, LLC</v>
          </cell>
          <cell r="E1165" t="str">
            <v>Community Services Agency Development Corporation (CSADC)</v>
          </cell>
          <cell r="F1165" t="str">
            <v>NEF 2007 II</v>
          </cell>
          <cell r="G1165">
            <v>0</v>
          </cell>
          <cell r="H1165" t="str">
            <v>NO</v>
          </cell>
          <cell r="I1165" t="str">
            <v>27.5</v>
          </cell>
          <cell r="J1165" t="str">
            <v>27.5</v>
          </cell>
        </row>
        <row r="1166">
          <cell r="A1166">
            <v>61213</v>
          </cell>
          <cell r="B1166" t="str">
            <v>Stone Way Apartments</v>
          </cell>
          <cell r="C1166" t="str">
            <v>Stone Way Apartments LLC</v>
          </cell>
          <cell r="D1166" t="str">
            <v>Novogradac &amp; Company LLP (Bellevue, WA)</v>
          </cell>
          <cell r="E1166" t="str">
            <v>Bellwether Housing (fka Housing Resources Group) (WA)</v>
          </cell>
          <cell r="F1166" t="str">
            <v>NEF 2005</v>
          </cell>
          <cell r="G1166">
            <v>2018</v>
          </cell>
          <cell r="H1166" t="str">
            <v>YES</v>
          </cell>
          <cell r="I1166" t="str">
            <v>40</v>
          </cell>
          <cell r="J1166">
            <v>40</v>
          </cell>
        </row>
        <row r="1167">
          <cell r="A1167">
            <v>64967</v>
          </cell>
          <cell r="B1167" t="str">
            <v>Stoneridge Apartments I &amp; II</v>
          </cell>
          <cell r="C1167" t="str">
            <v>Stoneridge I &amp; II LLC</v>
          </cell>
          <cell r="D1167" t="str">
            <v>WSRP, LLC</v>
          </cell>
          <cell r="E1167" t="str">
            <v>Stoneridge Associates LLC</v>
          </cell>
          <cell r="F1167" t="str">
            <v>HEF V</v>
          </cell>
          <cell r="G1167">
            <v>0</v>
          </cell>
          <cell r="H1167" t="str">
            <v>NO</v>
          </cell>
          <cell r="I1167" t="str">
            <v>27.5</v>
          </cell>
          <cell r="J1167" t="str">
            <v>27.5</v>
          </cell>
        </row>
        <row r="1168">
          <cell r="A1168">
            <v>61007</v>
          </cell>
          <cell r="B1168" t="str">
            <v>Pollard Plaza</v>
          </cell>
          <cell r="C1168" t="str">
            <v>Story Plaza Apartments, L.P.</v>
          </cell>
          <cell r="D1168" t="str">
            <v>Spiteri, Narasky &amp; Daley, LLP</v>
          </cell>
          <cell r="E1168" t="str">
            <v>EAH, Inc.</v>
          </cell>
          <cell r="H1168" t="str">
            <v>MAKE ELECTION DECISION BASED ON CURRENT DEPRECIATION USEFUL LIFE *</v>
          </cell>
        </row>
        <row r="1169">
          <cell r="A1169">
            <v>66403</v>
          </cell>
          <cell r="B1169" t="str">
            <v>Eagle Ridge Townhomes (aka Street E Townhomes)</v>
          </cell>
          <cell r="C1169" t="str">
            <v>Street E Townhomes Limited Partnership</v>
          </cell>
          <cell r="D1169" t="str">
            <v>Baker Tilly Virchow Krause, LLP</v>
          </cell>
          <cell r="E1169" t="str">
            <v>Southwest Minnesota Housing Partnership</v>
          </cell>
          <cell r="F1169" t="str">
            <v>NEF 2014</v>
          </cell>
          <cell r="G1169">
            <v>2022</v>
          </cell>
          <cell r="H1169" t="str">
            <v>NO</v>
          </cell>
          <cell r="I1169" t="str">
            <v>27.5</v>
          </cell>
          <cell r="J1169" t="str">
            <v>27.5</v>
          </cell>
        </row>
        <row r="1170">
          <cell r="A1170">
            <v>60653</v>
          </cell>
          <cell r="B1170" t="str">
            <v>Strong</v>
          </cell>
          <cell r="C1170" t="str">
            <v>Strong LP</v>
          </cell>
          <cell r="D1170" t="str">
            <v>Lipsky, Goodkin &amp; Co., P.C.</v>
          </cell>
          <cell r="E1170" t="str">
            <v>Impacct Brooklyn (formerly Pratt Area Community Council (PACC))</v>
          </cell>
          <cell r="H1170" t="str">
            <v>MAKE ELECTION DECISION BASED ON CURRENT DEPRECIATION USEFUL LIFE *</v>
          </cell>
        </row>
        <row r="1171">
          <cell r="A1171">
            <v>66316</v>
          </cell>
          <cell r="B1171" t="str">
            <v>Sugar Grove Senior</v>
          </cell>
          <cell r="C1171" t="str">
            <v>Sugar Grove Seniors LP</v>
          </cell>
          <cell r="D1171" t="str">
            <v>Novogradac &amp; Company LLP (Cleveland)</v>
          </cell>
          <cell r="E1171" t="str">
            <v>PIRHL Contractors, LLC</v>
          </cell>
          <cell r="F1171" t="str">
            <v>Citigroup 2014</v>
          </cell>
          <cell r="G1171">
            <v>0</v>
          </cell>
          <cell r="H1171" t="str">
            <v>NO</v>
          </cell>
          <cell r="I1171" t="str">
            <v>27.5</v>
          </cell>
          <cell r="J1171" t="str">
            <v>27.5</v>
          </cell>
        </row>
        <row r="1172">
          <cell r="A1172">
            <v>64340</v>
          </cell>
          <cell r="B1172" t="str">
            <v>Summerhill Apartments</v>
          </cell>
          <cell r="C1172" t="str">
            <v>Summerhill Limited Partnership</v>
          </cell>
          <cell r="D1172" t="str">
            <v>Harris &amp; Co., PLLC</v>
          </cell>
          <cell r="E1172" t="str">
            <v>Boise Housing Corporation (BHC),Thomas Development Company</v>
          </cell>
          <cell r="F1172" t="str">
            <v>BAF Fund</v>
          </cell>
          <cell r="G1172">
            <v>0</v>
          </cell>
          <cell r="H1172" t="str">
            <v>NO</v>
          </cell>
          <cell r="I1172" t="str">
            <v>27.5</v>
          </cell>
          <cell r="J1172" t="str">
            <v>27.5</v>
          </cell>
        </row>
        <row r="1173">
          <cell r="A1173">
            <v>67629</v>
          </cell>
          <cell r="B1173" t="str">
            <v xml:space="preserve">Madera Vista Apartments Phase 3 </v>
          </cell>
          <cell r="C1173" t="str">
            <v>Summerhouse Housing 3, L.P.</v>
          </cell>
          <cell r="D1173" t="str">
            <v>CohnReznick (Sacramento)</v>
          </cell>
          <cell r="E1173" t="str">
            <v>Bridge Housing Corporation</v>
          </cell>
          <cell r="F1173" t="str">
            <v>Compass SIF I</v>
          </cell>
          <cell r="G1173">
            <v>2018</v>
          </cell>
          <cell r="H1173" t="str">
            <v>YES</v>
          </cell>
          <cell r="I1173" t="str">
            <v>27.5, 40</v>
          </cell>
          <cell r="J1173">
            <v>40</v>
          </cell>
        </row>
        <row r="1174">
          <cell r="A1174">
            <v>64869</v>
          </cell>
          <cell r="B1174" t="str">
            <v>Heritage View (AL)</v>
          </cell>
          <cell r="C1174" t="str">
            <v>Summit Heritage View, Ltd</v>
          </cell>
          <cell r="D1174" t="str">
            <v>Novogradac &amp; Company LLP (San Francisco)</v>
          </cell>
          <cell r="E1174" t="str">
            <v>BSR Trust, LLC</v>
          </cell>
          <cell r="F1174" t="str">
            <v>BAF II Fund - 86%,Morgan Stanley SIF Shared - 14%</v>
          </cell>
          <cell r="G1174">
            <v>0</v>
          </cell>
          <cell r="H1174" t="str">
            <v>NO</v>
          </cell>
          <cell r="I1174" t="str">
            <v>27.5</v>
          </cell>
          <cell r="J1174" t="str">
            <v>27.5</v>
          </cell>
        </row>
        <row r="1175">
          <cell r="A1175">
            <v>61399</v>
          </cell>
          <cell r="B1175" t="str">
            <v>Summit House</v>
          </cell>
          <cell r="C1175" t="str">
            <v>Summit House Associates, L.P</v>
          </cell>
          <cell r="D1175" t="str">
            <v>McGowen Hurst Clark &amp; Smith, P.C.</v>
          </cell>
          <cell r="E1175" t="str">
            <v>Newbury Development Co.</v>
          </cell>
          <cell r="H1175" t="str">
            <v>NEF DISPOSED INTEREST IN 2018</v>
          </cell>
        </row>
        <row r="1176">
          <cell r="A1176">
            <v>66211</v>
          </cell>
          <cell r="B1176" t="str">
            <v xml:space="preserve">Summit Park </v>
          </cell>
          <cell r="C1176" t="str">
            <v>SUMMIT PARK MUTUAL HOUSING, LLC</v>
          </cell>
          <cell r="D1176" t="str">
            <v>CohnReznick (Hartford)</v>
          </cell>
          <cell r="E1176" t="str">
            <v>Mutual Housing Association of Greater Hartford, Inc.</v>
          </cell>
          <cell r="F1176" t="str">
            <v>Webster LIHTC Fund I</v>
          </cell>
          <cell r="G1176">
            <v>2018</v>
          </cell>
          <cell r="H1176" t="str">
            <v>YES</v>
          </cell>
          <cell r="I1176" t="str">
            <v>40</v>
          </cell>
          <cell r="J1176">
            <v>40</v>
          </cell>
        </row>
        <row r="1177">
          <cell r="A1177">
            <v>65051</v>
          </cell>
          <cell r="B1177" t="str">
            <v>Sumner Commons</v>
          </cell>
          <cell r="C1177" t="str">
            <v>Sumner Commons Housing, LP</v>
          </cell>
          <cell r="D1177" t="str">
            <v>Watson &amp; McDonell, PLLC</v>
          </cell>
          <cell r="E1177" t="str">
            <v>Catholic Housing Services of Western WA (Archdiocesan HA)</v>
          </cell>
          <cell r="H1177" t="str">
            <v>MAKE ELECTION DECISION BASED ON CURRENT DEPRECIATION USEFUL LIFE *</v>
          </cell>
        </row>
        <row r="1178">
          <cell r="A1178">
            <v>63634</v>
          </cell>
          <cell r="B1178" t="str">
            <v>Sumpter Marcus</v>
          </cell>
          <cell r="C1178" t="str">
            <v>Sumpter Marcus Limited Partnership II</v>
          </cell>
          <cell r="D1178" t="str">
            <v>Tidwell Group (Atlanta)</v>
          </cell>
          <cell r="E1178" t="str">
            <v>Brooklyn Neighborhood HDFC (fka Metropolitan Houses HDFC)</v>
          </cell>
          <cell r="F1178" t="str">
            <v>NEF 2008</v>
          </cell>
          <cell r="G1178">
            <v>2022</v>
          </cell>
          <cell r="H1178" t="str">
            <v>NO</v>
          </cell>
          <cell r="I1178" t="str">
            <v>27.5</v>
          </cell>
          <cell r="J1178" t="str">
            <v>27.5</v>
          </cell>
        </row>
        <row r="1179">
          <cell r="A1179">
            <v>65410</v>
          </cell>
          <cell r="B1179" t="str">
            <v>Suncrest Village</v>
          </cell>
          <cell r="C1179" t="str">
            <v>Suncrest Village Associates, L.P.</v>
          </cell>
          <cell r="D1179" t="str">
            <v>McGowen Hurst Clark &amp; Smith, P.C.</v>
          </cell>
          <cell r="E1179" t="str">
            <v>Newbury Management Co.</v>
          </cell>
          <cell r="F1179" t="str">
            <v>BAF III Fund</v>
          </cell>
          <cell r="G1179">
            <v>0</v>
          </cell>
          <cell r="H1179" t="str">
            <v>NO</v>
          </cell>
          <cell r="I1179" t="str">
            <v>27.5</v>
          </cell>
          <cell r="J1179" t="str">
            <v>27.5</v>
          </cell>
        </row>
        <row r="1180">
          <cell r="A1180">
            <v>64291</v>
          </cell>
          <cell r="B1180" t="str">
            <v>Sungate Villas II</v>
          </cell>
          <cell r="C1180" t="str">
            <v>Sungate Villa II Prescott Valley</v>
          </cell>
          <cell r="D1180" t="str">
            <v>Novogradac &amp; Company LLP (San Rafael)</v>
          </cell>
          <cell r="E1180" t="str">
            <v>WESCAP Real Estate Services ,WESCAP Sungate Villa II LLC</v>
          </cell>
          <cell r="F1180" t="str">
            <v>BAF Fund</v>
          </cell>
          <cell r="G1180">
            <v>0</v>
          </cell>
          <cell r="H1180" t="str">
            <v>NO</v>
          </cell>
          <cell r="I1180" t="str">
            <v>27.5</v>
          </cell>
          <cell r="J1180" t="str">
            <v>27.5</v>
          </cell>
        </row>
        <row r="1181">
          <cell r="A1181">
            <v>65061</v>
          </cell>
          <cell r="B1181" t="str">
            <v>Cristo Rey (Sunnyside)</v>
          </cell>
          <cell r="C1181" t="str">
            <v>Sunnyside Family Housing LLC</v>
          </cell>
          <cell r="D1181" t="str">
            <v>Loveridge Hunt &amp; Company</v>
          </cell>
          <cell r="E1181" t="str">
            <v>Catholic Charities Housing Services DYHS</v>
          </cell>
          <cell r="F1181" t="str">
            <v>HEF VI</v>
          </cell>
          <cell r="G1181">
            <v>0</v>
          </cell>
          <cell r="H1181" t="str">
            <v>NO</v>
          </cell>
          <cell r="I1181" t="str">
            <v>27.5</v>
          </cell>
          <cell r="J1181" t="str">
            <v>27.5</v>
          </cell>
        </row>
        <row r="1182">
          <cell r="A1182">
            <v>67126</v>
          </cell>
          <cell r="B1182" t="str">
            <v xml:space="preserve">Sunshine Valley Apartments </v>
          </cell>
          <cell r="C1182" t="str">
            <v>Sunshine Valley Apartments, LLC</v>
          </cell>
          <cell r="D1182" t="str">
            <v>Simmons Clubb &amp; Hodges, CPAs, PLLC</v>
          </cell>
          <cell r="E1182" t="str">
            <v>Graham County Rural Housing Development Association</v>
          </cell>
          <cell r="F1182" t="str">
            <v>HEF XII</v>
          </cell>
          <cell r="G1182">
            <v>0</v>
          </cell>
          <cell r="H1182" t="str">
            <v>NO</v>
          </cell>
          <cell r="I1182">
            <v>27.5</v>
          </cell>
          <cell r="J1182" t="str">
            <v>27.5</v>
          </cell>
        </row>
        <row r="1183">
          <cell r="A1183">
            <v>67221</v>
          </cell>
          <cell r="B1183" t="str">
            <v xml:space="preserve">Surf Avenue </v>
          </cell>
          <cell r="C1183" t="str">
            <v>Surf Vets Place LLC</v>
          </cell>
          <cell r="D1183" t="str">
            <v>CohnReznick (NY)</v>
          </cell>
          <cell r="E1183" t="str">
            <v>Concern for Independent Living, Inc.</v>
          </cell>
          <cell r="F1183" t="str">
            <v>BNY Single Investor Fund II</v>
          </cell>
          <cell r="G1183">
            <v>2018</v>
          </cell>
          <cell r="H1183" t="str">
            <v>YES</v>
          </cell>
          <cell r="I1183">
            <v>27.5</v>
          </cell>
          <cell r="J1183">
            <v>30</v>
          </cell>
        </row>
        <row r="1184">
          <cell r="A1184">
            <v>66614</v>
          </cell>
          <cell r="B1184" t="str">
            <v>Swayze Apartments</v>
          </cell>
          <cell r="C1184" t="str">
            <v>Swayze Court Apartments Limited Dividend Housing Association Limited Partnership</v>
          </cell>
          <cell r="D1184" t="str">
            <v>Kirschner Hutton Perlin, PC</v>
          </cell>
          <cell r="E1184" t="str">
            <v>Communities First, Inc.</v>
          </cell>
          <cell r="F1184" t="str">
            <v>Regional Fund I - 78%,Regional Fund V - Chicago - 22%</v>
          </cell>
          <cell r="G1184">
            <v>0</v>
          </cell>
          <cell r="H1184" t="str">
            <v>NO</v>
          </cell>
          <cell r="I1184" t="str">
            <v>27.5</v>
          </cell>
          <cell r="J1184" t="str">
            <v>27.5</v>
          </cell>
        </row>
        <row r="1185">
          <cell r="A1185">
            <v>66989</v>
          </cell>
          <cell r="B1185" t="str">
            <v>T Bailey Manor</v>
          </cell>
          <cell r="C1185" t="str">
            <v>T. BAILEY MANOR, L.P.</v>
          </cell>
          <cell r="D1185" t="str">
            <v>Keller &amp; Associates, LLP</v>
          </cell>
          <cell r="E1185" t="str">
            <v>W.O.R.K.S.</v>
          </cell>
          <cell r="F1185" t="str">
            <v>Cathay SIF I - 12%,CEF 2015 - 88%</v>
          </cell>
          <cell r="G1185">
            <v>2018</v>
          </cell>
          <cell r="H1185" t="str">
            <v>YES</v>
          </cell>
          <cell r="I1185" t="str">
            <v>40</v>
          </cell>
          <cell r="J1185">
            <v>40</v>
          </cell>
        </row>
        <row r="1186">
          <cell r="A1186">
            <v>65650</v>
          </cell>
          <cell r="B1186" t="str">
            <v>Taos Haus +6</v>
          </cell>
          <cell r="C1186" t="str">
            <v>Taos Haus Housing, LLLP</v>
          </cell>
          <cell r="D1186" t="str">
            <v>Accounting &amp; Financial Solutions</v>
          </cell>
          <cell r="E1186" t="str">
            <v>Golden Spread Rural Frontier Coalition,Tierra Realty Trust, LLC</v>
          </cell>
          <cell r="F1186" t="str">
            <v>NEF 2012</v>
          </cell>
          <cell r="G1186">
            <v>0</v>
          </cell>
          <cell r="H1186" t="str">
            <v>NO</v>
          </cell>
          <cell r="I1186" t="str">
            <v>27.5</v>
          </cell>
          <cell r="J1186" t="str">
            <v>27.5</v>
          </cell>
        </row>
        <row r="1187">
          <cell r="A1187">
            <v>63761</v>
          </cell>
          <cell r="B1187" t="str">
            <v>Tassafaronga Village Phase II</v>
          </cell>
          <cell r="C1187" t="str">
            <v>Tassafaronga Partners II, A California Limited Partnership</v>
          </cell>
          <cell r="D1187" t="str">
            <v>Armanino LLP</v>
          </cell>
          <cell r="E1187" t="str">
            <v>Oakland (CA) Housing Authority,Tassafaronga Housing Corporation</v>
          </cell>
          <cell r="F1187" t="str">
            <v>NEF 2007 - 80%,NEF 2007 II - 20%</v>
          </cell>
          <cell r="G1187">
            <v>2018</v>
          </cell>
          <cell r="H1187" t="str">
            <v>YES</v>
          </cell>
          <cell r="I1187" t="str">
            <v>40</v>
          </cell>
          <cell r="J1187">
            <v>40</v>
          </cell>
        </row>
        <row r="1188">
          <cell r="A1188">
            <v>63760</v>
          </cell>
          <cell r="B1188" t="str">
            <v>Tassafaronga Village Phase 1</v>
          </cell>
          <cell r="C1188" t="str">
            <v>Tassafaronga Partners, L.P., a California Limited Partnership</v>
          </cell>
          <cell r="D1188" t="str">
            <v>Armanino LLP</v>
          </cell>
          <cell r="E1188" t="str">
            <v>Oakland (CA) Housing Authority,Tassafaronga Housing Corporation</v>
          </cell>
          <cell r="F1188" t="str">
            <v>NEF 2008 - 28%,NEF 2009 - 20%,NEF 2008 II - 52%</v>
          </cell>
          <cell r="G1188">
            <v>0</v>
          </cell>
          <cell r="H1188" t="str">
            <v>NO</v>
          </cell>
          <cell r="I1188" t="str">
            <v>27.5, 40</v>
          </cell>
          <cell r="J1188" t="str">
            <v>27.5, 40</v>
          </cell>
        </row>
        <row r="1189">
          <cell r="A1189">
            <v>64320</v>
          </cell>
          <cell r="B1189" t="str">
            <v>Taylor Heights</v>
          </cell>
          <cell r="C1189" t="str">
            <v>Taylor Heights Village II, Limited Partnership</v>
          </cell>
          <cell r="D1189" t="str">
            <v>Mahoney Ulbrich Christiansen Russ</v>
          </cell>
          <cell r="E1189" t="str">
            <v>Premier Housing Management</v>
          </cell>
          <cell r="F1189" t="str">
            <v>BAF Fund</v>
          </cell>
          <cell r="G1189">
            <v>0</v>
          </cell>
          <cell r="H1189" t="str">
            <v>NO</v>
          </cell>
          <cell r="I1189" t="str">
            <v>27.5</v>
          </cell>
          <cell r="J1189" t="str">
            <v>27.5</v>
          </cell>
        </row>
        <row r="1190">
          <cell r="A1190">
            <v>61061</v>
          </cell>
          <cell r="B1190" t="str">
            <v>Grandview (WV)</v>
          </cell>
          <cell r="C1190" t="str">
            <v>TCB Grandview Limited Partnership</v>
          </cell>
          <cell r="D1190" t="str">
            <v>CohnReznick (Bethesda)</v>
          </cell>
          <cell r="E1190" t="str">
            <v>The Community Builders, Inc.(TCB)</v>
          </cell>
          <cell r="F1190" t="str">
            <v>NEF 2003</v>
          </cell>
          <cell r="G1190">
            <v>2018</v>
          </cell>
          <cell r="H1190" t="str">
            <v>YES</v>
          </cell>
          <cell r="I1190" t="str">
            <v>40</v>
          </cell>
          <cell r="J1190">
            <v>40</v>
          </cell>
        </row>
        <row r="1191">
          <cell r="A1191">
            <v>61952</v>
          </cell>
          <cell r="B1191" t="str">
            <v>Teakettle Vista Apartments II</v>
          </cell>
          <cell r="C1191" t="str">
            <v>Teakettle Vista Associates II, LP</v>
          </cell>
          <cell r="D1191" t="str">
            <v>Randall &amp; Company</v>
          </cell>
          <cell r="E1191" t="str">
            <v>Northwest Montana Human Resources, Inc.</v>
          </cell>
          <cell r="F1191" t="str">
            <v>NEF 2003</v>
          </cell>
          <cell r="G1191">
            <v>0</v>
          </cell>
          <cell r="H1191" t="str">
            <v>NO</v>
          </cell>
          <cell r="I1191" t="str">
            <v>27.5</v>
          </cell>
          <cell r="J1191" t="str">
            <v>27.5</v>
          </cell>
        </row>
        <row r="1192">
          <cell r="A1192">
            <v>63748</v>
          </cell>
          <cell r="B1192" t="str">
            <v>Oaks at Rosehill AKA Covington Townhomes</v>
          </cell>
          <cell r="C1192" t="str">
            <v>Texarkana Two Neighborhood Ventures Limited</v>
          </cell>
          <cell r="D1192" t="str">
            <v>Katopody, LLC</v>
          </cell>
          <cell r="E1192" t="str">
            <v>Housing Authority of Texarkana Texas (HATT),Texarkana Two Neighborhood Ventures GP, LLC</v>
          </cell>
          <cell r="F1192" t="str">
            <v>Covington Fund</v>
          </cell>
          <cell r="G1192">
            <v>2018</v>
          </cell>
          <cell r="H1192" t="str">
            <v>YES</v>
          </cell>
          <cell r="I1192" t="str">
            <v>27.5</v>
          </cell>
          <cell r="J1192">
            <v>40</v>
          </cell>
        </row>
        <row r="1193">
          <cell r="A1193">
            <v>66380</v>
          </cell>
          <cell r="B1193" t="str">
            <v>The Barcelona at Beaverton</v>
          </cell>
          <cell r="C1193" t="str">
            <v>The Barcelona at Beaverton Limited Partnership</v>
          </cell>
          <cell r="D1193" t="str">
            <v>Markusen &amp; Schwing CPA's</v>
          </cell>
          <cell r="E1193" t="str">
            <v>Community Partners for Affordable Housing (OR)</v>
          </cell>
          <cell r="F1193" t="str">
            <v>HEF XI</v>
          </cell>
          <cell r="G1193">
            <v>0</v>
          </cell>
          <cell r="H1193" t="str">
            <v>NO</v>
          </cell>
          <cell r="I1193" t="str">
            <v>27.5</v>
          </cell>
          <cell r="J1193" t="str">
            <v>27.5</v>
          </cell>
        </row>
        <row r="1194">
          <cell r="A1194">
            <v>61834</v>
          </cell>
          <cell r="B1194" t="str">
            <v>Barton Center aka Barton Complex</v>
          </cell>
          <cell r="C1194" t="str">
            <v>The Barton Center LP</v>
          </cell>
          <cell r="D1194" t="str">
            <v>Comer Nowling and Associates, P.C</v>
          </cell>
          <cell r="E1194" t="str">
            <v>The Salvation Army Services, Inc.</v>
          </cell>
          <cell r="F1194" t="str">
            <v>NEF 2004</v>
          </cell>
          <cell r="G1194">
            <v>2018</v>
          </cell>
          <cell r="H1194" t="str">
            <v>YES</v>
          </cell>
          <cell r="I1194" t="str">
            <v>40</v>
          </cell>
          <cell r="J1194">
            <v>40</v>
          </cell>
        </row>
        <row r="1195">
          <cell r="A1195">
            <v>63913</v>
          </cell>
          <cell r="B1195" t="str">
            <v>Evergreen at The Colony - Secondary 2016</v>
          </cell>
          <cell r="C1195" t="str">
            <v>The Colony Senior Community, L.P.</v>
          </cell>
          <cell r="D1195" t="str">
            <v>Novogradac &amp; Company LLP (Austin)</v>
          </cell>
          <cell r="E1195" t="str">
            <v>Churchill Residential, Inc.,LCBH- The Colony GP, LLC,LifeNet Community Behavioral Healthcare</v>
          </cell>
          <cell r="F1195" t="str">
            <v>Regional Fund IX - Texas</v>
          </cell>
          <cell r="G1195">
            <v>0</v>
          </cell>
          <cell r="H1195" t="str">
            <v>NO</v>
          </cell>
          <cell r="I1195" t="str">
            <v>27.5</v>
          </cell>
          <cell r="J1195" t="str">
            <v>27.5</v>
          </cell>
        </row>
        <row r="1196">
          <cell r="A1196">
            <v>61751</v>
          </cell>
          <cell r="B1196" t="str">
            <v>Universal Point III</v>
          </cell>
          <cell r="C1196" t="str">
            <v>The Commons at Point Breeze, L.P.</v>
          </cell>
          <cell r="D1196" t="str">
            <v>Katherine R. Conlon, CPA</v>
          </cell>
          <cell r="E1196" t="str">
            <v>Universal Community Homes, Inc.</v>
          </cell>
          <cell r="F1196" t="str">
            <v>NEF 2007 - 14%,NEF 2004 - 86%</v>
          </cell>
          <cell r="G1196">
            <v>2018</v>
          </cell>
          <cell r="H1196" t="str">
            <v>YES</v>
          </cell>
          <cell r="I1196" t="str">
            <v>40</v>
          </cell>
          <cell r="J1196">
            <v>40</v>
          </cell>
        </row>
        <row r="1197">
          <cell r="A1197">
            <v>60475</v>
          </cell>
          <cell r="B1197" t="str">
            <v>Morningside Commons Phase II aka The Wayburn Townhouses</v>
          </cell>
          <cell r="C1197" t="str">
            <v>The Commons Limited Dividend Housing Association Limited Partnership</v>
          </cell>
          <cell r="D1197" t="str">
            <v>Maner, Costerisan CPAs</v>
          </cell>
          <cell r="E1197" t="str">
            <v>U-SNAP-BAC</v>
          </cell>
          <cell r="H1197" t="str">
            <v>MAKE ELECTION DECISION BASED ON CURRENT DEPRECIATION USEFUL LIFE *</v>
          </cell>
        </row>
        <row r="1198">
          <cell r="A1198">
            <v>66652</v>
          </cell>
          <cell r="B1198" t="str">
            <v>The Ella at Encore - Secondary 2015</v>
          </cell>
          <cell r="C1198" t="str">
            <v>The Ella at Encore, LP</v>
          </cell>
          <cell r="D1198" t="str">
            <v>Novogradac &amp; Company LLP (Austin)</v>
          </cell>
          <cell r="E1198" t="str">
            <v>Tampa (FL) Housing Authority (THA)</v>
          </cell>
          <cell r="F1198" t="str">
            <v>Wells Fargo SIF III</v>
          </cell>
          <cell r="G1198">
            <v>2018</v>
          </cell>
          <cell r="H1198" t="str">
            <v>YES</v>
          </cell>
          <cell r="I1198" t="str">
            <v>27.5</v>
          </cell>
          <cell r="J1198">
            <v>40</v>
          </cell>
        </row>
        <row r="1199">
          <cell r="A1199">
            <v>65024</v>
          </cell>
          <cell r="B1199" t="str">
            <v>The Jeffrey Apartments</v>
          </cell>
          <cell r="C1199" t="str">
            <v>The Jeffrey Apartments, Limited Partnership</v>
          </cell>
          <cell r="D1199" t="str">
            <v>Jones &amp; Roth</v>
          </cell>
          <cell r="E1199" t="str">
            <v>Home Forward (fka Housing Authority of Portland OR)</v>
          </cell>
          <cell r="F1199" t="str">
            <v>HEF VI</v>
          </cell>
          <cell r="G1199">
            <v>0</v>
          </cell>
          <cell r="H1199" t="str">
            <v>NO</v>
          </cell>
          <cell r="I1199" t="str">
            <v>27.5</v>
          </cell>
          <cell r="J1199" t="str">
            <v>27.5</v>
          </cell>
        </row>
        <row r="1200">
          <cell r="A1200">
            <v>62934</v>
          </cell>
          <cell r="B1200" t="str">
            <v>The Manor at Craig Farms</v>
          </cell>
          <cell r="C1200" t="str">
            <v>The Manor at Craig Farms, L.P.</v>
          </cell>
          <cell r="D1200" t="str">
            <v>Creason-Edwards &amp; Cimarolli, P.C</v>
          </cell>
          <cell r="E1200" t="str">
            <v>G2, LLC,GMS II, LLC</v>
          </cell>
          <cell r="F1200" t="str">
            <v>NEF 2006</v>
          </cell>
          <cell r="G1200">
            <v>2018</v>
          </cell>
          <cell r="H1200" t="str">
            <v>YES</v>
          </cell>
          <cell r="I1200" t="str">
            <v>27.5</v>
          </cell>
          <cell r="J1200">
            <v>40</v>
          </cell>
        </row>
        <row r="1201">
          <cell r="A1201">
            <v>63039</v>
          </cell>
          <cell r="B1201" t="str">
            <v>The Manor at Salem Woods</v>
          </cell>
          <cell r="C1201" t="str">
            <v>The Manor at Salem Woods, L.P.</v>
          </cell>
          <cell r="D1201" t="str">
            <v>Creason-Edwards &amp; Cimarolli, P.C</v>
          </cell>
          <cell r="E1201" t="str">
            <v>G2, LLC,GMS II, LLC,Resources for Enhanced Active Living</v>
          </cell>
          <cell r="F1201" t="str">
            <v>NEF 2006</v>
          </cell>
          <cell r="G1201">
            <v>2018</v>
          </cell>
          <cell r="H1201" t="str">
            <v>YES</v>
          </cell>
          <cell r="I1201" t="str">
            <v>27.5</v>
          </cell>
          <cell r="J1201">
            <v>40</v>
          </cell>
        </row>
        <row r="1202">
          <cell r="A1202">
            <v>61046</v>
          </cell>
          <cell r="B1202" t="str">
            <v>The Meadows at Hope Village</v>
          </cell>
          <cell r="C1202" t="str">
            <v>The Meadows at Hope Village Limited Partnership</v>
          </cell>
          <cell r="D1202" t="str">
            <v>Loveridge Hunt &amp; Company</v>
          </cell>
          <cell r="E1202" t="str">
            <v>Hope Village, Inc.</v>
          </cell>
          <cell r="H1202" t="str">
            <v>NEF DISPOSED INTEREST IN 2018</v>
          </cell>
        </row>
        <row r="1203">
          <cell r="A1203">
            <v>66310</v>
          </cell>
          <cell r="B1203" t="str">
            <v>The Meadows at Mountain Lake</v>
          </cell>
          <cell r="C1203" t="str">
            <v>The Meadows, LLLP</v>
          </cell>
          <cell r="D1203" t="str">
            <v>The Rodeheaver Group</v>
          </cell>
          <cell r="E1203" t="str">
            <v>Garrett County Community Action Committee</v>
          </cell>
          <cell r="F1203" t="str">
            <v>NEF 2014</v>
          </cell>
          <cell r="G1203">
            <v>0</v>
          </cell>
          <cell r="H1203" t="str">
            <v>NO</v>
          </cell>
          <cell r="I1203" t="str">
            <v>27.5</v>
          </cell>
          <cell r="J1203" t="str">
            <v>27.5</v>
          </cell>
        </row>
        <row r="1204">
          <cell r="A1204">
            <v>63310</v>
          </cell>
          <cell r="B1204" t="str">
            <v>Mills at High Falls</v>
          </cell>
          <cell r="C1204" t="str">
            <v>The Mills At High Falls, L.P.</v>
          </cell>
          <cell r="D1204" t="str">
            <v>Heveron &amp; Company CPAs, PLLC</v>
          </cell>
          <cell r="E1204" t="str">
            <v>Edgemere Development,Urban League of Rochester Economic Dev. Corp.</v>
          </cell>
          <cell r="F1204" t="str">
            <v>BOACHIF IV</v>
          </cell>
          <cell r="G1204">
            <v>0</v>
          </cell>
          <cell r="H1204" t="str">
            <v>NO</v>
          </cell>
          <cell r="I1204" t="str">
            <v>40</v>
          </cell>
          <cell r="J1204">
            <v>40</v>
          </cell>
        </row>
        <row r="1205">
          <cell r="A1205">
            <v>66168</v>
          </cell>
          <cell r="B1205" t="str">
            <v>The Six</v>
          </cell>
          <cell r="C1205" t="str">
            <v>The Six Veterans Housing LP</v>
          </cell>
          <cell r="D1205" t="str">
            <v>Levitt &amp; Rosenblum</v>
          </cell>
          <cell r="E1205" t="str">
            <v>Skid Row Housing Trust (SRHT)</v>
          </cell>
          <cell r="F1205" t="str">
            <v>Cathay SIF I - 16%,CEF 2014 - 54%,CEF 2015 - 30%</v>
          </cell>
          <cell r="G1205">
            <v>0</v>
          </cell>
          <cell r="H1205" t="str">
            <v>NO</v>
          </cell>
          <cell r="I1205" t="str">
            <v>27.5, 40</v>
          </cell>
          <cell r="J1205" t="str">
            <v>27.5, 40</v>
          </cell>
        </row>
        <row r="1206">
          <cell r="A1206">
            <v>65065</v>
          </cell>
          <cell r="B1206" t="str">
            <v>Urban League Village at Colman School</v>
          </cell>
          <cell r="C1206" t="str">
            <v>The Urban League Apartments at Colman School LP</v>
          </cell>
          <cell r="D1206" t="str">
            <v>Finney, Neill &amp; Company, P.S.</v>
          </cell>
          <cell r="E1206" t="str">
            <v>Urban League of Metropolitan Seattle</v>
          </cell>
          <cell r="F1206" t="str">
            <v>HEF VI</v>
          </cell>
          <cell r="G1206">
            <v>2018</v>
          </cell>
          <cell r="H1206" t="str">
            <v>YES</v>
          </cell>
          <cell r="I1206" t="str">
            <v>40</v>
          </cell>
          <cell r="J1206">
            <v>40</v>
          </cell>
        </row>
        <row r="1207">
          <cell r="A1207">
            <v>61527</v>
          </cell>
          <cell r="B1207" t="str">
            <v>Villages at Old Hickory</v>
          </cell>
          <cell r="C1207" t="str">
            <v>The Villages at Old Hickory, LLC</v>
          </cell>
          <cell r="D1207" t="str">
            <v>Smith Marion &amp; Co</v>
          </cell>
          <cell r="E1207" t="str">
            <v>Tennessee Housing Development Corporation</v>
          </cell>
          <cell r="F1207" t="str">
            <v>NEF 2004</v>
          </cell>
          <cell r="G1207">
            <v>0</v>
          </cell>
          <cell r="H1207" t="str">
            <v>NO</v>
          </cell>
          <cell r="I1207" t="str">
            <v>27.5</v>
          </cell>
          <cell r="J1207" t="str">
            <v>27.5</v>
          </cell>
        </row>
        <row r="1208">
          <cell r="A1208">
            <v>64979</v>
          </cell>
          <cell r="B1208" t="str">
            <v>Villas in Southgate</v>
          </cell>
          <cell r="C1208" t="str">
            <v>The Villas in Southgate, LLLP</v>
          </cell>
          <cell r="D1208" t="str">
            <v>CohnReznick (Atlanta)</v>
          </cell>
          <cell r="E1208" t="str">
            <v>Archdiocesan Housing Inc-Denver,Catholic Housing Corporation of Colorado Springs</v>
          </cell>
          <cell r="F1208" t="str">
            <v>HEF V</v>
          </cell>
          <cell r="G1208">
            <v>0</v>
          </cell>
          <cell r="H1208" t="str">
            <v>NO</v>
          </cell>
          <cell r="I1208" t="str">
            <v>27.5</v>
          </cell>
          <cell r="J1208" t="str">
            <v>27.5</v>
          </cell>
        </row>
        <row r="1209">
          <cell r="A1209">
            <v>65060</v>
          </cell>
          <cell r="B1209" t="str">
            <v>Wilson Hotel</v>
          </cell>
          <cell r="C1209" t="str">
            <v>The Wilson Hotel Housing LLC</v>
          </cell>
          <cell r="D1209" t="str">
            <v>Finney, Neill &amp; Company, P.S.</v>
          </cell>
          <cell r="E1209" t="str">
            <v>Beacon Development Group Inc,Housing Authority of Anacortes (WA)</v>
          </cell>
          <cell r="F1209" t="str">
            <v>HEF IV - 50%,HEF V - 40%,HWCF - 10%</v>
          </cell>
          <cell r="G1209">
            <v>0</v>
          </cell>
          <cell r="H1209" t="str">
            <v>NO</v>
          </cell>
          <cell r="I1209" t="str">
            <v>27.5, 40</v>
          </cell>
          <cell r="J1209" t="str">
            <v>27.5, 40</v>
          </cell>
        </row>
        <row r="1210">
          <cell r="A1210">
            <v>62256</v>
          </cell>
          <cell r="B1210" t="str">
            <v>Third and Blanchard</v>
          </cell>
          <cell r="C1210" t="str">
            <v>Third &amp; Blanchard LLC</v>
          </cell>
          <cell r="D1210" t="str">
            <v>Dauby O' Connor &amp; Zaleski LLC</v>
          </cell>
          <cell r="E1210" t="str">
            <v>Plymouth Housing Group (PHG)</v>
          </cell>
          <cell r="F1210" t="str">
            <v>NEF 2006</v>
          </cell>
          <cell r="G1210">
            <v>2018</v>
          </cell>
          <cell r="H1210" t="str">
            <v>YES</v>
          </cell>
          <cell r="I1210" t="str">
            <v>40</v>
          </cell>
          <cell r="J1210">
            <v>40</v>
          </cell>
        </row>
        <row r="1211">
          <cell r="A1211">
            <v>66536</v>
          </cell>
          <cell r="B1211" t="str">
            <v>Thorncreek Senior Living</v>
          </cell>
          <cell r="C1211" t="str">
            <v>Thorncreek Senior Living, L.P.</v>
          </cell>
          <cell r="D1211" t="str">
            <v>Haran &amp; Associates, Ltd.</v>
          </cell>
          <cell r="E1211" t="str">
            <v>Turnstone Development Corporation</v>
          </cell>
          <cell r="F1211" t="str">
            <v>Regional Fund V - Chicago</v>
          </cell>
          <cell r="G1211">
            <v>0</v>
          </cell>
          <cell r="H1211" t="str">
            <v>NO</v>
          </cell>
          <cell r="I1211" t="str">
            <v>27.5</v>
          </cell>
          <cell r="J1211" t="str">
            <v>27.5</v>
          </cell>
        </row>
        <row r="1212">
          <cell r="A1212">
            <v>66073</v>
          </cell>
          <cell r="B1212" t="str">
            <v>Three Rivers Village</v>
          </cell>
          <cell r="C1212" t="str">
            <v>Three Rivers Senior Housing LLLP</v>
          </cell>
          <cell r="D1212" t="str">
            <v>Dauby O' Connor &amp; Zaleski LLC</v>
          </cell>
          <cell r="E1212" t="str">
            <v>American Baptist Homes of the West (ABHOW),Beacon Communities, Inc.</v>
          </cell>
          <cell r="F1212" t="str">
            <v>HEF XI</v>
          </cell>
          <cell r="G1212">
            <v>0</v>
          </cell>
          <cell r="H1212" t="str">
            <v>NO</v>
          </cell>
          <cell r="I1212" t="str">
            <v>27.5</v>
          </cell>
          <cell r="J1212" t="str">
            <v>27.5</v>
          </cell>
        </row>
        <row r="1213">
          <cell r="A1213">
            <v>65919</v>
          </cell>
          <cell r="B1213" t="str">
            <v xml:space="preserve">Tierra Linda </v>
          </cell>
          <cell r="C1213" t="str">
            <v>Tierra Linda Limited Partnership</v>
          </cell>
          <cell r="D1213" t="str">
            <v>RubinBrown LLP (Chicago)</v>
          </cell>
          <cell r="E1213" t="str">
            <v>LUCHA</v>
          </cell>
          <cell r="F1213" t="str">
            <v>Regional VIII - Chicago</v>
          </cell>
          <cell r="G1213">
            <v>2018</v>
          </cell>
          <cell r="H1213" t="str">
            <v>YES</v>
          </cell>
          <cell r="I1213">
            <v>27.5</v>
          </cell>
          <cell r="J1213">
            <v>30</v>
          </cell>
        </row>
        <row r="1214">
          <cell r="A1214">
            <v>65391</v>
          </cell>
          <cell r="B1214" t="str">
            <v xml:space="preserve">Villanueva Townhouse Preservation </v>
          </cell>
          <cell r="C1214" t="str">
            <v>Tillmon Villanueva Limited Partnership</v>
          </cell>
          <cell r="D1214" t="str">
            <v>Katherine R. Conlon, CPA</v>
          </cell>
          <cell r="E1214" t="str">
            <v>Womens Community Revitalization Project</v>
          </cell>
          <cell r="F1214" t="str">
            <v>TD Banknorth 2012</v>
          </cell>
          <cell r="G1214">
            <v>0</v>
          </cell>
          <cell r="H1214" t="str">
            <v>NO</v>
          </cell>
          <cell r="I1214" t="str">
            <v>27.5</v>
          </cell>
          <cell r="J1214" t="str">
            <v>27.5</v>
          </cell>
        </row>
        <row r="1215">
          <cell r="A1215">
            <v>64391</v>
          </cell>
          <cell r="B1215" t="str">
            <v>Timber Village II</v>
          </cell>
          <cell r="C1215" t="str">
            <v>Timber Village Apartments II, Ltd.</v>
          </cell>
          <cell r="D1215" t="str">
            <v>Tidwell Group (Atlanta), Tidwell Group (Birmingham)</v>
          </cell>
          <cell r="E1215" t="str">
            <v>Realtex Housing Management LLC,Timber Village II, LLC</v>
          </cell>
          <cell r="F1215" t="str">
            <v>BAF II Fund</v>
          </cell>
          <cell r="G1215">
            <v>0</v>
          </cell>
          <cell r="H1215" t="str">
            <v>NO</v>
          </cell>
          <cell r="I1215" t="str">
            <v>27.5</v>
          </cell>
          <cell r="J1215" t="str">
            <v>27.5</v>
          </cell>
        </row>
        <row r="1216">
          <cell r="A1216">
            <v>61093</v>
          </cell>
          <cell r="B1216" t="str">
            <v>Birchwood Apartments</v>
          </cell>
          <cell r="C1216" t="str">
            <v>Tipson Road Apartments, LP</v>
          </cell>
          <cell r="D1216" t="str">
            <v>Dixon Hughes Goodman LLP (VA)</v>
          </cell>
          <cell r="E1216" t="str">
            <v>CDA-TCG Inc</v>
          </cell>
          <cell r="H1216" t="str">
            <v>MAKE ELECTION DECISION BASED ON CURRENT DEPRECIATION USEFUL LIFE *</v>
          </cell>
        </row>
        <row r="1217">
          <cell r="A1217">
            <v>65503</v>
          </cell>
          <cell r="B1217" t="str">
            <v>Rising Cedar (aka Touchstone Supportive)</v>
          </cell>
          <cell r="C1217" t="str">
            <v>Touchstone Community Limited Partnership</v>
          </cell>
          <cell r="D1217" t="str">
            <v>Mahoney Ulbrich Christiansen Russ</v>
          </cell>
          <cell r="E1217" t="str">
            <v>Project for Pride in Living (PPL)</v>
          </cell>
          <cell r="F1217" t="str">
            <v>Morgan Stanley SIF Single</v>
          </cell>
          <cell r="G1217">
            <v>2018</v>
          </cell>
          <cell r="H1217" t="str">
            <v>YES</v>
          </cell>
          <cell r="I1217" t="str">
            <v>40</v>
          </cell>
          <cell r="J1217">
            <v>40</v>
          </cell>
        </row>
        <row r="1218">
          <cell r="A1218">
            <v>61921</v>
          </cell>
          <cell r="B1218" t="str">
            <v>Town View Apartments</v>
          </cell>
          <cell r="C1218" t="str">
            <v>Town View Partners Limited Partnership</v>
          </cell>
          <cell r="D1218" t="str">
            <v>Lefor &amp; Rapp, LLC</v>
          </cell>
          <cell r="E1218" t="str">
            <v>Crane &amp;amp; Fowler Investments, LLC</v>
          </cell>
          <cell r="F1218" t="str">
            <v>NEF 2004</v>
          </cell>
          <cell r="G1218">
            <v>0</v>
          </cell>
          <cell r="H1218" t="str">
            <v>NO</v>
          </cell>
          <cell r="I1218" t="str">
            <v>27.5</v>
          </cell>
          <cell r="J1218" t="str">
            <v>27.5</v>
          </cell>
        </row>
        <row r="1219">
          <cell r="A1219">
            <v>10001</v>
          </cell>
          <cell r="B1219" t="str">
            <v>Townsend Avenue Enterprises</v>
          </cell>
          <cell r="C1219" t="str">
            <v>Townsend Avenue Enterprises LP</v>
          </cell>
          <cell r="D1219" t="str">
            <v>Berdon Accountants and Advisors</v>
          </cell>
          <cell r="E1219" t="str">
            <v>Mount Hope Housing Company, Inc. (MHHC)</v>
          </cell>
          <cell r="H1219" t="str">
            <v>NEF DISPOSED INTEREST IN 2018</v>
          </cell>
        </row>
        <row r="1220">
          <cell r="A1220">
            <v>65200</v>
          </cell>
          <cell r="B1220" t="str">
            <v>Travis Street Plaza</v>
          </cell>
          <cell r="C1220" t="str">
            <v>Travis Street Plaza, LP</v>
          </cell>
          <cell r="D1220" t="str">
            <v>RubinBrown LLP (St. Louis)</v>
          </cell>
          <cell r="E1220" t="str">
            <v>4500 Travis, LLC,Cantwell-Anderson, Inc.</v>
          </cell>
          <cell r="F1220" t="str">
            <v>NEF 2011</v>
          </cell>
          <cell r="G1220">
            <v>0</v>
          </cell>
          <cell r="H1220" t="str">
            <v>NO</v>
          </cell>
          <cell r="I1220" t="str">
            <v>27.5</v>
          </cell>
          <cell r="J1220" t="str">
            <v>27.5</v>
          </cell>
        </row>
        <row r="1221">
          <cell r="A1221">
            <v>66508</v>
          </cell>
          <cell r="B1221" t="str">
            <v xml:space="preserve">Tres Puentes </v>
          </cell>
          <cell r="C1221" t="str">
            <v>Tres Puentes, L.P.</v>
          </cell>
          <cell r="D1221" t="str">
            <v>CohnReznick (NY)</v>
          </cell>
          <cell r="E1221" t="str">
            <v>West Side Federation for Senior Housing, Inc.</v>
          </cell>
          <cell r="F1221" t="str">
            <v>JPMorgan 2011
NY ARH Fund</v>
          </cell>
          <cell r="G1221">
            <v>2018</v>
          </cell>
          <cell r="H1221" t="str">
            <v>YES</v>
          </cell>
          <cell r="I1221">
            <v>27.5</v>
          </cell>
          <cell r="J1221">
            <v>30</v>
          </cell>
        </row>
        <row r="1222">
          <cell r="A1222">
            <v>63129</v>
          </cell>
          <cell r="B1222" t="str">
            <v>Trilogy Center for Women</v>
          </cell>
          <cell r="C1222" t="str">
            <v>Trilogy Center for Women, LLC</v>
          </cell>
          <cell r="D1222" t="str">
            <v>Thurman Campbell Group, PLC</v>
          </cell>
          <cell r="E1222" t="str">
            <v>Pennyroyal Housing Alternatives, Inc.</v>
          </cell>
          <cell r="F1222" t="str">
            <v>NEF 2007</v>
          </cell>
          <cell r="G1222">
            <v>0</v>
          </cell>
          <cell r="H1222" t="str">
            <v>NO</v>
          </cell>
          <cell r="I1222" t="str">
            <v>27.5</v>
          </cell>
          <cell r="J1222" t="str">
            <v>27.5</v>
          </cell>
        </row>
        <row r="1223">
          <cell r="A1223">
            <v>66228</v>
          </cell>
          <cell r="B1223" t="str">
            <v>Trio at Encore - Secondary 2014</v>
          </cell>
          <cell r="C1223" t="str">
            <v>TRIO at Encore, LP</v>
          </cell>
          <cell r="D1223" t="str">
            <v>Novogradac &amp; Company LLP (Austin)</v>
          </cell>
          <cell r="E1223" t="str">
            <v>Banc of America CDC (Developer) (BACDC),Tampa (FL) Housing Authority (THA)</v>
          </cell>
          <cell r="F1223" t="str">
            <v>Regional Fund II</v>
          </cell>
          <cell r="G1223">
            <v>0</v>
          </cell>
          <cell r="H1223" t="str">
            <v>NO</v>
          </cell>
          <cell r="I1223" t="str">
            <v>27.5</v>
          </cell>
          <cell r="J1223" t="str">
            <v>27.5</v>
          </cell>
        </row>
        <row r="1224">
          <cell r="A1224">
            <v>67553</v>
          </cell>
          <cell r="B1224" t="str">
            <v xml:space="preserve">Rocky Hill Veterans </v>
          </cell>
          <cell r="C1224" t="str">
            <v>Trower Housing Partners, LP</v>
          </cell>
          <cell r="D1224" t="str">
            <v>Bowman &amp; Company LLP</v>
          </cell>
          <cell r="E1224" t="str">
            <v>Community Development Partners (NB-CA)</v>
          </cell>
          <cell r="F1224" t="str">
            <v>CEF 2017</v>
          </cell>
          <cell r="G1224">
            <v>2018</v>
          </cell>
          <cell r="H1224" t="str">
            <v>YES</v>
          </cell>
          <cell r="I1224">
            <v>27.5</v>
          </cell>
          <cell r="J1224">
            <v>30</v>
          </cell>
        </row>
        <row r="1225">
          <cell r="A1225">
            <v>64325</v>
          </cell>
          <cell r="B1225" t="str">
            <v>Truax Park Redevelopment</v>
          </cell>
          <cell r="C1225" t="str">
            <v>Truax Park Redevelopment, Phase I, LLC</v>
          </cell>
          <cell r="D1225" t="str">
            <v>SVA Certified Public Accountants</v>
          </cell>
          <cell r="E1225" t="str">
            <v>CDA of the City of Madison</v>
          </cell>
          <cell r="F1225" t="str">
            <v>BAF II Fund - 91%,Morgan Stanley SIF Shared - 9%</v>
          </cell>
          <cell r="G1225">
            <v>0</v>
          </cell>
          <cell r="H1225" t="str">
            <v>NO</v>
          </cell>
          <cell r="I1225" t="str">
            <v>27.5</v>
          </cell>
          <cell r="J1225" t="str">
            <v>27.5</v>
          </cell>
        </row>
        <row r="1226">
          <cell r="A1226">
            <v>65401</v>
          </cell>
          <cell r="B1226" t="str">
            <v xml:space="preserve">True Bethel Townhomes </v>
          </cell>
          <cell r="C1226" t="str">
            <v>True Bethel Townhomes, LLC</v>
          </cell>
          <cell r="D1226" t="str">
            <v>Freed Maxick CPAs, PC</v>
          </cell>
          <cell r="E1226" t="str">
            <v>Belmont Housing Resources for WNY, Inc,True Community Development Corporation (TCDC)</v>
          </cell>
          <cell r="F1226" t="str">
            <v>NEF 2013</v>
          </cell>
          <cell r="G1226">
            <v>0</v>
          </cell>
          <cell r="H1226" t="str">
            <v>NO</v>
          </cell>
          <cell r="I1226" t="str">
            <v>27.5</v>
          </cell>
          <cell r="J1226" t="str">
            <v>27.5</v>
          </cell>
        </row>
        <row r="1227">
          <cell r="A1227">
            <v>63217</v>
          </cell>
          <cell r="B1227" t="str">
            <v>Tullamore Senior Apartments</v>
          </cell>
          <cell r="C1227" t="str">
            <v>Tullamore Limited Partnership</v>
          </cell>
          <cell r="D1227" t="str">
            <v>Haran &amp; Associates, Ltd.</v>
          </cell>
          <cell r="E1227" t="str">
            <v>Thomas Development Company</v>
          </cell>
          <cell r="F1227" t="str">
            <v>NEF 2007</v>
          </cell>
          <cell r="G1227">
            <v>0</v>
          </cell>
          <cell r="H1227" t="str">
            <v>NO</v>
          </cell>
          <cell r="I1227" t="str">
            <v>27.5</v>
          </cell>
          <cell r="J1227" t="str">
            <v>27.5</v>
          </cell>
        </row>
        <row r="1228">
          <cell r="A1228">
            <v>61532</v>
          </cell>
          <cell r="B1228" t="str">
            <v>Anise Turina Apartments</v>
          </cell>
          <cell r="C1228" t="str">
            <v>Turina Associates, L.P., a California Limited Partnership</v>
          </cell>
          <cell r="D1228" t="str">
            <v>Spiteri, Narasky &amp; Daley, LLP</v>
          </cell>
          <cell r="E1228" t="str">
            <v>EAH, Inc.</v>
          </cell>
          <cell r="H1228" t="str">
            <v>NEF DISPOSED INTEREST IN 2018</v>
          </cell>
        </row>
        <row r="1229">
          <cell r="A1229">
            <v>66813</v>
          </cell>
          <cell r="B1229" t="str">
            <v>Wisdom Village of Northlake</v>
          </cell>
          <cell r="C1229" t="str">
            <v>Turnstone Northlake Senior Living Apartments L.P.</v>
          </cell>
          <cell r="D1229" t="str">
            <v>Haran &amp; Associates, Ltd.</v>
          </cell>
          <cell r="E1229" t="str">
            <v>Turnstone Development Corporation</v>
          </cell>
          <cell r="F1229" t="str">
            <v>BOACHIF VIII</v>
          </cell>
          <cell r="G1229">
            <v>2018</v>
          </cell>
          <cell r="H1229" t="str">
            <v>YES</v>
          </cell>
          <cell r="I1229" t="str">
            <v>27.5</v>
          </cell>
          <cell r="J1229">
            <v>40</v>
          </cell>
        </row>
        <row r="1230">
          <cell r="A1230">
            <v>62312</v>
          </cell>
          <cell r="B1230" t="str">
            <v>Turtle Creek</v>
          </cell>
          <cell r="C1230" t="str">
            <v>Turtle Creek Apartments Limited Partnership</v>
          </cell>
          <cell r="D1230" t="str">
            <v>Bjorklund Montplaisir, CPA's</v>
          </cell>
          <cell r="E1230" t="str">
            <v>Homes for Good</v>
          </cell>
          <cell r="F1230" t="str">
            <v>NEF 2007 - 42%,One Economy I - 58%</v>
          </cell>
          <cell r="G1230">
            <v>0</v>
          </cell>
          <cell r="H1230" t="str">
            <v>NO</v>
          </cell>
          <cell r="I1230" t="str">
            <v>27.5</v>
          </cell>
          <cell r="J1230" t="str">
            <v>27.5</v>
          </cell>
        </row>
        <row r="1231">
          <cell r="A1231">
            <v>66864</v>
          </cell>
          <cell r="B1231" t="str">
            <v xml:space="preserve">Twin Lakes Landing </v>
          </cell>
          <cell r="C1231" t="str">
            <v>Twin Lakes Landing LLC</v>
          </cell>
          <cell r="D1231" t="str">
            <v>Watson &amp; McDonell, PLLC</v>
          </cell>
          <cell r="E1231" t="str">
            <v>Housing Hope</v>
          </cell>
          <cell r="F1231" t="str">
            <v>HEF XIII</v>
          </cell>
          <cell r="G1231">
            <v>2018</v>
          </cell>
          <cell r="H1231" t="str">
            <v>YES</v>
          </cell>
          <cell r="I1231">
            <v>27.5</v>
          </cell>
          <cell r="J1231">
            <v>40</v>
          </cell>
        </row>
        <row r="1232">
          <cell r="A1232">
            <v>62265</v>
          </cell>
          <cell r="B1232" t="str">
            <v>Torre, Westminster and Vista</v>
          </cell>
          <cell r="C1232" t="str">
            <v>TWV Limited Partnership</v>
          </cell>
          <cell r="D1232" t="str">
            <v>Mahoney Ulbrich Christiansen Russ</v>
          </cell>
          <cell r="E1232" t="str">
            <v>CommonBond Communities</v>
          </cell>
          <cell r="F1232" t="str">
            <v>NEF 2006</v>
          </cell>
          <cell r="G1232">
            <v>2018</v>
          </cell>
          <cell r="H1232" t="str">
            <v>YES</v>
          </cell>
          <cell r="I1232" t="str">
            <v>27.5, 40</v>
          </cell>
          <cell r="J1232">
            <v>40</v>
          </cell>
        </row>
        <row r="1233">
          <cell r="A1233">
            <v>66276</v>
          </cell>
          <cell r="B1233" t="str">
            <v>Estates at Ellington</v>
          </cell>
          <cell r="C1233" t="str">
            <v>TX Strawberry Apartments, Ltd.</v>
          </cell>
          <cell r="D1233" t="str">
            <v>Dauby O' Connor &amp; Zaleski LLC</v>
          </cell>
          <cell r="E1233" t="str">
            <v>Generation Housing Development, LLC,Herman &amp;amp; Kittle Properties, Inc,TX Strawberry Apartments I, LLC</v>
          </cell>
          <cell r="F1233" t="str">
            <v>Cathay SIF I - 10%,NEF 2014 - 90%</v>
          </cell>
          <cell r="G1233">
            <v>2018</v>
          </cell>
          <cell r="H1233" t="str">
            <v>YES</v>
          </cell>
          <cell r="I1233" t="str">
            <v>27.5</v>
          </cell>
          <cell r="J1233">
            <v>40</v>
          </cell>
        </row>
        <row r="1234">
          <cell r="A1234">
            <v>61913</v>
          </cell>
          <cell r="B1234" t="str">
            <v>Tyler Run I</v>
          </cell>
          <cell r="C1234" t="str">
            <v>Tyler Run I, LLC</v>
          </cell>
          <cell r="D1234" t="str">
            <v>Novogradac &amp; Company LLP (Cleveland)</v>
          </cell>
          <cell r="E1234" t="str">
            <v>Integra Investment Holdings, LLC</v>
          </cell>
          <cell r="F1234" t="str">
            <v>NEF 2004</v>
          </cell>
          <cell r="G1234">
            <v>0</v>
          </cell>
          <cell r="H1234" t="str">
            <v>NO</v>
          </cell>
          <cell r="I1234" t="str">
            <v>27.5</v>
          </cell>
          <cell r="J1234" t="str">
            <v>27.5</v>
          </cell>
        </row>
        <row r="1235">
          <cell r="A1235">
            <v>61914</v>
          </cell>
          <cell r="B1235" t="str">
            <v>Tyler Run II</v>
          </cell>
          <cell r="C1235" t="str">
            <v>Tyler Run II, LLC</v>
          </cell>
          <cell r="D1235" t="str">
            <v>Novogradac &amp; Company LLP (Cleveland)</v>
          </cell>
          <cell r="E1235" t="str">
            <v>Integra Investment Holdings, LLC</v>
          </cell>
          <cell r="F1235" t="str">
            <v>NEF 2005</v>
          </cell>
          <cell r="G1235">
            <v>0</v>
          </cell>
          <cell r="H1235" t="str">
            <v>NO</v>
          </cell>
          <cell r="I1235" t="str">
            <v>27.5</v>
          </cell>
          <cell r="J1235" t="str">
            <v>27.5</v>
          </cell>
        </row>
        <row r="1236">
          <cell r="A1236">
            <v>63850</v>
          </cell>
          <cell r="B1236" t="str">
            <v>Crossings at Morgan Hill</v>
          </cell>
          <cell r="C1236" t="str">
            <v>UHC 00381 Morgan Hill, L.P.</v>
          </cell>
          <cell r="D1236" t="str">
            <v>Novogradac &amp; Company LLP (Walnut Creek, CA), Novogradac &amp; Company LLP (San Francisco)</v>
          </cell>
          <cell r="E1236" t="str">
            <v>Urban Housing Communities</v>
          </cell>
          <cell r="F1236" t="str">
            <v>BAF II Fund</v>
          </cell>
          <cell r="G1236">
            <v>2018</v>
          </cell>
          <cell r="H1236" t="str">
            <v>YES</v>
          </cell>
          <cell r="I1236" t="str">
            <v>27.5, 40</v>
          </cell>
          <cell r="J1236">
            <v>40</v>
          </cell>
        </row>
        <row r="1237">
          <cell r="A1237">
            <v>64735</v>
          </cell>
          <cell r="B1237" t="str">
            <v>Crossings at Big Bear Lake</v>
          </cell>
          <cell r="C1237" t="str">
            <v>UHC 00415 Big Bear Lake, L.P.</v>
          </cell>
          <cell r="D1237" t="str">
            <v>Novogradac &amp; Company LLP (Walnut Creek, CA), Novogradac &amp; Company LLP (San Francisco)</v>
          </cell>
          <cell r="E1237" t="str">
            <v>Urban Housing Communities</v>
          </cell>
          <cell r="F1237" t="str">
            <v>BAF Fund</v>
          </cell>
          <cell r="G1237">
            <v>0</v>
          </cell>
          <cell r="H1237" t="str">
            <v>NO</v>
          </cell>
          <cell r="I1237" t="str">
            <v>27.5</v>
          </cell>
          <cell r="J1237" t="str">
            <v>27.5</v>
          </cell>
        </row>
        <row r="1238">
          <cell r="A1238">
            <v>64738</v>
          </cell>
          <cell r="B1238" t="str">
            <v>Crossings on 29th Street</v>
          </cell>
          <cell r="C1238" t="str">
            <v>UHC LA 29, L.P.</v>
          </cell>
          <cell r="D1238" t="str">
            <v>Novogradac &amp; Company LLP (Walnut Creek, CA), Novogradac &amp; Company LLP (San Francisco)</v>
          </cell>
          <cell r="E1238" t="str">
            <v>Urban Housing Communities</v>
          </cell>
          <cell r="F1238" t="str">
            <v>Wells Fargo SIF II</v>
          </cell>
          <cell r="G1238">
            <v>2018</v>
          </cell>
          <cell r="H1238" t="str">
            <v>YES</v>
          </cell>
          <cell r="I1238" t="str">
            <v>27.5</v>
          </cell>
          <cell r="J1238">
            <v>40</v>
          </cell>
        </row>
        <row r="1239">
          <cell r="A1239">
            <v>63870</v>
          </cell>
          <cell r="B1239" t="str">
            <v>Horizons at Morgan Hill</v>
          </cell>
          <cell r="C1239" t="str">
            <v xml:space="preserve">UHC Morgan Hill, L.P. </v>
          </cell>
          <cell r="D1239" t="str">
            <v>Novogradac &amp; Company LLP (Walnut Creek, CA), Novogradac &amp; Company LLP (San Francisco)</v>
          </cell>
          <cell r="E1239" t="str">
            <v>Urban Housing Communities</v>
          </cell>
          <cell r="F1239" t="str">
            <v>Wells Fargo SIF II</v>
          </cell>
          <cell r="G1239">
            <v>2022</v>
          </cell>
          <cell r="H1239" t="str">
            <v>NO</v>
          </cell>
          <cell r="I1239" t="str">
            <v>27.5</v>
          </cell>
          <cell r="J1239" t="str">
            <v>27.5</v>
          </cell>
        </row>
        <row r="1240">
          <cell r="A1240">
            <v>66065</v>
          </cell>
          <cell r="B1240" t="str">
            <v>North Mountain Village (aka Parsons Village)</v>
          </cell>
          <cell r="C1240" t="str">
            <v>UMOM Housing III, LLC</v>
          </cell>
          <cell r="D1240" t="str">
            <v>Novogradac &amp; Company LLP (Long Beach)</v>
          </cell>
          <cell r="E1240" t="str">
            <v>Day Center III, LLC,Helping Hands Housing Services, Inc. (HHHS)</v>
          </cell>
          <cell r="F1240" t="str">
            <v>BOACHIF VIII</v>
          </cell>
          <cell r="G1240">
            <v>2018</v>
          </cell>
          <cell r="H1240" t="str">
            <v>YES</v>
          </cell>
          <cell r="I1240" t="str">
            <v>27.5</v>
          </cell>
          <cell r="J1240">
            <v>40</v>
          </cell>
        </row>
        <row r="1241">
          <cell r="A1241">
            <v>64228</v>
          </cell>
          <cell r="B1241" t="str">
            <v>Union Avenue (NY)</v>
          </cell>
          <cell r="C1241" t="str">
            <v xml:space="preserve">Union Avenue Cluster, L.P. </v>
          </cell>
          <cell r="D1241" t="str">
            <v>Vargas &amp; Rivera</v>
          </cell>
          <cell r="E1241" t="str">
            <v>Innovative Property Management &amp;amp; Development Inc.</v>
          </cell>
          <cell r="F1241" t="str">
            <v>NYEF 2006</v>
          </cell>
          <cell r="G1241">
            <v>2018</v>
          </cell>
          <cell r="H1241" t="str">
            <v>YES</v>
          </cell>
          <cell r="I1241" t="str">
            <v>40</v>
          </cell>
          <cell r="J1241">
            <v>40</v>
          </cell>
        </row>
        <row r="1242">
          <cell r="A1242">
            <v>61829</v>
          </cell>
          <cell r="B1242" t="str">
            <v>Union Mill Crossing (SC)</v>
          </cell>
          <cell r="C1242" t="str">
            <v>Union Mill Crossing, LLC, a South Carolina Limited Liability Company</v>
          </cell>
          <cell r="D1242" t="str">
            <v>Rives &amp; Associates, LLP</v>
          </cell>
          <cell r="E1242" t="str">
            <v>Santee-Lynches Affordable Housing and Community Development Corp.</v>
          </cell>
          <cell r="H1242" t="str">
            <v>MAKE ELECTION DECISION BASED ON CURRENT DEPRECIATION USEFUL LIFE *</v>
          </cell>
        </row>
        <row r="1243">
          <cell r="A1243">
            <v>66563</v>
          </cell>
          <cell r="B1243" t="str">
            <v>Union Square (WI)</v>
          </cell>
          <cell r="C1243" t="str">
            <v>Union Square Apartments, LLC</v>
          </cell>
          <cell r="D1243" t="str">
            <v>Tidwell Group (Atlanta)</v>
          </cell>
          <cell r="E1243" t="str">
            <v>Commonwealth Development Corporation ,USA Managing Member, LLC</v>
          </cell>
          <cell r="F1243" t="str">
            <v>Regional Fund V - Chicago</v>
          </cell>
          <cell r="G1243">
            <v>2022</v>
          </cell>
          <cell r="H1243" t="str">
            <v>NO</v>
          </cell>
          <cell r="I1243" t="str">
            <v>27.5</v>
          </cell>
          <cell r="J1243" t="str">
            <v>27.5</v>
          </cell>
        </row>
        <row r="1244">
          <cell r="A1244">
            <v>62476</v>
          </cell>
          <cell r="B1244" t="str">
            <v>Union Village Apartments (LA)</v>
          </cell>
          <cell r="C1244" t="str">
            <v>Union Village, L.L.C.</v>
          </cell>
          <cell r="D1244" t="str">
            <v>Little &amp; Associates LLC</v>
          </cell>
          <cell r="E1244" t="str">
            <v>William K. McConnell</v>
          </cell>
          <cell r="F1244" t="str">
            <v>NEF 2006</v>
          </cell>
          <cell r="G1244">
            <v>2018</v>
          </cell>
          <cell r="H1244" t="str">
            <v>YES</v>
          </cell>
          <cell r="I1244" t="str">
            <v>27.5</v>
          </cell>
          <cell r="J1244">
            <v>40</v>
          </cell>
        </row>
        <row r="1245">
          <cell r="A1245">
            <v>66583</v>
          </cell>
          <cell r="B1245" t="str">
            <v>United Manor (IA)</v>
          </cell>
          <cell r="C1245" t="str">
            <v>United Manor Associates, L.P.</v>
          </cell>
          <cell r="D1245" t="str">
            <v>McGowen Hurst Clark &amp; Smith, P.C.</v>
          </cell>
          <cell r="E1245" t="str">
            <v>Dewitt Churches United,Newbury Management Co.</v>
          </cell>
          <cell r="F1245" t="str">
            <v>NEF 2014</v>
          </cell>
          <cell r="G1245">
            <v>2022</v>
          </cell>
          <cell r="H1245" t="str">
            <v>NO</v>
          </cell>
          <cell r="I1245" t="str">
            <v>27.5</v>
          </cell>
          <cell r="J1245" t="str">
            <v>27.5</v>
          </cell>
        </row>
        <row r="1246">
          <cell r="A1246">
            <v>65028</v>
          </cell>
          <cell r="B1246" t="str">
            <v>Unity Place Apartments</v>
          </cell>
          <cell r="C1246" t="str">
            <v>Unity Place LLC</v>
          </cell>
          <cell r="D1246" t="str">
            <v>Eide Bailly LLP</v>
          </cell>
          <cell r="E1246" t="str">
            <v>Uintah Basin Assistance Council</v>
          </cell>
          <cell r="F1246" t="str">
            <v>HEF V</v>
          </cell>
          <cell r="G1246">
            <v>0</v>
          </cell>
          <cell r="H1246" t="str">
            <v>NO</v>
          </cell>
          <cell r="I1246" t="str">
            <v>27.5</v>
          </cell>
          <cell r="J1246" t="str">
            <v>27.5</v>
          </cell>
        </row>
        <row r="1247">
          <cell r="A1247">
            <v>62017</v>
          </cell>
          <cell r="B1247" t="str">
            <v>University Dale Apartments</v>
          </cell>
          <cell r="C1247" t="str">
            <v>University Dale Apartments Limited Partnership</v>
          </cell>
          <cell r="D1247" t="str">
            <v>Dixon Hughes Goodman LLP (VA)</v>
          </cell>
          <cell r="E1247" t="str">
            <v>Community Development Advocates Dale, Inc.,Legacy Management &amp;amp; Development Corporation,Selby Area Community Development Corp. (SACDC)</v>
          </cell>
          <cell r="F1247" t="str">
            <v>NEF 2004</v>
          </cell>
          <cell r="G1247">
            <v>0</v>
          </cell>
          <cell r="H1247" t="str">
            <v>NO</v>
          </cell>
          <cell r="I1247" t="str">
            <v>27.5</v>
          </cell>
          <cell r="J1247" t="str">
            <v>27.5</v>
          </cell>
        </row>
        <row r="1248">
          <cell r="A1248">
            <v>67110</v>
          </cell>
          <cell r="B1248" t="str">
            <v>University Avenue Senior Apartments</v>
          </cell>
          <cell r="C1248" t="str">
            <v>University Senior Apartments L.P.</v>
          </cell>
          <cell r="D1248" t="str">
            <v>Lindquist, Von Husen &amp; Joyce, LLP</v>
          </cell>
          <cell r="E1248" t="str">
            <v>MidPen Housing Corporation (fka Mid Pennisula Housing Coalition),MP-CANDO University Avenue Senior Housing, LLC</v>
          </cell>
          <cell r="F1248" t="str">
            <v>Silicon Valley Bank SIF II</v>
          </cell>
          <cell r="G1248">
            <v>2018</v>
          </cell>
          <cell r="H1248" t="str">
            <v>YES</v>
          </cell>
          <cell r="I1248" t="str">
            <v>40</v>
          </cell>
          <cell r="J1248">
            <v>40</v>
          </cell>
        </row>
        <row r="1249">
          <cell r="A1249">
            <v>66931</v>
          </cell>
          <cell r="B1249" t="str">
            <v xml:space="preserve">El Zocalo (f/k/a Back Of The Yards New City) </v>
          </cell>
          <cell r="C1249" t="str">
            <v>UPD 47th Street, LP</v>
          </cell>
          <cell r="D1249" t="str">
            <v>KMA Bodilly</v>
          </cell>
          <cell r="E1249" t="str">
            <v>UP Development, LLC</v>
          </cell>
          <cell r="F1249" t="str">
            <v>Cathay Shared Investment Fund II LP
Regional VIII - Chicago</v>
          </cell>
          <cell r="G1249">
            <v>2019</v>
          </cell>
          <cell r="H1249" t="str">
            <v>NO</v>
          </cell>
          <cell r="I1249">
            <v>27.5</v>
          </cell>
          <cell r="J1249" t="str">
            <v>27.5</v>
          </cell>
        </row>
        <row r="1250">
          <cell r="A1250">
            <v>66561</v>
          </cell>
          <cell r="B1250" t="str">
            <v xml:space="preserve">Parkview </v>
          </cell>
          <cell r="C1250" t="str">
            <v>UPD Parkview, LP, an Illinois limited partnership</v>
          </cell>
          <cell r="D1250" t="str">
            <v>KMA Bodilly</v>
          </cell>
          <cell r="E1250" t="str">
            <v>UP Development, LLC</v>
          </cell>
          <cell r="F1250" t="str">
            <v>Cathay SIF I
Regional Fund VII
Regional VIII - Chicago</v>
          </cell>
          <cell r="G1250">
            <v>2018</v>
          </cell>
          <cell r="H1250" t="str">
            <v>YES</v>
          </cell>
          <cell r="I1250">
            <v>27.5</v>
          </cell>
          <cell r="J1250">
            <v>30</v>
          </cell>
        </row>
        <row r="1251">
          <cell r="A1251">
            <v>61002</v>
          </cell>
          <cell r="B1251" t="str">
            <v>Upper Pine Revitalization</v>
          </cell>
          <cell r="C1251" t="str">
            <v>Upper Pine Street Revitalization L.P.</v>
          </cell>
          <cell r="D1251" t="str">
            <v>Damiano, Burk &amp; Nuttall, P.C.</v>
          </cell>
          <cell r="E1251" t="str">
            <v>Stop Wasting Abandoned Property, Inc.(SWAP)</v>
          </cell>
          <cell r="H1251" t="str">
            <v>MAKE ELECTION DECISION BASED ON CURRENT DEPRECIATION USEFUL LIFE *</v>
          </cell>
        </row>
        <row r="1252">
          <cell r="A1252">
            <v>66058</v>
          </cell>
          <cell r="B1252" t="str">
            <v>Uptown Lofts on Fifth</v>
          </cell>
          <cell r="C1252" t="str">
            <v>Uptown Lofts on Fifth LP</v>
          </cell>
          <cell r="D1252" t="str">
            <v>Affordable Housing Accountants LTD</v>
          </cell>
          <cell r="E1252" t="str">
            <v>ACTION-Housing Inc.</v>
          </cell>
          <cell r="F1252" t="str">
            <v>BNY Single Investor Fund</v>
          </cell>
          <cell r="G1252">
            <v>0</v>
          </cell>
          <cell r="H1252" t="str">
            <v>NO</v>
          </cell>
          <cell r="I1252" t="str">
            <v>27.5</v>
          </cell>
          <cell r="J1252" t="str">
            <v>27.5</v>
          </cell>
        </row>
        <row r="1253">
          <cell r="A1253">
            <v>67077</v>
          </cell>
          <cell r="B1253" t="str">
            <v>Uptown Maitland - Secondary (2015)</v>
          </cell>
          <cell r="C1253" t="str">
            <v>Uptown Maitland Partners LTD.</v>
          </cell>
          <cell r="D1253" t="str">
            <v>Cherry Bekaert</v>
          </cell>
          <cell r="E1253" t="str">
            <v>Atlantic Housing Partners (FL)</v>
          </cell>
          <cell r="F1253" t="str">
            <v>Sun Trust 2015 Secondary</v>
          </cell>
          <cell r="H1253" t="str">
            <v>NO</v>
          </cell>
          <cell r="I1253" t="str">
            <v>27.5</v>
          </cell>
          <cell r="J1253" t="str">
            <v>27.5</v>
          </cell>
        </row>
        <row r="1254">
          <cell r="A1254">
            <v>61759</v>
          </cell>
          <cell r="B1254" t="str">
            <v>Urban Renaissance</v>
          </cell>
          <cell r="C1254" t="str">
            <v>Urban Renaissance Collaboration L.P.</v>
          </cell>
          <cell r="D1254" t="str">
            <v>Withum Smith &amp; Brown</v>
          </cell>
          <cell r="E1254" t="str">
            <v>Promesa HDFC</v>
          </cell>
          <cell r="F1254" t="str">
            <v>NYEF 2004</v>
          </cell>
          <cell r="G1254">
            <v>2018</v>
          </cell>
          <cell r="H1254" t="str">
            <v>YES</v>
          </cell>
          <cell r="I1254" t="str">
            <v>40</v>
          </cell>
          <cell r="J1254">
            <v>40</v>
          </cell>
        </row>
        <row r="1255">
          <cell r="A1255">
            <v>66319</v>
          </cell>
          <cell r="B1255" t="str">
            <v>Valencia Senior Apartments</v>
          </cell>
          <cell r="C1255" t="str">
            <v>Valencia, LLC</v>
          </cell>
          <cell r="D1255" t="str">
            <v>Haran &amp; Associates, Ltd.</v>
          </cell>
          <cell r="E1255" t="str">
            <v>Northwest Integrity Housing Co. (NIHC),Thomas Development Company</v>
          </cell>
          <cell r="F1255" t="str">
            <v>HEF XI</v>
          </cell>
          <cell r="G1255">
            <v>0</v>
          </cell>
          <cell r="H1255" t="str">
            <v>NO</v>
          </cell>
          <cell r="I1255" t="str">
            <v>27.5</v>
          </cell>
          <cell r="J1255" t="str">
            <v>27.5</v>
          </cell>
        </row>
        <row r="1256">
          <cell r="A1256">
            <v>67309</v>
          </cell>
          <cell r="B1256" t="str">
            <v xml:space="preserve">Valentine Court </v>
          </cell>
          <cell r="C1256" t="str">
            <v>Valentine Court, L.P.</v>
          </cell>
          <cell r="D1256" t="str">
            <v>Thomas Tomaszewski, CPA - El Dorado Hills</v>
          </cell>
          <cell r="E1256" t="str">
            <v>Peoples' Self-Help Housing Corporation (PSHHC)</v>
          </cell>
          <cell r="F1256" t="str">
            <v>CEF 2016</v>
          </cell>
          <cell r="G1256">
            <v>2018</v>
          </cell>
          <cell r="H1256" t="str">
            <v>YES</v>
          </cell>
          <cell r="I1256" t="str">
            <v>27.5, 40</v>
          </cell>
          <cell r="J1256">
            <v>40</v>
          </cell>
        </row>
        <row r="1257">
          <cell r="A1257">
            <v>66960</v>
          </cell>
          <cell r="B1257" t="str">
            <v xml:space="preserve">Valley Bridge </v>
          </cell>
          <cell r="C1257" t="str">
            <v>Valley Bridge Senior Housing Limited Partnership</v>
          </cell>
          <cell r="D1257" t="str">
            <v>Plante and Moran, LLC (Ohio)</v>
          </cell>
          <cell r="E1257" t="str">
            <v>National Church Residences</v>
          </cell>
          <cell r="F1257" t="str">
            <v>MS CTR Fund II LLC</v>
          </cell>
          <cell r="G1257">
            <v>2018</v>
          </cell>
          <cell r="H1257" t="str">
            <v>YES</v>
          </cell>
          <cell r="I1257">
            <v>27.5</v>
          </cell>
          <cell r="J1257">
            <v>30</v>
          </cell>
        </row>
        <row r="1258">
          <cell r="A1258">
            <v>62464</v>
          </cell>
          <cell r="B1258" t="str">
            <v>Van Cleve Apartments East</v>
          </cell>
          <cell r="C1258" t="str">
            <v>Van Cleve Apartments East Limited Partnership</v>
          </cell>
          <cell r="D1258" t="str">
            <v>Mahoney Ulbrich Christiansen Russ</v>
          </cell>
          <cell r="E1258" t="str">
            <v>Project for Pride in Living (PPL)</v>
          </cell>
          <cell r="F1258" t="str">
            <v>NEF 2007</v>
          </cell>
          <cell r="G1258">
            <v>0</v>
          </cell>
          <cell r="H1258" t="str">
            <v>NO</v>
          </cell>
          <cell r="I1258" t="str">
            <v>27.5</v>
          </cell>
          <cell r="J1258" t="str">
            <v>27.5</v>
          </cell>
        </row>
        <row r="1259">
          <cell r="A1259">
            <v>63543</v>
          </cell>
          <cell r="B1259" t="str">
            <v>Van Cleve Apartments West</v>
          </cell>
          <cell r="C1259" t="str">
            <v>Van Cleve Apartments West Limited Partnership</v>
          </cell>
          <cell r="D1259" t="str">
            <v>Mahoney Ulbrich Christiansen Russ</v>
          </cell>
          <cell r="E1259" t="str">
            <v>Project for Pride in Living (PPL)</v>
          </cell>
          <cell r="F1259" t="str">
            <v>NEF 2008 - 92%,NEF 2008 II - 8%</v>
          </cell>
          <cell r="G1259">
            <v>0</v>
          </cell>
          <cell r="H1259" t="str">
            <v>NO</v>
          </cell>
          <cell r="I1259" t="str">
            <v>27.5</v>
          </cell>
          <cell r="J1259" t="str">
            <v>27.5</v>
          </cell>
        </row>
        <row r="1260">
          <cell r="A1260">
            <v>63504</v>
          </cell>
          <cell r="B1260" t="str">
            <v xml:space="preserve">Vanguard Apartments (Cameron Court) </v>
          </cell>
          <cell r="C1260" t="str">
            <v>Vanguard Elderly Limited Dividend Housing Association Limited Partnership</v>
          </cell>
          <cell r="D1260" t="str">
            <v>Novogradac &amp; Company LLP (Southfield, MI)</v>
          </cell>
          <cell r="E1260" t="str">
            <v>NRP Management, LLC,Vanguard Community Development Corporation</v>
          </cell>
          <cell r="F1260" t="str">
            <v>NEF 2008</v>
          </cell>
          <cell r="G1260">
            <v>2022</v>
          </cell>
          <cell r="H1260" t="str">
            <v>NO</v>
          </cell>
          <cell r="I1260" t="str">
            <v>27.5</v>
          </cell>
          <cell r="J1260" t="str">
            <v>27.5</v>
          </cell>
        </row>
        <row r="1261">
          <cell r="A1261">
            <v>65585</v>
          </cell>
          <cell r="B1261" t="str">
            <v>Valley Brook Village</v>
          </cell>
          <cell r="C1261" t="str">
            <v>VBV I, LLC</v>
          </cell>
          <cell r="D1261" t="str">
            <v>RSM (Boston)</v>
          </cell>
          <cell r="E1261" t="str">
            <v>Peabody Properties, Inc.(PPI)</v>
          </cell>
          <cell r="F1261" t="str">
            <v>MetLife II</v>
          </cell>
          <cell r="G1261">
            <v>2018</v>
          </cell>
          <cell r="H1261" t="str">
            <v>YES</v>
          </cell>
          <cell r="I1261" t="str">
            <v>40</v>
          </cell>
          <cell r="J1261">
            <v>40</v>
          </cell>
        </row>
        <row r="1262">
          <cell r="A1262">
            <v>66376</v>
          </cell>
          <cell r="B1262" t="str">
            <v>Gateway Apartments (CA)</v>
          </cell>
          <cell r="C1262" t="str">
            <v xml:space="preserve">VCHC GATEWAY, L.P. </v>
          </cell>
          <cell r="D1262" t="str">
            <v>Keller &amp; Associates, LLP</v>
          </cell>
          <cell r="E1262" t="str">
            <v>Hollywood Community Housing Corporation,Venice Community Housing Corporation (VCH)</v>
          </cell>
          <cell r="F1262" t="str">
            <v>CEF 2015</v>
          </cell>
          <cell r="G1262">
            <v>2018</v>
          </cell>
          <cell r="H1262" t="str">
            <v>YES</v>
          </cell>
          <cell r="I1262" t="str">
            <v>27.5, 40</v>
          </cell>
          <cell r="J1262">
            <v>40</v>
          </cell>
        </row>
        <row r="1263">
          <cell r="A1263">
            <v>66288</v>
          </cell>
          <cell r="B1263" t="str">
            <v>Paso Fino Apartments</v>
          </cell>
          <cell r="C1263" t="str">
            <v>VDC Bexar County Reserve I, LP</v>
          </cell>
          <cell r="D1263" t="str">
            <v>CohnReznick (Austin)</v>
          </cell>
          <cell r="E1263" t="str">
            <v>VDC Bexar County Reserve I GP, LLC,Versa Development, LLC</v>
          </cell>
          <cell r="F1263" t="str">
            <v>JPMorgan 2014</v>
          </cell>
          <cell r="G1263">
            <v>2022</v>
          </cell>
          <cell r="H1263" t="str">
            <v>NO</v>
          </cell>
          <cell r="I1263" t="str">
            <v>27.5</v>
          </cell>
          <cell r="J1263" t="str">
            <v>27.5</v>
          </cell>
        </row>
        <row r="1264">
          <cell r="A1264">
            <v>67078</v>
          </cell>
          <cell r="B1264" t="str">
            <v>Venetian Walk - Secondary (2015)</v>
          </cell>
          <cell r="C1264" t="str">
            <v>Venetian Walk Partners, LLLP</v>
          </cell>
          <cell r="D1264" t="str">
            <v>Tidwell Group (Atlanta)</v>
          </cell>
          <cell r="E1264" t="str">
            <v>Norstar Development USA</v>
          </cell>
          <cell r="F1264" t="str">
            <v>Sun Trust 2015 Secondary</v>
          </cell>
          <cell r="G1264">
            <v>0</v>
          </cell>
          <cell r="H1264" t="str">
            <v>NO</v>
          </cell>
          <cell r="I1264" t="str">
            <v>27.5</v>
          </cell>
          <cell r="J1264" t="str">
            <v>27.5</v>
          </cell>
        </row>
        <row r="1265">
          <cell r="A1265">
            <v>66672</v>
          </cell>
          <cell r="B1265" t="str">
            <v>Vera Johnson</v>
          </cell>
          <cell r="C1265" t="str">
            <v>Vera Johnson B LP</v>
          </cell>
          <cell r="D1265" t="str">
            <v>Novogradac &amp; Company LLP (San Francisco)</v>
          </cell>
          <cell r="E1265" t="str">
            <v>Affordable Housing Program, Inc. (Las Vegas),Nevada H.A.N.D., Inc.,Vera Johnson B LLC</v>
          </cell>
          <cell r="F1265" t="str">
            <v>JPMorgan 2015</v>
          </cell>
          <cell r="G1265">
            <v>2018</v>
          </cell>
          <cell r="H1265" t="str">
            <v>YES</v>
          </cell>
          <cell r="I1265" t="str">
            <v>27.5</v>
          </cell>
          <cell r="J1265">
            <v>40</v>
          </cell>
        </row>
        <row r="1266">
          <cell r="A1266">
            <v>61854</v>
          </cell>
          <cell r="B1266" t="str">
            <v>Arroyo de Paz I Apartments (fka Desert Hot Springs)</v>
          </cell>
          <cell r="C1266" t="str">
            <v>Verbena Housing Associates, L.P., a California Limited Partnership</v>
          </cell>
          <cell r="D1266" t="str">
            <v>Thomas Tomaszewski, CPA - El Dorado Hills</v>
          </cell>
          <cell r="E1266" t="str">
            <v>Coachella Valley Housing Coalition</v>
          </cell>
          <cell r="F1266" t="str">
            <v>CEF 2004</v>
          </cell>
          <cell r="G1266">
            <v>0</v>
          </cell>
          <cell r="H1266" t="str">
            <v>NO</v>
          </cell>
          <cell r="I1266" t="str">
            <v>27.5</v>
          </cell>
          <cell r="J1266" t="str">
            <v>27.5</v>
          </cell>
        </row>
        <row r="1267">
          <cell r="A1267">
            <v>64729</v>
          </cell>
          <cell r="B1267" t="str">
            <v>Victory Centre of Vernon Hills Senior Apartments</v>
          </cell>
          <cell r="C1267" t="str">
            <v>Vernon Hills SA Associates, L.P.</v>
          </cell>
          <cell r="D1267" t="str">
            <v>CohnReznick (Chicago)</v>
          </cell>
          <cell r="E1267" t="str">
            <v>JPM/C Reporting,Pathway Senior Living</v>
          </cell>
          <cell r="F1267" t="str">
            <v>JPMorgan 2009</v>
          </cell>
          <cell r="G1267">
            <v>0</v>
          </cell>
          <cell r="H1267" t="str">
            <v>NO</v>
          </cell>
          <cell r="I1267" t="str">
            <v>27.5</v>
          </cell>
          <cell r="J1267" t="str">
            <v>27.5</v>
          </cell>
        </row>
        <row r="1268">
          <cell r="A1268">
            <v>64443</v>
          </cell>
          <cell r="B1268" t="str">
            <v>Victory Centre of Vernon Hills SLF</v>
          </cell>
          <cell r="C1268" t="str">
            <v>Vernon Hills SLF Associates, L.P.</v>
          </cell>
          <cell r="D1268" t="str">
            <v>CohnReznick (Chicago)</v>
          </cell>
          <cell r="E1268" t="str">
            <v>Pathway Senior Living</v>
          </cell>
          <cell r="F1268" t="str">
            <v>Fifth Third 2008 - 50%,Wintrust SIF - 50%</v>
          </cell>
          <cell r="G1268">
            <v>2022</v>
          </cell>
          <cell r="H1268" t="str">
            <v>NO</v>
          </cell>
          <cell r="I1268" t="str">
            <v>27.5</v>
          </cell>
          <cell r="J1268" t="str">
            <v>27.5</v>
          </cell>
        </row>
        <row r="1269">
          <cell r="A1269">
            <v>62288</v>
          </cell>
          <cell r="B1269" t="str">
            <v>Vernor Scotten Partners I</v>
          </cell>
          <cell r="C1269" t="str">
            <v>Vernor/Scotten Partners I Limited Dividend Housing Association Limited Partnership</v>
          </cell>
          <cell r="D1269" t="str">
            <v>Blystone &amp; Bailey CPAs, PC</v>
          </cell>
          <cell r="E1269" t="str">
            <v>LASED, Inc.,Southwest Housing Solutions</v>
          </cell>
          <cell r="F1269" t="str">
            <v>One Economy I</v>
          </cell>
          <cell r="G1269">
            <v>0</v>
          </cell>
          <cell r="H1269" t="str">
            <v>NO</v>
          </cell>
          <cell r="I1269" t="str">
            <v>27.5</v>
          </cell>
          <cell r="J1269" t="str">
            <v>27.5</v>
          </cell>
        </row>
        <row r="1270">
          <cell r="A1270">
            <v>62499</v>
          </cell>
          <cell r="B1270" t="str">
            <v>Arbor Place Townhomes (KY)</v>
          </cell>
          <cell r="C1270" t="str">
            <v>Versailles Partners, Ltd. I</v>
          </cell>
          <cell r="D1270" t="str">
            <v>MIller, Mayer, Sullivan &amp; Stevens LLP</v>
          </cell>
          <cell r="E1270" t="str">
            <v>Summit Development Inc.</v>
          </cell>
          <cell r="F1270" t="str">
            <v>NEF 2006</v>
          </cell>
          <cell r="G1270">
            <v>0</v>
          </cell>
          <cell r="H1270" t="str">
            <v>NO</v>
          </cell>
          <cell r="I1270" t="str">
            <v>27.5</v>
          </cell>
          <cell r="J1270" t="str">
            <v>27.5</v>
          </cell>
        </row>
        <row r="1271">
          <cell r="A1271">
            <v>64808</v>
          </cell>
          <cell r="B1271" t="str">
            <v>Veterans Apartments (CO)</v>
          </cell>
          <cell r="C1271" t="str">
            <v>Veterans Apartments LLLP</v>
          </cell>
          <cell r="D1271" t="str">
            <v>Novogradac &amp; Company LLP (San Francisco)</v>
          </cell>
          <cell r="E1271" t="str">
            <v>Del Norte Neighborhood Development Corporation</v>
          </cell>
          <cell r="F1271" t="str">
            <v>BAF III Fund</v>
          </cell>
          <cell r="G1271">
            <v>0</v>
          </cell>
          <cell r="H1271" t="str">
            <v>NO</v>
          </cell>
          <cell r="I1271" t="str">
            <v>27.5</v>
          </cell>
          <cell r="J1271" t="str">
            <v>27.5</v>
          </cell>
        </row>
        <row r="1272">
          <cell r="A1272">
            <v>65778</v>
          </cell>
          <cell r="B1272" t="str">
            <v>Veterans New Beginnings</v>
          </cell>
          <cell r="C1272" t="str">
            <v>Veterans New Beginnings, LP</v>
          </cell>
          <cell r="D1272" t="str">
            <v>Mayer Hoffman McCann, P.C (a division of CBIZ MHM LLC), CBIZ MHM, LLC</v>
          </cell>
          <cell r="E1272" t="str">
            <v>New Pisgah Missionary Baptist Church</v>
          </cell>
          <cell r="F1272" t="str">
            <v>Regional Fund I</v>
          </cell>
          <cell r="G1272">
            <v>0</v>
          </cell>
          <cell r="H1272" t="str">
            <v>NO</v>
          </cell>
          <cell r="I1272" t="str">
            <v>27.5</v>
          </cell>
          <cell r="J1272" t="str">
            <v>27.5</v>
          </cell>
        </row>
        <row r="1273">
          <cell r="A1273">
            <v>60400</v>
          </cell>
          <cell r="B1273" t="str">
            <v>474 Quincy Street</v>
          </cell>
          <cell r="C1273" t="str">
            <v>Veterans Quincy Street Project, L.P.</v>
          </cell>
          <cell r="D1273" t="str">
            <v>Tyrone Anthony Sellers, CPA</v>
          </cell>
          <cell r="E1273" t="str">
            <v>Black Veterans for Social Justice, Inc.</v>
          </cell>
          <cell r="H1273" t="str">
            <v>MAKE ELECTION DECISION BASED ON CURRENT DEPRECIATION USEFUL LIFE *</v>
          </cell>
        </row>
        <row r="1274">
          <cell r="A1274">
            <v>62289</v>
          </cell>
          <cell r="B1274" t="str">
            <v>Vicksburg Commons</v>
          </cell>
          <cell r="C1274" t="str">
            <v>Vicksburg Commons Limited Partnership</v>
          </cell>
          <cell r="D1274" t="str">
            <v>Mahoney Ulbrich Christiansen Russ</v>
          </cell>
          <cell r="E1274" t="str">
            <v>CommonBond Communities</v>
          </cell>
          <cell r="F1274" t="str">
            <v>CITI Guaranteed Fund</v>
          </cell>
          <cell r="G1274">
            <v>2018</v>
          </cell>
          <cell r="H1274" t="str">
            <v>YES</v>
          </cell>
          <cell r="I1274" t="str">
            <v>27.5</v>
          </cell>
          <cell r="J1274">
            <v>40</v>
          </cell>
        </row>
        <row r="1275">
          <cell r="A1275">
            <v>62540</v>
          </cell>
          <cell r="B1275" t="str">
            <v>Victory Centre of Melrose Park (aka Victory Centre of River Woods)</v>
          </cell>
          <cell r="C1275" t="str">
            <v>Victory Centre of Melrose Park SLF, L.P.</v>
          </cell>
          <cell r="D1275" t="str">
            <v>CohnReznick (Chicago)</v>
          </cell>
          <cell r="E1275" t="str">
            <v>Pathways-Victory Center at Melrose Park, Inc.</v>
          </cell>
          <cell r="H1275" t="str">
            <v>MAKE ELECTION DECISION BASED ON CURRENT DEPRECIATION USEFUL LIFE *</v>
          </cell>
        </row>
        <row r="1276">
          <cell r="A1276">
            <v>65587</v>
          </cell>
          <cell r="B1276" t="str">
            <v>Victory Gardens (CT)</v>
          </cell>
          <cell r="C1276" t="str">
            <v>Victory Gardens Housing LLC</v>
          </cell>
          <cell r="D1276" t="str">
            <v>Whittlesey</v>
          </cell>
          <cell r="E1276" t="str">
            <v>Women's Institute for Housing &amp;amp; Economic Development (WIHED)</v>
          </cell>
          <cell r="F1276" t="str">
            <v>Morgan Stanley SIF Single</v>
          </cell>
          <cell r="G1276">
            <v>2018</v>
          </cell>
          <cell r="H1276" t="str">
            <v>YES</v>
          </cell>
          <cell r="I1276" t="str">
            <v>40</v>
          </cell>
          <cell r="J1276">
            <v>40</v>
          </cell>
        </row>
        <row r="1277">
          <cell r="A1277">
            <v>61736</v>
          </cell>
          <cell r="B1277" t="str">
            <v>Victory Ridge (NY)</v>
          </cell>
          <cell r="C1277" t="str">
            <v>Victory Ridge Apartments, L.P.</v>
          </cell>
          <cell r="D1277" t="str">
            <v>EFPR Group</v>
          </cell>
          <cell r="E1277" t="str">
            <v>Catholic Health System,Edgemere Development</v>
          </cell>
          <cell r="F1277" t="str">
            <v>BOACHIF III</v>
          </cell>
          <cell r="G1277">
            <v>2018</v>
          </cell>
          <cell r="H1277" t="str">
            <v>YES</v>
          </cell>
          <cell r="I1277" t="str">
            <v>27.5</v>
          </cell>
          <cell r="J1277">
            <v>40</v>
          </cell>
        </row>
        <row r="1278">
          <cell r="A1278">
            <v>64934</v>
          </cell>
          <cell r="B1278" t="str">
            <v>View Point Senior Community</v>
          </cell>
          <cell r="C1278" t="str">
            <v xml:space="preserve">View Point/Prescott Valley LP </v>
          </cell>
          <cell r="D1278" t="str">
            <v>Novogradac &amp; Company LLP (San Rafael)</v>
          </cell>
          <cell r="E1278" t="str">
            <v>WESCAP Real Estate Services ,WESCAP View Point LLC</v>
          </cell>
          <cell r="F1278" t="str">
            <v>BAF II Fund - 88%,Morgan Stanley SIF Shared - 12%</v>
          </cell>
          <cell r="G1278">
            <v>0</v>
          </cell>
          <cell r="H1278" t="str">
            <v>NO</v>
          </cell>
          <cell r="I1278" t="str">
            <v>27.5</v>
          </cell>
          <cell r="J1278" t="str">
            <v>27.5</v>
          </cell>
        </row>
        <row r="1279">
          <cell r="A1279">
            <v>61651</v>
          </cell>
          <cell r="B1279" t="str">
            <v>Villa Cesar Chavez</v>
          </cell>
          <cell r="C1279" t="str">
            <v>Villa Cesar Chavez Associates, L.P.</v>
          </cell>
          <cell r="D1279" t="str">
            <v>Keller &amp; Associates, LLP</v>
          </cell>
          <cell r="E1279" t="str">
            <v>Cabrillo Economic Development Corporation (CEDC)</v>
          </cell>
          <cell r="F1279" t="str">
            <v>NEF 2004 - 6%,CEF 2003 - 94%</v>
          </cell>
          <cell r="G1279">
            <v>2018</v>
          </cell>
          <cell r="H1279" t="str">
            <v>YES</v>
          </cell>
          <cell r="I1279" t="str">
            <v>40</v>
          </cell>
          <cell r="J1279">
            <v>40</v>
          </cell>
        </row>
        <row r="1280">
          <cell r="A1280">
            <v>67469</v>
          </cell>
          <cell r="B1280" t="str">
            <v xml:space="preserve">Villa Pacifica II </v>
          </cell>
          <cell r="C1280" t="str">
            <v>Villa Pacifica II LP</v>
          </cell>
          <cell r="D1280" t="str">
            <v>Keller &amp; Associates, LLP</v>
          </cell>
          <cell r="E1280" t="str">
            <v>C and C Development Co., LLC</v>
          </cell>
          <cell r="F1280" t="str">
            <v>BOACHIF IX</v>
          </cell>
          <cell r="G1280">
            <v>0</v>
          </cell>
          <cell r="H1280" t="str">
            <v>NO</v>
          </cell>
          <cell r="I1280">
            <v>40</v>
          </cell>
          <cell r="J1280">
            <v>40</v>
          </cell>
        </row>
        <row r="1281">
          <cell r="A1281">
            <v>61856</v>
          </cell>
          <cell r="B1281" t="str">
            <v>Villa Victoria</v>
          </cell>
          <cell r="C1281" t="str">
            <v>Villa Victoria Associates, L.P., a California Limited Partnership</v>
          </cell>
          <cell r="D1281" t="str">
            <v>Keller &amp; Associates, LLP</v>
          </cell>
          <cell r="E1281" t="str">
            <v>Cabrillo Economic Development Corporation (CEDC)</v>
          </cell>
          <cell r="F1281" t="str">
            <v>CEF 2004</v>
          </cell>
          <cell r="G1281">
            <v>0</v>
          </cell>
          <cell r="H1281" t="str">
            <v>NO</v>
          </cell>
          <cell r="I1281" t="str">
            <v>27.5, 40</v>
          </cell>
          <cell r="J1281" t="str">
            <v>27.5, 40</v>
          </cell>
        </row>
        <row r="1282">
          <cell r="A1282">
            <v>64033</v>
          </cell>
          <cell r="B1282" t="str">
            <v>Village at Whitewater</v>
          </cell>
          <cell r="C1282" t="str">
            <v>Village at Whitewater, LP</v>
          </cell>
          <cell r="D1282" t="str">
            <v>CohnReznick (Chicago), CohnReznick (Austin)</v>
          </cell>
          <cell r="E1282" t="str">
            <v>Sterling Group Inc.(IN)</v>
          </cell>
          <cell r="F1282" t="str">
            <v>BAF Fund</v>
          </cell>
          <cell r="G1282">
            <v>0</v>
          </cell>
          <cell r="H1282" t="str">
            <v>NO</v>
          </cell>
          <cell r="I1282" t="str">
            <v>27.5</v>
          </cell>
          <cell r="J1282" t="str">
            <v>27.5</v>
          </cell>
        </row>
        <row r="1283">
          <cell r="A1283">
            <v>64464</v>
          </cell>
          <cell r="B1283" t="str">
            <v>Villas at Gower - BOACHIF V 2010- Secondary 2015</v>
          </cell>
          <cell r="C1283" t="str">
            <v>Villas at Gower, L.P.</v>
          </cell>
          <cell r="D1283" t="str">
            <v>Keller &amp; Associates, LLP</v>
          </cell>
          <cell r="E1283" t="str">
            <v>A Community of Friends,PATH Ventures</v>
          </cell>
          <cell r="F1283" t="str">
            <v>Wells Fargo SIF III</v>
          </cell>
          <cell r="G1283">
            <v>2018</v>
          </cell>
          <cell r="H1283" t="str">
            <v>YES</v>
          </cell>
          <cell r="I1283" t="str">
            <v>27.5, 40</v>
          </cell>
          <cell r="J1283">
            <v>40</v>
          </cell>
        </row>
        <row r="1284">
          <cell r="A1284">
            <v>65018</v>
          </cell>
          <cell r="B1284" t="str">
            <v>Villas de Mariposas</v>
          </cell>
          <cell r="C1284" t="str">
            <v>Villas de Mariposas LP</v>
          </cell>
          <cell r="D1284" t="str">
            <v>Loveridge Hunt &amp; Company</v>
          </cell>
          <cell r="E1284" t="str">
            <v>Hacienda Community Development Corporation</v>
          </cell>
          <cell r="F1284" t="str">
            <v>HEF III P - 30%,HEF B-OR - 70%</v>
          </cell>
          <cell r="G1284">
            <v>0</v>
          </cell>
          <cell r="H1284" t="str">
            <v>NO</v>
          </cell>
          <cell r="I1284" t="str">
            <v>27.5</v>
          </cell>
          <cell r="J1284" t="str">
            <v>27.5</v>
          </cell>
        </row>
        <row r="1285">
          <cell r="A1285">
            <v>61125</v>
          </cell>
          <cell r="B1285" t="str">
            <v>Villas Oscar Romero</v>
          </cell>
          <cell r="C1285" t="str">
            <v>Villas Housing Associates, a California Limited Partnership</v>
          </cell>
          <cell r="D1285" t="str">
            <v>Thomas Tomaszewski, CPA - El Dorado Hills</v>
          </cell>
          <cell r="E1285" t="str">
            <v>Coachella Valley Housing Coalition</v>
          </cell>
          <cell r="H1285" t="str">
            <v>NEF DISPOSED INTEREST IN 2018</v>
          </cell>
        </row>
        <row r="1286">
          <cell r="A1286">
            <v>66186</v>
          </cell>
          <cell r="B1286" t="str">
            <v xml:space="preserve">Vineyard at Broadmore II </v>
          </cell>
          <cell r="C1286" t="str">
            <v>Vineyard at Broadmore II, L.P.</v>
          </cell>
          <cell r="D1286" t="str">
            <v>Eide Bailly LLP</v>
          </cell>
          <cell r="E1286" t="str">
            <v>New Beginnings Housing, LLC</v>
          </cell>
          <cell r="F1286" t="str">
            <v>HEF XIII</v>
          </cell>
          <cell r="G1286">
            <v>2018</v>
          </cell>
          <cell r="H1286" t="str">
            <v>YES</v>
          </cell>
          <cell r="I1286">
            <v>27.5</v>
          </cell>
          <cell r="J1286">
            <v>40</v>
          </cell>
        </row>
        <row r="1287">
          <cell r="A1287">
            <v>65648</v>
          </cell>
          <cell r="B1287" t="str">
            <v>Vineyard at Broadmore</v>
          </cell>
          <cell r="C1287" t="str">
            <v>Vineyard at Broadmore Limited Partnership</v>
          </cell>
          <cell r="D1287" t="str">
            <v>Eide Bailly LLP</v>
          </cell>
          <cell r="E1287" t="str">
            <v>New Beginnings Housing, LLC</v>
          </cell>
          <cell r="F1287" t="str">
            <v>HEF X</v>
          </cell>
          <cell r="G1287">
            <v>0</v>
          </cell>
          <cell r="H1287" t="str">
            <v>NO</v>
          </cell>
          <cell r="I1287" t="str">
            <v>27.5</v>
          </cell>
          <cell r="J1287" t="str">
            <v>27.5</v>
          </cell>
        </row>
        <row r="1288">
          <cell r="A1288">
            <v>66390</v>
          </cell>
          <cell r="B1288" t="str">
            <v>Vineyard at Eagle Promenade</v>
          </cell>
          <cell r="C1288" t="str">
            <v>Vineyard at Eagle Promenade LP</v>
          </cell>
          <cell r="D1288" t="str">
            <v>Eide Bailly LLP</v>
          </cell>
          <cell r="E1288" t="str">
            <v>New Beginnings Housing, LLC</v>
          </cell>
          <cell r="F1288" t="str">
            <v>HEF XII</v>
          </cell>
          <cell r="G1288">
            <v>0</v>
          </cell>
          <cell r="H1288" t="str">
            <v>NO</v>
          </cell>
          <cell r="I1288" t="str">
            <v>27.5</v>
          </cell>
          <cell r="J1288" t="str">
            <v>27.5</v>
          </cell>
        </row>
        <row r="1289">
          <cell r="A1289">
            <v>66424</v>
          </cell>
          <cell r="B1289" t="str">
            <v>Cedar Crossing (aka Virginia at Third)</v>
          </cell>
          <cell r="C1289" t="str">
            <v>Virginia Housing, LP</v>
          </cell>
          <cell r="D1289" t="str">
            <v>Eide Bailly LLP</v>
          </cell>
          <cell r="E1289" t="str">
            <v>Native American Connections, Inc.,Virginia Housing, LLC</v>
          </cell>
          <cell r="F1289" t="str">
            <v>JPMorgan 2014</v>
          </cell>
          <cell r="G1289">
            <v>0</v>
          </cell>
          <cell r="H1289" t="str">
            <v>NO</v>
          </cell>
          <cell r="I1289" t="str">
            <v>27.5</v>
          </cell>
          <cell r="J1289" t="str">
            <v>27.5</v>
          </cell>
        </row>
        <row r="1290">
          <cell r="A1290">
            <v>65437</v>
          </cell>
          <cell r="B1290" t="str">
            <v>Virginia Lake Apts (NV)</v>
          </cell>
          <cell r="C1290" t="str">
            <v>Virginia Lake Senior Partners, a Nevada Limited Partnership</v>
          </cell>
          <cell r="D1290" t="str">
            <v>Steele &amp; Associates, LLC</v>
          </cell>
          <cell r="E1290" t="str">
            <v>Community Services Agency Development Corporation (CSADC),JPM/C Reporting,VLSP I, LLC</v>
          </cell>
          <cell r="F1290" t="str">
            <v>JPMorgan 2011</v>
          </cell>
          <cell r="G1290">
            <v>2018</v>
          </cell>
          <cell r="H1290" t="str">
            <v>YES</v>
          </cell>
          <cell r="I1290" t="str">
            <v>27.5</v>
          </cell>
          <cell r="J1290">
            <v>40</v>
          </cell>
        </row>
        <row r="1291">
          <cell r="A1291">
            <v>61646</v>
          </cell>
          <cell r="B1291" t="str">
            <v>Virginia Street (NV)</v>
          </cell>
          <cell r="C1291" t="str">
            <v>Virginia Street Partners, a Nevada Limited Partmership</v>
          </cell>
          <cell r="D1291" t="str">
            <v>Steele &amp; Associates, LLC</v>
          </cell>
          <cell r="E1291" t="str">
            <v>Community Services Agency Development Corporation (CSADC)</v>
          </cell>
          <cell r="F1291" t="str">
            <v>NEF 2004</v>
          </cell>
          <cell r="G1291">
            <v>0</v>
          </cell>
          <cell r="H1291" t="str">
            <v>NO</v>
          </cell>
          <cell r="I1291" t="str">
            <v>27.5</v>
          </cell>
          <cell r="J1291" t="str">
            <v>27.5</v>
          </cell>
        </row>
        <row r="1292">
          <cell r="A1292">
            <v>60574</v>
          </cell>
          <cell r="B1292" t="str">
            <v>West 149th Street I (Vision Builders)</v>
          </cell>
          <cell r="C1292" t="str">
            <v>Vision Builders, L.P.</v>
          </cell>
          <cell r="D1292" t="str">
            <v>Berdon Accountants and Advisors</v>
          </cell>
          <cell r="E1292" t="str">
            <v>Horsford &amp; Poteat Realty</v>
          </cell>
          <cell r="H1292" t="str">
            <v>NEF DISPOSED INTEREST IN 2018</v>
          </cell>
        </row>
        <row r="1293">
          <cell r="A1293">
            <v>61499</v>
          </cell>
          <cell r="B1293" t="str">
            <v>Visitation Place Apartments</v>
          </cell>
          <cell r="C1293" t="str">
            <v>Visitation Place Limited Partnership</v>
          </cell>
          <cell r="D1293" t="str">
            <v>CliftonLarsonAllen (Minnesota)</v>
          </cell>
          <cell r="E1293" t="str">
            <v>Catholic Charities of St. Paul and Minneapolis</v>
          </cell>
          <cell r="H1293" t="str">
            <v>MAKE ELECTION DECISION BASED ON CURRENT DEPRECIATION USEFUL LIFE *</v>
          </cell>
        </row>
        <row r="1294">
          <cell r="A1294">
            <v>62273</v>
          </cell>
          <cell r="B1294" t="str">
            <v>Vista Hermosa Apartments</v>
          </cell>
          <cell r="C1294" t="str">
            <v>Vista Hermosa, L.P.</v>
          </cell>
          <cell r="D1294" t="str">
            <v>Keller &amp; Associates, LLP</v>
          </cell>
          <cell r="E1294" t="str">
            <v>Cabrillo Economic Development Corporation (CEDC)</v>
          </cell>
          <cell r="F1294" t="str">
            <v>US Bank</v>
          </cell>
          <cell r="G1294">
            <v>0</v>
          </cell>
          <cell r="H1294" t="str">
            <v>NO</v>
          </cell>
          <cell r="I1294" t="str">
            <v>27.5, 40</v>
          </cell>
          <cell r="J1294" t="str">
            <v>27.5, 40</v>
          </cell>
        </row>
        <row r="1295">
          <cell r="A1295">
            <v>64450</v>
          </cell>
          <cell r="B1295" t="str">
            <v>Vista Meadows Senior Apartments</v>
          </cell>
          <cell r="C1295" t="str">
            <v xml:space="preserve">Vista Meadows Associates, LP </v>
          </cell>
          <cell r="D1295" t="str">
            <v>Novogradac &amp; Company LLP (Portland)</v>
          </cell>
          <cell r="E1295" t="str">
            <v>JPM/C Reporting,MidPen Housing Corporation (fka Mid Pennisula Housing Coalition),South County Housing Corporation,Vista Meadows LLC</v>
          </cell>
          <cell r="F1295" t="str">
            <v>JPMorgan 2010</v>
          </cell>
          <cell r="G1295">
            <v>2018</v>
          </cell>
          <cell r="H1295" t="str">
            <v>YES</v>
          </cell>
          <cell r="I1295" t="str">
            <v>27.5</v>
          </cell>
          <cell r="J1295">
            <v>40</v>
          </cell>
        </row>
        <row r="1296">
          <cell r="A1296">
            <v>64168</v>
          </cell>
          <cell r="B1296" t="str">
            <v>Evergreen at Vista Ridge</v>
          </cell>
          <cell r="C1296" t="str">
            <v>Vista Ridge Senior Community, L.P.</v>
          </cell>
          <cell r="D1296" t="str">
            <v>Novogradac &amp; Company LLP (Austin)</v>
          </cell>
          <cell r="E1296" t="str">
            <v>Churchill Residential, Inc.,PWA Coalition of Dallas, Inc.,PWA- Vista Ridge GP, LLC</v>
          </cell>
          <cell r="F1296" t="str">
            <v>BAF Fund - 92%,Morgan Stanley SIF Shared - 8%</v>
          </cell>
          <cell r="G1296">
            <v>0</v>
          </cell>
          <cell r="H1296" t="str">
            <v>NO</v>
          </cell>
          <cell r="I1296" t="str">
            <v>27.5</v>
          </cell>
          <cell r="J1296" t="str">
            <v>27.5</v>
          </cell>
        </row>
        <row r="1297">
          <cell r="A1297">
            <v>61141</v>
          </cell>
          <cell r="B1297" t="str">
            <v>VOA Ayer aka Nashoba Park</v>
          </cell>
          <cell r="C1297" t="str">
            <v>VOA Ayer Limited Partnership</v>
          </cell>
          <cell r="D1297" t="str">
            <v>Davis Kelly CPA's</v>
          </cell>
          <cell r="E1297" t="str">
            <v>Volunteers of America-Massachusetts (VOA)</v>
          </cell>
          <cell r="F1297" t="str">
            <v>NEF 2003</v>
          </cell>
          <cell r="G1297">
            <v>2018</v>
          </cell>
          <cell r="H1297" t="str">
            <v>YES</v>
          </cell>
          <cell r="I1297" t="str">
            <v>40</v>
          </cell>
          <cell r="J1297">
            <v>40</v>
          </cell>
        </row>
        <row r="1298">
          <cell r="A1298">
            <v>62408</v>
          </cell>
          <cell r="B1298" t="str">
            <v>Woodview Apartments</v>
          </cell>
          <cell r="C1298" t="str">
            <v>WA Eden, LLC</v>
          </cell>
          <cell r="D1298" t="str">
            <v>Bernard Robinson &amp; Company, LLP</v>
          </cell>
          <cell r="E1298" t="str">
            <v>Brownstone Management LLC</v>
          </cell>
          <cell r="F1298" t="str">
            <v>NEF 2006 II - 62%,NEF 2005 - 38%</v>
          </cell>
          <cell r="G1298">
            <v>0</v>
          </cell>
          <cell r="H1298" t="str">
            <v>NO</v>
          </cell>
          <cell r="I1298" t="str">
            <v>27.5</v>
          </cell>
          <cell r="J1298" t="str">
            <v>27.5</v>
          </cell>
        </row>
        <row r="1299">
          <cell r="A1299">
            <v>62146</v>
          </cell>
          <cell r="B1299" t="str">
            <v>Wade Chateau Apartments</v>
          </cell>
          <cell r="C1299" t="str">
            <v>Wade Chateau Apartments, L.p.</v>
          </cell>
          <cell r="D1299" t="str">
            <v>Clark, Schaefer, Hackett &amp; Co.</v>
          </cell>
          <cell r="E1299" t="str">
            <v>Famicos Foundation</v>
          </cell>
          <cell r="F1299" t="str">
            <v>NEF 2006 II</v>
          </cell>
          <cell r="G1299">
            <v>2022</v>
          </cell>
          <cell r="H1299" t="str">
            <v>NO</v>
          </cell>
          <cell r="I1299" t="str">
            <v>27.5</v>
          </cell>
          <cell r="J1299" t="str">
            <v>27.5</v>
          </cell>
        </row>
        <row r="1300">
          <cell r="A1300">
            <v>62356</v>
          </cell>
          <cell r="B1300" t="str">
            <v>Wakefield Hills Apartments</v>
          </cell>
          <cell r="C1300" t="str">
            <v>Wakefield Affordable Housing, LLC</v>
          </cell>
          <cell r="D1300" t="str">
            <v>Dixon Hughes Goodman LLP (NC)</v>
          </cell>
          <cell r="E1300" t="str">
            <v>DHIC, Inc.</v>
          </cell>
          <cell r="F1300" t="str">
            <v>NEF 2006 II</v>
          </cell>
          <cell r="G1300">
            <v>0</v>
          </cell>
          <cell r="H1300" t="str">
            <v>NO</v>
          </cell>
          <cell r="I1300" t="str">
            <v>27.5</v>
          </cell>
          <cell r="J1300" t="str">
            <v>27.5</v>
          </cell>
        </row>
        <row r="1301">
          <cell r="A1301">
            <v>62951</v>
          </cell>
          <cell r="B1301" t="str">
            <v>Wakefield Manor</v>
          </cell>
          <cell r="C1301" t="str">
            <v>Wakefield Manor, LLC</v>
          </cell>
          <cell r="D1301" t="str">
            <v>Dixon Hughes Goodman LLP (NC)</v>
          </cell>
          <cell r="E1301" t="str">
            <v>DHIC, Inc.</v>
          </cell>
          <cell r="F1301" t="str">
            <v>NEF 2006 II</v>
          </cell>
          <cell r="G1301">
            <v>0</v>
          </cell>
          <cell r="H1301" t="str">
            <v>NO</v>
          </cell>
          <cell r="I1301" t="str">
            <v>27.5</v>
          </cell>
          <cell r="J1301" t="str">
            <v>27.5</v>
          </cell>
        </row>
        <row r="1302">
          <cell r="A1302">
            <v>65411</v>
          </cell>
          <cell r="B1302" t="str">
            <v>Wales Avenue Residence</v>
          </cell>
          <cell r="C1302" t="str">
            <v>Wales Avenue Housing, L.P.</v>
          </cell>
          <cell r="D1302" t="str">
            <v>Novogradac &amp; Company LLP (Dover, OH), Novogradac &amp; Company LLP (New York)</v>
          </cell>
          <cell r="E1302" t="str">
            <v>Volunteers of America-Greater New York (VOA)</v>
          </cell>
          <cell r="F1302" t="str">
            <v>BOACHIF VII</v>
          </cell>
          <cell r="G1302">
            <v>0</v>
          </cell>
          <cell r="H1302" t="str">
            <v>NO</v>
          </cell>
          <cell r="I1302" t="str">
            <v>40</v>
          </cell>
          <cell r="J1302">
            <v>40</v>
          </cell>
        </row>
        <row r="1303">
          <cell r="A1303">
            <v>64830</v>
          </cell>
          <cell r="B1303" t="str">
            <v>Wales Avenue NEP</v>
          </cell>
          <cell r="C1303" t="str">
            <v>Wales Group, LP</v>
          </cell>
          <cell r="D1303" t="str">
            <v>Tyrone Anthony Sellers, CPA</v>
          </cell>
          <cell r="E1303" t="str">
            <v>JGV Management Corp.</v>
          </cell>
          <cell r="F1303" t="str">
            <v>NYEF 2008 - 15%,NYEF 2006 - 85%</v>
          </cell>
          <cell r="G1303">
            <v>2018</v>
          </cell>
          <cell r="H1303" t="str">
            <v>YES</v>
          </cell>
          <cell r="I1303" t="str">
            <v>40</v>
          </cell>
          <cell r="J1303">
            <v>40</v>
          </cell>
        </row>
        <row r="1304">
          <cell r="A1304">
            <v>66080</v>
          </cell>
          <cell r="B1304" t="str">
            <v>Walla Walla Family Homes Phase II</v>
          </cell>
          <cell r="C1304" t="str">
            <v>Walla Walla Family Homes Two LLC</v>
          </cell>
          <cell r="D1304" t="str">
            <v>Watson &amp; McDonell, PLLC</v>
          </cell>
          <cell r="E1304" t="str">
            <v>Walla Walla (WA) Housing Authority</v>
          </cell>
          <cell r="F1304" t="str">
            <v>HEF XI</v>
          </cell>
          <cell r="G1304">
            <v>0</v>
          </cell>
          <cell r="H1304" t="str">
            <v>NO</v>
          </cell>
          <cell r="I1304" t="str">
            <v>27.5</v>
          </cell>
          <cell r="J1304" t="str">
            <v>27.5</v>
          </cell>
        </row>
        <row r="1305">
          <cell r="A1305">
            <v>66544</v>
          </cell>
          <cell r="B1305" t="str">
            <v>Walled Lake</v>
          </cell>
          <cell r="C1305" t="str">
            <v>Walled Lake Villa Walled Lake, LDHA</v>
          </cell>
          <cell r="D1305" t="str">
            <v>Plante &amp; Moran, LLC (Michigan)</v>
          </cell>
          <cell r="E1305" t="str">
            <v>Michigan Nonprofit Housing Corporation</v>
          </cell>
          <cell r="F1305" t="str">
            <v>Regional Fund V - Chicago - 61%,Regional Fund VII - 39%</v>
          </cell>
          <cell r="G1305">
            <v>2018</v>
          </cell>
          <cell r="H1305" t="str">
            <v>YES</v>
          </cell>
          <cell r="I1305" t="str">
            <v>27.5, 40</v>
          </cell>
          <cell r="J1305">
            <v>40</v>
          </cell>
        </row>
        <row r="1306">
          <cell r="A1306">
            <v>66573</v>
          </cell>
          <cell r="B1306" t="str">
            <v xml:space="preserve">Walnut Avenue Homes </v>
          </cell>
          <cell r="C1306" t="str">
            <v>Walnut Avenue Homes, LLC</v>
          </cell>
          <cell r="D1306" t="str">
            <v>Grossman St. Amour</v>
          </cell>
          <cell r="E1306" t="str">
            <v>Housing Visions Unlimited, Inc.</v>
          </cell>
          <cell r="F1306" t="str">
            <v>Regional Fund IV - 12%,Regional Fund VII - 88%</v>
          </cell>
          <cell r="G1306">
            <v>0</v>
          </cell>
          <cell r="H1306" t="str">
            <v>NO</v>
          </cell>
          <cell r="I1306" t="str">
            <v>27.5</v>
          </cell>
          <cell r="J1306" t="str">
            <v>27.5</v>
          </cell>
        </row>
        <row r="1307">
          <cell r="A1307">
            <v>60288</v>
          </cell>
          <cell r="B1307" t="str">
            <v>Creston Avenue Cluster Phase I</v>
          </cell>
          <cell r="C1307" t="str">
            <v>Walton Cluster, LP</v>
          </cell>
          <cell r="D1307" t="str">
            <v>N. Cheng &amp; Co., P.C.</v>
          </cell>
          <cell r="E1307" t="str">
            <v>RSE Management LLC</v>
          </cell>
          <cell r="H1307" t="str">
            <v>MAKE ELECTION DECISION BASED ON CURRENT DEPRECIATION USEFUL LIFE *</v>
          </cell>
        </row>
        <row r="1308">
          <cell r="A1308">
            <v>60570</v>
          </cell>
          <cell r="B1308" t="str">
            <v>W. 149th Street II (Warbrook)</v>
          </cell>
          <cell r="C1308" t="str">
            <v>Warbrook Realty, L.P.</v>
          </cell>
          <cell r="D1308" t="str">
            <v>Flaherty Salmin CPAs</v>
          </cell>
          <cell r="E1308" t="str">
            <v>Genesis Realty Development Corp.(NY)</v>
          </cell>
          <cell r="F1308" t="str">
            <v>NYEF 2001</v>
          </cell>
          <cell r="G1308">
            <v>0</v>
          </cell>
          <cell r="H1308" t="str">
            <v>NO</v>
          </cell>
          <cell r="I1308" t="str">
            <v>27.5</v>
          </cell>
          <cell r="J1308" t="str">
            <v>27.5</v>
          </cell>
        </row>
        <row r="1309">
          <cell r="A1309">
            <v>65056</v>
          </cell>
          <cell r="B1309" t="str">
            <v>La Amistad Apartments (Warden)</v>
          </cell>
          <cell r="C1309" t="str">
            <v>Warden Family Housing, LLC</v>
          </cell>
          <cell r="D1309" t="str">
            <v>Loveridge Hunt &amp; Company</v>
          </cell>
          <cell r="E1309" t="str">
            <v>Catholic Charities Housing Services DYHS</v>
          </cell>
          <cell r="F1309" t="str">
            <v>HEF IV</v>
          </cell>
          <cell r="G1309">
            <v>0</v>
          </cell>
          <cell r="H1309" t="str">
            <v>NO</v>
          </cell>
          <cell r="I1309" t="str">
            <v>27.5</v>
          </cell>
          <cell r="J1309" t="str">
            <v>27.5</v>
          </cell>
        </row>
        <row r="1310">
          <cell r="A1310">
            <v>61140</v>
          </cell>
          <cell r="B1310" t="str">
            <v>Warren Neighborhood Redevelopment</v>
          </cell>
          <cell r="C1310" t="str">
            <v>Warren Neighborhood Redevelopment LLC</v>
          </cell>
          <cell r="D1310" t="str">
            <v>Clark, Schaefer, Hackett &amp; Co.</v>
          </cell>
          <cell r="E1310" t="str">
            <v>Sunshine of Warren-Trumbull Area Inc.</v>
          </cell>
          <cell r="H1310" t="str">
            <v>NEF DISPOSED INTEREST IN 2018</v>
          </cell>
        </row>
        <row r="1311">
          <cell r="A1311">
            <v>62327</v>
          </cell>
          <cell r="B1311" t="str">
            <v>Washington Gardens</v>
          </cell>
          <cell r="C1311" t="str">
            <v>Washington Gardens Preservation Associates Limited Partnership</v>
          </cell>
          <cell r="D1311" t="str">
            <v>Marks Nelson, LLC</v>
          </cell>
          <cell r="E1311" t="str">
            <v>Preservation of Affordable Housing (POAH)</v>
          </cell>
          <cell r="F1311" t="str">
            <v>One Economy I</v>
          </cell>
          <cell r="G1311">
            <v>2018</v>
          </cell>
          <cell r="H1311" t="str">
            <v>YES</v>
          </cell>
          <cell r="I1311" t="str">
            <v>27.5, 40</v>
          </cell>
          <cell r="J1311">
            <v>40</v>
          </cell>
        </row>
        <row r="1312">
          <cell r="A1312">
            <v>62856</v>
          </cell>
          <cell r="B1312" t="str">
            <v>Coppin House</v>
          </cell>
          <cell r="C1312" t="str">
            <v>Washington Park 55th Place Limited Partnership</v>
          </cell>
          <cell r="D1312" t="str">
            <v>RubinBrown LLP (Chicago)</v>
          </cell>
          <cell r="E1312" t="str">
            <v>InterFaith Development Corporation,Interfaith Housing Development Corporation of Chicago (IHDC)</v>
          </cell>
          <cell r="F1312" t="str">
            <v>NEF 2006 II</v>
          </cell>
          <cell r="G1312">
            <v>0</v>
          </cell>
          <cell r="H1312" t="str">
            <v>NO</v>
          </cell>
          <cell r="I1312" t="str">
            <v>27.5</v>
          </cell>
          <cell r="J1312" t="str">
            <v>27.5</v>
          </cell>
        </row>
        <row r="1313">
          <cell r="A1313">
            <v>62717</v>
          </cell>
          <cell r="B1313" t="str">
            <v>Heritage Apartments (IA)</v>
          </cell>
          <cell r="C1313" t="str">
            <v>Waterloo Affordable Housing, LLC</v>
          </cell>
          <cell r="D1313" t="str">
            <v>Dunbar, Murphy &amp; Co.</v>
          </cell>
          <cell r="E1313" t="str">
            <v>Central States Development, LLC,South Central Behavioral Services</v>
          </cell>
          <cell r="F1313" t="str">
            <v>NEF 2006 II</v>
          </cell>
          <cell r="G1313">
            <v>2018</v>
          </cell>
          <cell r="H1313" t="str">
            <v>YES</v>
          </cell>
          <cell r="I1313" t="str">
            <v>27.5</v>
          </cell>
          <cell r="J1313">
            <v>40</v>
          </cell>
        </row>
        <row r="1314">
          <cell r="A1314">
            <v>66955</v>
          </cell>
          <cell r="B1314" t="str">
            <v xml:space="preserve">Water Edge </v>
          </cell>
          <cell r="C1314" t="str">
            <v>Water's Edge, L.P.</v>
          </cell>
          <cell r="D1314" t="str">
            <v>RubinBrown LLP (Chicago)</v>
          </cell>
          <cell r="E1314" t="str">
            <v>Will County Housing Development Corporation</v>
          </cell>
          <cell r="F1314" t="str">
            <v>BOACHIF IX</v>
          </cell>
          <cell r="G1314">
            <v>2018</v>
          </cell>
          <cell r="H1314" t="str">
            <v>YES</v>
          </cell>
          <cell r="I1314">
            <v>27.5</v>
          </cell>
          <cell r="J1314">
            <v>40</v>
          </cell>
        </row>
        <row r="1315">
          <cell r="A1315">
            <v>61327</v>
          </cell>
          <cell r="B1315" t="str">
            <v>Bangor Waterworks</v>
          </cell>
          <cell r="C1315" t="str">
            <v>Waterworks Development, LP</v>
          </cell>
          <cell r="D1315" t="str">
            <v>Otis Atwell CPA</v>
          </cell>
          <cell r="E1315" t="str">
            <v>Shaw House, Inc.</v>
          </cell>
          <cell r="F1315" t="str">
            <v>NEF 2004</v>
          </cell>
          <cell r="G1315">
            <v>0</v>
          </cell>
          <cell r="H1315" t="str">
            <v>NO</v>
          </cell>
          <cell r="I1315" t="str">
            <v>27.5</v>
          </cell>
          <cell r="J1315" t="str">
            <v>27.5</v>
          </cell>
        </row>
        <row r="1316">
          <cell r="A1316">
            <v>63057</v>
          </cell>
          <cell r="B1316" t="str">
            <v>Watkins NEP</v>
          </cell>
          <cell r="C1316" t="str">
            <v>Watkins Cluster, L.P.</v>
          </cell>
          <cell r="D1316" t="str">
            <v>Tyrone Anthony Sellers, CPA</v>
          </cell>
          <cell r="E1316" t="str">
            <v>JOE SNA GP Watkins LLC,St. Nicks Alliance</v>
          </cell>
          <cell r="F1316" t="str">
            <v>NYEF 2005</v>
          </cell>
          <cell r="G1316">
            <v>2018</v>
          </cell>
          <cell r="H1316" t="str">
            <v>YES</v>
          </cell>
          <cell r="I1316" t="str">
            <v>40</v>
          </cell>
          <cell r="J1316">
            <v>40</v>
          </cell>
        </row>
        <row r="1317">
          <cell r="A1317">
            <v>66312</v>
          </cell>
          <cell r="B1317" t="str">
            <v>Watkins School &amp; Carriage House</v>
          </cell>
          <cell r="C1317" t="str">
            <v>Watkins Housing Limited Partnership</v>
          </cell>
          <cell r="D1317" t="str">
            <v>Otis Atwell CPA</v>
          </cell>
          <cell r="E1317" t="str">
            <v>Housing Trust of Rutland County (VT)</v>
          </cell>
          <cell r="F1317" t="str">
            <v>Regional Fund IV</v>
          </cell>
          <cell r="G1317">
            <v>0</v>
          </cell>
          <cell r="H1317" t="str">
            <v>NO</v>
          </cell>
          <cell r="I1317" t="str">
            <v>27.5</v>
          </cell>
          <cell r="J1317" t="str">
            <v>27.5</v>
          </cell>
        </row>
        <row r="1318">
          <cell r="A1318">
            <v>61850</v>
          </cell>
          <cell r="B1318" t="str">
            <v>Waupaca Senior Village</v>
          </cell>
          <cell r="C1318" t="str">
            <v>Waupaca Senior Village, LLC</v>
          </cell>
          <cell r="D1318" t="str">
            <v>SVA Certified Public Accountants</v>
          </cell>
          <cell r="E1318" t="str">
            <v>CAP Services, Inc. (WI)</v>
          </cell>
          <cell r="F1318" t="str">
            <v>NEF 2003</v>
          </cell>
          <cell r="G1318">
            <v>2018</v>
          </cell>
          <cell r="H1318" t="str">
            <v>YES</v>
          </cell>
          <cell r="I1318" t="str">
            <v>27.5</v>
          </cell>
          <cell r="J1318">
            <v>40</v>
          </cell>
        </row>
        <row r="1319">
          <cell r="A1319">
            <v>62827</v>
          </cell>
          <cell r="B1319" t="str">
            <v>Wazobia House</v>
          </cell>
          <cell r="C1319" t="str">
            <v>Wazobia House Partners, L.P.</v>
          </cell>
          <cell r="D1319" t="str">
            <v>Tyrone Anthony Sellers, CPA</v>
          </cell>
          <cell r="E1319" t="str">
            <v>Black Veterans for Social Justice, Inc.</v>
          </cell>
          <cell r="F1319" t="str">
            <v>NEF 2007</v>
          </cell>
          <cell r="G1319">
            <v>2018</v>
          </cell>
          <cell r="H1319" t="str">
            <v>YES</v>
          </cell>
          <cell r="I1319" t="str">
            <v>40</v>
          </cell>
          <cell r="J1319">
            <v>40</v>
          </cell>
        </row>
        <row r="1320">
          <cell r="A1320">
            <v>62072</v>
          </cell>
          <cell r="B1320" t="str">
            <v>Webster Village Single Family</v>
          </cell>
          <cell r="C1320" t="str">
            <v>Webster Village Subdivision L.P.</v>
          </cell>
          <cell r="D1320" t="str">
            <v>Little &amp; Associates LLC</v>
          </cell>
          <cell r="E1320" t="str">
            <v>Minden Housing Authority (LA),William K. McConnell</v>
          </cell>
          <cell r="F1320" t="str">
            <v>NEF 2004</v>
          </cell>
          <cell r="G1320">
            <v>2018</v>
          </cell>
          <cell r="H1320" t="str">
            <v>YES</v>
          </cell>
          <cell r="I1320" t="str">
            <v>27.5</v>
          </cell>
          <cell r="J1320">
            <v>40</v>
          </cell>
        </row>
        <row r="1321">
          <cell r="A1321">
            <v>62444</v>
          </cell>
          <cell r="B1321" t="str">
            <v>Weidler Commons</v>
          </cell>
          <cell r="C1321" t="str">
            <v>Weidler Renewal Limited Partnership</v>
          </cell>
          <cell r="D1321" t="str">
            <v>Loveridge Hunt &amp; Company</v>
          </cell>
          <cell r="E1321" t="str">
            <v>Northwest Housing Alternatives, Inc. (NHA)</v>
          </cell>
          <cell r="F1321" t="str">
            <v>NEF 2005</v>
          </cell>
          <cell r="G1321">
            <v>0</v>
          </cell>
          <cell r="H1321" t="str">
            <v>NO</v>
          </cell>
          <cell r="I1321" t="str">
            <v>27.5</v>
          </cell>
          <cell r="J1321" t="str">
            <v>27.5</v>
          </cell>
        </row>
        <row r="1322">
          <cell r="A1322">
            <v>66938</v>
          </cell>
          <cell r="B1322" t="str">
            <v xml:space="preserve">Wellington Square Senior Apartments </v>
          </cell>
          <cell r="C1322" t="str">
            <v>Wellington Square TC Senior Apartments, L.P.</v>
          </cell>
          <cell r="D1322" t="str">
            <v>Tidwell Group (Columbus, OH)</v>
          </cell>
          <cell r="E1322" t="str">
            <v>California Commercial Investment Group</v>
          </cell>
          <cell r="F1322" t="str">
            <v>MS SIF IV</v>
          </cell>
          <cell r="G1322">
            <v>2018</v>
          </cell>
          <cell r="H1322" t="str">
            <v>YES</v>
          </cell>
          <cell r="I1322">
            <v>27.5</v>
          </cell>
          <cell r="J1322">
            <v>30</v>
          </cell>
        </row>
        <row r="1323">
          <cell r="A1323">
            <v>63055</v>
          </cell>
          <cell r="B1323" t="str">
            <v>Willows at Wells (fka Wells Ave)</v>
          </cell>
          <cell r="C1323" t="str">
            <v>Wells Avenue Partners, A Nevada Limited Partnership</v>
          </cell>
          <cell r="D1323" t="str">
            <v>Steele &amp; Associates, LLC</v>
          </cell>
          <cell r="E1323" t="str">
            <v>Community Services Agency Development Corporation (CSADC),JPM/C Reporting,Wells Avenue Partners, LLC</v>
          </cell>
          <cell r="F1323" t="str">
            <v>FNBC Leasing</v>
          </cell>
          <cell r="G1323">
            <v>0</v>
          </cell>
          <cell r="H1323" t="str">
            <v>NO</v>
          </cell>
          <cell r="I1323" t="str">
            <v>27.5</v>
          </cell>
          <cell r="J1323" t="str">
            <v>27.5</v>
          </cell>
        </row>
        <row r="1324">
          <cell r="A1324">
            <v>60638</v>
          </cell>
          <cell r="B1324" t="str">
            <v>W. 128th Street</v>
          </cell>
          <cell r="C1324" t="str">
            <v>West 128th Street L.P.</v>
          </cell>
          <cell r="D1324" t="str">
            <v>Tyrone Anthony Sellers, CPA</v>
          </cell>
          <cell r="E1324" t="str">
            <v>The Michaels Development Company</v>
          </cell>
          <cell r="H1324" t="str">
            <v>MAKE ELECTION DECISION BASED ON CURRENT DEPRECIATION USEFUL LIFE *</v>
          </cell>
        </row>
        <row r="1325">
          <cell r="A1325">
            <v>65355</v>
          </cell>
          <cell r="B1325" t="str">
            <v>West 132nd Street</v>
          </cell>
          <cell r="C1325" t="str">
            <v>West 132nd Street Cluster L.P.</v>
          </cell>
          <cell r="D1325" t="str">
            <v>Tyrone Anthony Sellers, CPA</v>
          </cell>
          <cell r="E1325" t="str">
            <v>N.Y. Residential Property Works Inc.</v>
          </cell>
          <cell r="F1325" t="str">
            <v>GS-NYEF Fund 2009 LLC</v>
          </cell>
          <cell r="G1325">
            <v>0</v>
          </cell>
          <cell r="H1325" t="str">
            <v>NO</v>
          </cell>
          <cell r="I1325" t="str">
            <v>27.5</v>
          </cell>
          <cell r="J1325" t="str">
            <v>27.5</v>
          </cell>
        </row>
        <row r="1326">
          <cell r="A1326">
            <v>61923</v>
          </cell>
          <cell r="B1326" t="str">
            <v>W. 137th Street</v>
          </cell>
          <cell r="C1326" t="str">
            <v>West 137th Street, L.P.</v>
          </cell>
          <cell r="D1326" t="str">
            <v>Ivan Armstrong, CPA</v>
          </cell>
          <cell r="E1326" t="str">
            <v>Black United Fund of New York,Harlem Congregations for Community Improvement</v>
          </cell>
          <cell r="F1326" t="str">
            <v>NYEF 2003</v>
          </cell>
          <cell r="G1326">
            <v>2018</v>
          </cell>
          <cell r="H1326" t="str">
            <v>YES</v>
          </cell>
          <cell r="I1326" t="str">
            <v>40</v>
          </cell>
          <cell r="J1326">
            <v>40</v>
          </cell>
        </row>
        <row r="1327">
          <cell r="A1327">
            <v>60593</v>
          </cell>
          <cell r="B1327" t="str">
            <v>W. 141st Street</v>
          </cell>
          <cell r="C1327" t="str">
            <v>West 141st Street, L.P.</v>
          </cell>
          <cell r="D1327" t="str">
            <v>KBL, LLP</v>
          </cell>
          <cell r="E1327" t="str">
            <v>Coy La Sister</v>
          </cell>
          <cell r="H1327" t="str">
            <v>MAKE ELECTION DECISION BASED ON CURRENT DEPRECIATION USEFUL LIFE *</v>
          </cell>
        </row>
        <row r="1328">
          <cell r="A1328">
            <v>65632</v>
          </cell>
          <cell r="B1328" t="str">
            <v>147 West 145th Street</v>
          </cell>
          <cell r="C1328" t="str">
            <v>West 145 L.P.</v>
          </cell>
          <cell r="D1328" t="str">
            <v>John W. Davis, CPA</v>
          </cell>
          <cell r="E1328" t="str">
            <v>Lemor Realty Corporation</v>
          </cell>
          <cell r="F1328" t="str">
            <v>GS-NYEF Fund 2009 LLC</v>
          </cell>
          <cell r="G1328">
            <v>0</v>
          </cell>
          <cell r="H1328" t="str">
            <v>NO</v>
          </cell>
          <cell r="I1328" t="str">
            <v>27.5</v>
          </cell>
          <cell r="J1328" t="str">
            <v>27.5</v>
          </cell>
        </row>
        <row r="1329">
          <cell r="A1329">
            <v>63987</v>
          </cell>
          <cell r="B1329" t="str">
            <v>West 146th Street NEP</v>
          </cell>
          <cell r="C1329" t="str">
            <v>West 146th Street, LP</v>
          </cell>
          <cell r="D1329" t="str">
            <v>Tyrone Anthony Sellers, CPA</v>
          </cell>
          <cell r="E1329" t="str">
            <v>N.Y. Residential Property Works Inc.</v>
          </cell>
          <cell r="F1329" t="str">
            <v>NYEF 2008</v>
          </cell>
          <cell r="G1329">
            <v>2018</v>
          </cell>
          <cell r="H1329" t="str">
            <v>YES</v>
          </cell>
          <cell r="I1329" t="str">
            <v>40</v>
          </cell>
          <cell r="J1329">
            <v>40</v>
          </cell>
        </row>
        <row r="1330">
          <cell r="A1330">
            <v>63082</v>
          </cell>
          <cell r="B1330" t="str">
            <v>West 147th Street Apartments NRP</v>
          </cell>
          <cell r="C1330" t="str">
            <v>West 147th Street Apartments L.P.</v>
          </cell>
          <cell r="D1330" t="str">
            <v>Ivan Armstrong, CPA</v>
          </cell>
          <cell r="E1330" t="str">
            <v>Harlem Congregations for Community Improvement</v>
          </cell>
          <cell r="F1330" t="str">
            <v>NYEF 2006</v>
          </cell>
          <cell r="G1330">
            <v>2018</v>
          </cell>
          <cell r="H1330" t="str">
            <v>YES</v>
          </cell>
          <cell r="I1330" t="str">
            <v>40</v>
          </cell>
          <cell r="J1330">
            <v>40</v>
          </cell>
        </row>
        <row r="1331">
          <cell r="A1331">
            <v>65098</v>
          </cell>
          <cell r="B1331" t="str">
            <v>West 149th Street NRP</v>
          </cell>
          <cell r="C1331" t="str">
            <v>West 149th Street Apartments L.P.</v>
          </cell>
          <cell r="D1331" t="str">
            <v>Novogradac &amp; Company LLP (New York)</v>
          </cell>
          <cell r="E1331" t="str">
            <v>Harlem Congregations for Community Improvement</v>
          </cell>
          <cell r="F1331" t="str">
            <v>GS-NYEF Fund 2009 LLC</v>
          </cell>
          <cell r="G1331">
            <v>0</v>
          </cell>
          <cell r="H1331" t="str">
            <v>NO</v>
          </cell>
          <cell r="I1331" t="str">
            <v>27.5</v>
          </cell>
          <cell r="J1331" t="str">
            <v>27.5</v>
          </cell>
        </row>
        <row r="1332">
          <cell r="A1332">
            <v>66883</v>
          </cell>
          <cell r="B1332" t="str">
            <v>West Arbor</v>
          </cell>
          <cell r="C1332" t="str">
            <v>West Arbor Limited Dividend Housing Association Limited Partnership</v>
          </cell>
          <cell r="D1332" t="str">
            <v>Yeo &amp; Yeo, P.C.</v>
          </cell>
          <cell r="E1332" t="str">
            <v>Ann Arbor Housing Commission,Norstar Development USA</v>
          </cell>
          <cell r="F1332" t="str">
            <v>Regional Fund V - Chicago</v>
          </cell>
          <cell r="G1332">
            <v>2018</v>
          </cell>
          <cell r="H1332" t="str">
            <v>YES</v>
          </cell>
          <cell r="I1332" t="str">
            <v>27.5</v>
          </cell>
          <cell r="J1332">
            <v>40</v>
          </cell>
        </row>
        <row r="1333">
          <cell r="A1333">
            <v>61760</v>
          </cell>
          <cell r="B1333" t="str">
            <v>West Bushwick NRP</v>
          </cell>
          <cell r="C1333" t="str">
            <v>West Bushwick NRP Associates LP</v>
          </cell>
          <cell r="D1333" t="str">
            <v>PKF O’Connor Davies, LLP</v>
          </cell>
          <cell r="E1333" t="str">
            <v>Ridgewood Buschwick Senior Citizens Council</v>
          </cell>
          <cell r="F1333" t="str">
            <v>NYEF 2004</v>
          </cell>
          <cell r="G1333">
            <v>2018</v>
          </cell>
          <cell r="H1333" t="str">
            <v>YES</v>
          </cell>
          <cell r="I1333" t="str">
            <v>40</v>
          </cell>
          <cell r="J1333">
            <v>40</v>
          </cell>
        </row>
        <row r="1334">
          <cell r="A1334">
            <v>61362</v>
          </cell>
          <cell r="B1334" t="str">
            <v>Westwood Park (NC)</v>
          </cell>
          <cell r="C1334" t="str">
            <v>West Cary Apartments, LLC</v>
          </cell>
          <cell r="D1334" t="str">
            <v>Tidwell Group (Atlanta)</v>
          </cell>
          <cell r="E1334" t="str">
            <v>Jenkins Properties, LP</v>
          </cell>
          <cell r="H1334" t="str">
            <v>MAKE ELECTION DECISION BASED ON CURRENT DEPRECIATION USEFUL LIFE *</v>
          </cell>
        </row>
        <row r="1335">
          <cell r="A1335">
            <v>62840</v>
          </cell>
          <cell r="B1335" t="str">
            <v>West Crowley Subdivision Single Family Housing</v>
          </cell>
          <cell r="C1335" t="str">
            <v>West Crowley Subdivision Limited Partnership</v>
          </cell>
          <cell r="D1335" t="str">
            <v>Little &amp; Associates LLC</v>
          </cell>
          <cell r="E1335" t="str">
            <v>William K. McConnell</v>
          </cell>
          <cell r="F1335" t="str">
            <v>CITI Guaranteed Fund</v>
          </cell>
          <cell r="G1335">
            <v>0</v>
          </cell>
          <cell r="H1335" t="str">
            <v>NO</v>
          </cell>
          <cell r="I1335" t="str">
            <v>27.5</v>
          </cell>
          <cell r="J1335" t="str">
            <v>27.5</v>
          </cell>
        </row>
        <row r="1336">
          <cell r="A1336">
            <v>62240</v>
          </cell>
          <cell r="B1336" t="str">
            <v>West 80s Rehabs</v>
          </cell>
          <cell r="C1336" t="str">
            <v xml:space="preserve">West Eighties Associates, LP     </v>
          </cell>
          <cell r="D1336" t="str">
            <v>CohnReznick (Bethesda), CohnReznick (NY)</v>
          </cell>
          <cell r="E1336" t="str">
            <v>West Side Federation for Senior Housing, Inc.</v>
          </cell>
          <cell r="F1336" t="str">
            <v>NEF 2008</v>
          </cell>
          <cell r="G1336">
            <v>0</v>
          </cell>
          <cell r="H1336" t="str">
            <v>NO</v>
          </cell>
          <cell r="I1336" t="str">
            <v>27.5, 40</v>
          </cell>
          <cell r="J1336" t="str">
            <v>27.5, 40</v>
          </cell>
        </row>
        <row r="1337">
          <cell r="A1337">
            <v>62858</v>
          </cell>
          <cell r="B1337" t="str">
            <v>Claras Village</v>
          </cell>
          <cell r="C1337" t="str">
            <v>West Englewood Limited Partnership</v>
          </cell>
          <cell r="D1337" t="str">
            <v>RubinBrown LLP (Chicago)</v>
          </cell>
          <cell r="E1337" t="str">
            <v>InterFaith Development Corporation,Interfaith Housing Development Corporation of Chicago (IHDC)</v>
          </cell>
          <cell r="F1337" t="str">
            <v>NEF 2006 II</v>
          </cell>
          <cell r="G1337">
            <v>0</v>
          </cell>
          <cell r="H1337" t="str">
            <v>NO</v>
          </cell>
          <cell r="I1337" t="str">
            <v>27.5</v>
          </cell>
          <cell r="J1337" t="str">
            <v>27.5</v>
          </cell>
        </row>
        <row r="1338">
          <cell r="A1338">
            <v>61758</v>
          </cell>
          <cell r="B1338" t="str">
            <v>2 W 129th</v>
          </cell>
          <cell r="C1338" t="str">
            <v>West Fifth Avenue Realty, L.P.</v>
          </cell>
          <cell r="D1338" t="str">
            <v>Tyrone Anthony Sellers, CPA</v>
          </cell>
          <cell r="E1338" t="str">
            <v>DDM Development &amp;amp; Services,E T Management &amp;amp; Realty Corp</v>
          </cell>
          <cell r="F1338" t="str">
            <v>NYEF 2003</v>
          </cell>
          <cell r="G1338">
            <v>2018</v>
          </cell>
          <cell r="H1338" t="str">
            <v>YES</v>
          </cell>
          <cell r="I1338" t="str">
            <v>40</v>
          </cell>
          <cell r="J1338">
            <v>40</v>
          </cell>
        </row>
        <row r="1339">
          <cell r="A1339">
            <v>62364</v>
          </cell>
          <cell r="B1339" t="str">
            <v>St. Nicholas - NEP</v>
          </cell>
          <cell r="C1339" t="str">
            <v>West Nicholas Associates, L.P.</v>
          </cell>
          <cell r="D1339" t="str">
            <v>Kenneth Coder CPA</v>
          </cell>
          <cell r="E1339" t="str">
            <v>West Nicholas Realty Corp</v>
          </cell>
          <cell r="F1339" t="str">
            <v>NYEF 2004</v>
          </cell>
          <cell r="G1339">
            <v>2018</v>
          </cell>
          <cell r="H1339" t="str">
            <v>YES</v>
          </cell>
          <cell r="I1339" t="str">
            <v>40</v>
          </cell>
          <cell r="J1339">
            <v>40</v>
          </cell>
        </row>
        <row r="1340">
          <cell r="A1340">
            <v>61685</v>
          </cell>
          <cell r="B1340" t="str">
            <v>West Seattle Community Resource Center</v>
          </cell>
          <cell r="C1340" t="str">
            <v>West Seattle Community Resource Center LLC</v>
          </cell>
          <cell r="D1340" t="str">
            <v>Loveridge Hunt &amp; Company</v>
          </cell>
          <cell r="E1340" t="str">
            <v>Delridge Neighborhoods Development Association (DNDA)</v>
          </cell>
          <cell r="F1340" t="str">
            <v>One Economy I</v>
          </cell>
          <cell r="G1340">
            <v>0</v>
          </cell>
          <cell r="H1340" t="str">
            <v>NO</v>
          </cell>
          <cell r="I1340" t="str">
            <v>27.5</v>
          </cell>
          <cell r="J1340" t="str">
            <v>27.5</v>
          </cell>
        </row>
        <row r="1341">
          <cell r="A1341">
            <v>64236</v>
          </cell>
          <cell r="B1341" t="str">
            <v>Hope Manor Apartments</v>
          </cell>
          <cell r="C1341" t="str">
            <v>West Side Veterans Housing L.P.</v>
          </cell>
          <cell r="D1341" t="str">
            <v>RSM (Chicago), RSM (Des Moines)</v>
          </cell>
          <cell r="E1341" t="str">
            <v>JPM/C Reporting,Volunteers of America-Illinois (VOA)</v>
          </cell>
          <cell r="F1341" t="str">
            <v>NEF 2011 - Resyndication</v>
          </cell>
          <cell r="G1341">
            <v>0</v>
          </cell>
          <cell r="H1341" t="str">
            <v>NO</v>
          </cell>
          <cell r="I1341" t="str">
            <v>27.5</v>
          </cell>
          <cell r="J1341" t="str">
            <v>27.5</v>
          </cell>
        </row>
        <row r="1342">
          <cell r="A1342">
            <v>67763</v>
          </cell>
          <cell r="B1342" t="str">
            <v xml:space="preserve">West Town Phase I &amp; II </v>
          </cell>
          <cell r="C1342" t="str">
            <v>West Town Housing Preservation, LP</v>
          </cell>
          <cell r="D1342" t="str">
            <v>Novogradac &amp; Company LLP (Chicago)</v>
          </cell>
          <cell r="E1342" t="str">
            <v>Bickerdike Redevelopment Corporation</v>
          </cell>
          <cell r="F1342" t="str">
            <v>Chicago West Town Fund</v>
          </cell>
          <cell r="G1342">
            <v>2018</v>
          </cell>
          <cell r="H1342" t="str">
            <v>YES</v>
          </cell>
          <cell r="I1342">
            <v>27.5</v>
          </cell>
          <cell r="J1342">
            <v>30</v>
          </cell>
        </row>
        <row r="1343">
          <cell r="A1343">
            <v>61587</v>
          </cell>
          <cell r="B1343" t="str">
            <v>West Villa Apartments</v>
          </cell>
          <cell r="C1343" t="str">
            <v>West Villa Limited Partnership</v>
          </cell>
          <cell r="D1343" t="str">
            <v>Little &amp; Associates LLC</v>
          </cell>
          <cell r="E1343" t="str">
            <v>AAmagin Property Group, LLC,William K. McConnell</v>
          </cell>
          <cell r="F1343" t="str">
            <v>NEF 2003</v>
          </cell>
          <cell r="G1343">
            <v>2018</v>
          </cell>
          <cell r="H1343" t="str">
            <v>YES</v>
          </cell>
          <cell r="I1343" t="str">
            <v/>
          </cell>
          <cell r="J1343">
            <v>40</v>
          </cell>
        </row>
        <row r="1344">
          <cell r="A1344">
            <v>64812</v>
          </cell>
          <cell r="B1344" t="str">
            <v>Westcliff Heights Senior Apartments</v>
          </cell>
          <cell r="C1344" t="str">
            <v>Westcliff Heights Limited Partnership</v>
          </cell>
          <cell r="D1344" t="str">
            <v>Novogradac &amp; Company LLP (San Francisco)</v>
          </cell>
          <cell r="E1344" t="str">
            <v>HAND Enterprise, Inc.,Nevada H.A.N.D., Inc.</v>
          </cell>
          <cell r="F1344" t="str">
            <v>Cathay SIF I - 9%,HEF XI - 92%</v>
          </cell>
          <cell r="G1344">
            <v>2018</v>
          </cell>
          <cell r="H1344" t="str">
            <v>YES</v>
          </cell>
          <cell r="I1344" t="str">
            <v>40</v>
          </cell>
          <cell r="J1344">
            <v>40</v>
          </cell>
        </row>
        <row r="1345">
          <cell r="A1345">
            <v>63988</v>
          </cell>
          <cell r="B1345" t="str">
            <v>Westcliff Pines</v>
          </cell>
          <cell r="C1345" t="str">
            <v>Westcliff Pines Limited Partnership, Nevada Limited Partnership</v>
          </cell>
          <cell r="D1345" t="str">
            <v>Novogradac &amp; Company LLP (San Francisco)</v>
          </cell>
          <cell r="E1345" t="str">
            <v>Nevada H.A.N.D., Inc.,Westcliff Pines, LLC</v>
          </cell>
          <cell r="F1345" t="str">
            <v>NEF 2008 II</v>
          </cell>
          <cell r="G1345">
            <v>2018</v>
          </cell>
          <cell r="H1345" t="str">
            <v>YES</v>
          </cell>
          <cell r="I1345" t="str">
            <v>27.5, 40</v>
          </cell>
          <cell r="J1345">
            <v>40</v>
          </cell>
        </row>
        <row r="1346">
          <cell r="A1346">
            <v>64890</v>
          </cell>
          <cell r="B1346" t="str">
            <v>Western Manor</v>
          </cell>
          <cell r="C1346" t="str">
            <v>Western Manor, LP</v>
          </cell>
          <cell r="D1346" t="str">
            <v>CohnReznick (Charlotte)</v>
          </cell>
          <cell r="E1346" t="str">
            <v>JPM/C Reporting,Mercy Housing, Inc.</v>
          </cell>
          <cell r="F1346" t="str">
            <v>NEF 2011 - Resyndication</v>
          </cell>
          <cell r="G1346">
            <v>0</v>
          </cell>
          <cell r="H1346" t="str">
            <v>NO</v>
          </cell>
          <cell r="I1346" t="str">
            <v>27.5, 40</v>
          </cell>
          <cell r="J1346" t="str">
            <v>27.5, 40</v>
          </cell>
        </row>
        <row r="1347">
          <cell r="A1347">
            <v>61119</v>
          </cell>
          <cell r="B1347" t="str">
            <v>Geel Place (aka Western Riverside)</v>
          </cell>
          <cell r="C1347" t="str">
            <v>Western Riverside Housing Associates, a California Limited Partnership</v>
          </cell>
          <cell r="D1347" t="str">
            <v>Thomas Tomaszewski, CPA - El Dorado Hills</v>
          </cell>
          <cell r="E1347" t="str">
            <v>Coachella Valley Housing Coalition</v>
          </cell>
          <cell r="H1347" t="str">
            <v>NEF DISPOSED INTEREST IN 2018</v>
          </cell>
        </row>
        <row r="1348">
          <cell r="A1348">
            <v>65069</v>
          </cell>
          <cell r="B1348" t="str">
            <v>Frederic Ozanam House (Westlake)</v>
          </cell>
          <cell r="C1348" t="str">
            <v>Westlake ll Housing LLC</v>
          </cell>
          <cell r="D1348" t="str">
            <v>Watson &amp; McDonell, PLLC</v>
          </cell>
          <cell r="E1348" t="str">
            <v>Catholic Housing Services of Western WA (Archdiocesan HA)</v>
          </cell>
          <cell r="F1348" t="str">
            <v>HEF VII</v>
          </cell>
          <cell r="G1348">
            <v>0</v>
          </cell>
          <cell r="H1348" t="str">
            <v>NO</v>
          </cell>
          <cell r="I1348" t="str">
            <v>27.5</v>
          </cell>
          <cell r="J1348" t="str">
            <v>27.5</v>
          </cell>
        </row>
        <row r="1349">
          <cell r="A1349">
            <v>67296</v>
          </cell>
          <cell r="B1349" t="str">
            <v>Franklin Ave Preservation - Preservation Equity(2015)</v>
          </cell>
          <cell r="C1349" t="str">
            <v>WFHA Brooklyn Restoration L.P.</v>
          </cell>
          <cell r="D1349" t="str">
            <v>CohnReznick (Boston)</v>
          </cell>
          <cell r="E1349" t="str">
            <v>Workforce Housing Advisors</v>
          </cell>
          <cell r="F1349" t="str">
            <v>NYC Distressed Multifamily Ho</v>
          </cell>
          <cell r="G1349">
            <v>2018</v>
          </cell>
          <cell r="H1349" t="str">
            <v>No</v>
          </cell>
          <cell r="I1349" t="str">
            <v/>
          </cell>
          <cell r="J1349">
            <v>40</v>
          </cell>
        </row>
        <row r="1350">
          <cell r="A1350">
            <v>66411</v>
          </cell>
          <cell r="B1350" t="str">
            <v>1380 University Avenue</v>
          </cell>
          <cell r="C1350" t="str">
            <v>WFHA King Boulevard L.P.</v>
          </cell>
          <cell r="D1350" t="str">
            <v>CohnReznick (Baltimore)</v>
          </cell>
          <cell r="E1350" t="str">
            <v>Workforce Housing Advisors</v>
          </cell>
          <cell r="F1350" t="str">
            <v>JPMorgan 2014</v>
          </cell>
          <cell r="G1350">
            <v>2018</v>
          </cell>
          <cell r="H1350" t="str">
            <v>YES</v>
          </cell>
          <cell r="I1350" t="str">
            <v>27.5</v>
          </cell>
          <cell r="J1350">
            <v>40</v>
          </cell>
        </row>
        <row r="1351">
          <cell r="A1351">
            <v>65849</v>
          </cell>
          <cell r="B1351" t="str">
            <v>Creston Avenue Preservation</v>
          </cell>
          <cell r="C1351" t="str">
            <v>WHFA Creston Avenue, L.P.</v>
          </cell>
          <cell r="D1351" t="str">
            <v>CohnReznick (Baltimore)</v>
          </cell>
          <cell r="E1351" t="str">
            <v>Workforce Housing Advisors</v>
          </cell>
          <cell r="F1351" t="str">
            <v>Morgan Stanley SIF Single II</v>
          </cell>
          <cell r="G1351">
            <v>2022</v>
          </cell>
          <cell r="H1351" t="str">
            <v>NO</v>
          </cell>
          <cell r="I1351" t="str">
            <v>27.5</v>
          </cell>
          <cell r="J1351" t="str">
            <v>27.5</v>
          </cell>
        </row>
        <row r="1352">
          <cell r="A1352">
            <v>66052</v>
          </cell>
          <cell r="B1352" t="str">
            <v>Dorie Miller</v>
          </cell>
          <cell r="C1352" t="str">
            <v>WHGA Dorie Miller Apartments LLC</v>
          </cell>
          <cell r="D1352" t="str">
            <v>Jack Lawrence &amp; Company CPAs</v>
          </cell>
          <cell r="E1352" t="str">
            <v>West Harlem Group Assistance, Inc.(WHGA)</v>
          </cell>
          <cell r="F1352" t="str">
            <v>Morgan Stanley SIF Single III</v>
          </cell>
          <cell r="G1352">
            <v>2018</v>
          </cell>
          <cell r="H1352" t="str">
            <v>YES</v>
          </cell>
          <cell r="I1352" t="str">
            <v>27.5</v>
          </cell>
          <cell r="J1352">
            <v>40</v>
          </cell>
        </row>
        <row r="1353">
          <cell r="A1353">
            <v>61639</v>
          </cell>
          <cell r="B1353" t="str">
            <v>WHGA Lenox Housing</v>
          </cell>
          <cell r="C1353" t="str">
            <v>WHGA Lenox Housing Associates, L.P.</v>
          </cell>
          <cell r="D1353" t="str">
            <v>Jack Lawrence &amp; Company CPAs</v>
          </cell>
          <cell r="E1353" t="str">
            <v>West Harlem Group Assistance, Inc.(WHGA)</v>
          </cell>
          <cell r="F1353" t="str">
            <v>NYEF 2003</v>
          </cell>
          <cell r="G1353">
            <v>2018</v>
          </cell>
          <cell r="H1353" t="str">
            <v>YES</v>
          </cell>
          <cell r="I1353" t="str">
            <v>40</v>
          </cell>
          <cell r="J1353">
            <v>40</v>
          </cell>
        </row>
        <row r="1354">
          <cell r="A1354">
            <v>62230</v>
          </cell>
          <cell r="B1354" t="str">
            <v>Mannie L. Wilson Towers</v>
          </cell>
          <cell r="C1354" t="str">
            <v>WHGA Mannie L. Wilson Towers, L.P.</v>
          </cell>
          <cell r="D1354" t="str">
            <v>Jack Lawrence &amp; Company CPAs</v>
          </cell>
          <cell r="E1354" t="str">
            <v>West Harlem Group Assistance, Inc.(WHGA)</v>
          </cell>
          <cell r="F1354" t="str">
            <v>NEF 2007</v>
          </cell>
          <cell r="G1354">
            <v>2018</v>
          </cell>
          <cell r="H1354" t="str">
            <v>YES</v>
          </cell>
          <cell r="I1354" t="str">
            <v>27.5</v>
          </cell>
          <cell r="J1354">
            <v>40</v>
          </cell>
        </row>
        <row r="1355">
          <cell r="A1355">
            <v>62463</v>
          </cell>
          <cell r="B1355" t="str">
            <v>Renaissance Apartments NRP</v>
          </cell>
          <cell r="C1355" t="str">
            <v>WHGA Renaissance Apartments L.P.</v>
          </cell>
          <cell r="D1355" t="str">
            <v>Jack Lawrence &amp; Company CPAs</v>
          </cell>
          <cell r="E1355" t="str">
            <v>West Harlem Group Assistance, Inc.(WHGA)</v>
          </cell>
          <cell r="F1355" t="str">
            <v>NYEF 2005</v>
          </cell>
          <cell r="G1355">
            <v>2018</v>
          </cell>
          <cell r="H1355" t="str">
            <v>YES</v>
          </cell>
          <cell r="I1355" t="str">
            <v>40</v>
          </cell>
          <cell r="J1355">
            <v>40</v>
          </cell>
        </row>
        <row r="1356">
          <cell r="A1356">
            <v>65558</v>
          </cell>
          <cell r="B1356" t="str">
            <v>Schomburg Place</v>
          </cell>
          <cell r="C1356" t="str">
            <v>WHGA Schomburg Place Limited Partnership</v>
          </cell>
          <cell r="D1356" t="str">
            <v>Jack Lawrence &amp; Company CPAs</v>
          </cell>
          <cell r="E1356" t="str">
            <v>West Harlem Group Assistance, Inc.(WHGA)</v>
          </cell>
          <cell r="F1356" t="str">
            <v>JPMorgan 2012</v>
          </cell>
          <cell r="G1356">
            <v>0</v>
          </cell>
          <cell r="H1356" t="str">
            <v>NO</v>
          </cell>
          <cell r="I1356" t="str">
            <v>27.5</v>
          </cell>
          <cell r="J1356" t="str">
            <v>27.5</v>
          </cell>
        </row>
        <row r="1357">
          <cell r="A1357">
            <v>64870</v>
          </cell>
          <cell r="B1357" t="str">
            <v>Unity Apartments</v>
          </cell>
          <cell r="C1357" t="str">
            <v>WHGA Unity Apartments Limited Partnership</v>
          </cell>
          <cell r="D1357" t="str">
            <v>Jack Lawrence &amp; Company CPAs</v>
          </cell>
          <cell r="E1357" t="str">
            <v>West Harlem Group Assistance, Inc.(WHGA)</v>
          </cell>
          <cell r="F1357" t="str">
            <v>GS-NYEF Fund 2009 LLC</v>
          </cell>
          <cell r="G1357">
            <v>0</v>
          </cell>
          <cell r="H1357" t="str">
            <v>NO</v>
          </cell>
          <cell r="I1357" t="str">
            <v>27.5</v>
          </cell>
          <cell r="J1357" t="str">
            <v>27.5</v>
          </cell>
        </row>
        <row r="1358">
          <cell r="A1358">
            <v>63274</v>
          </cell>
          <cell r="B1358" t="str">
            <v>Whitehall Housing Redevelopment</v>
          </cell>
          <cell r="C1358" t="str">
            <v>Whitehall Housing Redevelopment, LLC</v>
          </cell>
          <cell r="D1358" t="str">
            <v>SVA Certified Public Accountants</v>
          </cell>
          <cell r="E1358" t="str">
            <v>Housing Authority of the County of Trempealeau</v>
          </cell>
          <cell r="F1358" t="str">
            <v>NEF 2007 - 20%,NEF 2007 II - 80%</v>
          </cell>
          <cell r="G1358">
            <v>2018</v>
          </cell>
          <cell r="H1358" t="str">
            <v>YES</v>
          </cell>
          <cell r="I1358" t="str">
            <v>27.5</v>
          </cell>
          <cell r="J1358">
            <v>40</v>
          </cell>
        </row>
        <row r="1359">
          <cell r="A1359">
            <v>62727</v>
          </cell>
          <cell r="B1359" t="str">
            <v>West Haven Park Tower</v>
          </cell>
          <cell r="C1359" t="str">
            <v>WHP Tower Rental LLC</v>
          </cell>
          <cell r="D1359" t="str">
            <v>Dauby O' Connor &amp; Zaleski LLC</v>
          </cell>
          <cell r="E1359" t="str">
            <v>Brinshore Development, LLC,The Michaels Development Company,WHP Tower Manager, LLC</v>
          </cell>
          <cell r="F1359" t="str">
            <v>Chicago 2004 Fund</v>
          </cell>
          <cell r="G1359">
            <v>2018</v>
          </cell>
          <cell r="H1359" t="str">
            <v>YES</v>
          </cell>
          <cell r="I1359" t="str">
            <v>27.5</v>
          </cell>
          <cell r="J1359">
            <v>40</v>
          </cell>
        </row>
        <row r="1360">
          <cell r="A1360">
            <v>61813</v>
          </cell>
          <cell r="B1360" t="str">
            <v>Wicker Park Renaissance</v>
          </cell>
          <cell r="C1360" t="str">
            <v xml:space="preserve">Wicker Park Renaissance, L.P. </v>
          </cell>
          <cell r="D1360" t="str">
            <v>CohnReznick (Chicago)</v>
          </cell>
          <cell r="E1360" t="str">
            <v>Renaissance Realty Group, Inc. (RRG),RRG Development, Inc.</v>
          </cell>
          <cell r="F1360" t="str">
            <v>Nationwide Fund</v>
          </cell>
          <cell r="G1360">
            <v>0</v>
          </cell>
          <cell r="H1360" t="str">
            <v>NO</v>
          </cell>
          <cell r="I1360" t="str">
            <v>27.5</v>
          </cell>
          <cell r="J1360" t="str">
            <v>27.5</v>
          </cell>
        </row>
        <row r="1361">
          <cell r="A1361">
            <v>62729</v>
          </cell>
          <cell r="B1361" t="str">
            <v>Wiggins Estate</v>
          </cell>
          <cell r="C1361" t="str">
            <v>Wiggins Estate, LLC</v>
          </cell>
          <cell r="D1361" t="str">
            <v>Matthews, Cutrer &amp; Lindsay, PLLC</v>
          </cell>
          <cell r="E1361" t="str">
            <v>Pearl River Valley Opportunity</v>
          </cell>
          <cell r="F1361" t="str">
            <v>NEF 2007</v>
          </cell>
          <cell r="G1361">
            <v>2022</v>
          </cell>
          <cell r="H1361" t="str">
            <v>NO</v>
          </cell>
          <cell r="I1361" t="str">
            <v>27.5</v>
          </cell>
          <cell r="J1361" t="str">
            <v>27.5</v>
          </cell>
        </row>
        <row r="1362">
          <cell r="A1362">
            <v>66530</v>
          </cell>
          <cell r="B1362" t="str">
            <v>William Penn Manor</v>
          </cell>
          <cell r="C1362" t="str">
            <v>William Penn Manor Housing, LP</v>
          </cell>
          <cell r="D1362" t="str">
            <v>Novogradac &amp; Company LLP (Long Beach)</v>
          </cell>
          <cell r="E1362" t="str">
            <v>Thomas Safran Associates</v>
          </cell>
          <cell r="F1362" t="str">
            <v>CEF 2014</v>
          </cell>
          <cell r="G1362">
            <v>2022</v>
          </cell>
          <cell r="H1362" t="str">
            <v>NO</v>
          </cell>
          <cell r="I1362" t="str">
            <v>27.5</v>
          </cell>
          <cell r="J1362" t="str">
            <v>27.5</v>
          </cell>
        </row>
        <row r="1363">
          <cell r="A1363">
            <v>66223</v>
          </cell>
          <cell r="B1363" t="str">
            <v>Willow Housing (CA)</v>
          </cell>
          <cell r="C1363" t="str">
            <v>Willow Housing, L.P.</v>
          </cell>
          <cell r="D1363" t="str">
            <v>Novogradac &amp; Company LLP (San Francisco)</v>
          </cell>
          <cell r="E1363" t="str">
            <v>The Core Companies</v>
          </cell>
          <cell r="F1363" t="str">
            <v>Silicon Valley Bank SIF (Sold to USB from Silicon)</v>
          </cell>
          <cell r="G1363">
            <v>0</v>
          </cell>
          <cell r="H1363" t="str">
            <v>NO</v>
          </cell>
          <cell r="I1363" t="str">
            <v>27.5</v>
          </cell>
          <cell r="J1363" t="str">
            <v>27.5</v>
          </cell>
        </row>
        <row r="1364">
          <cell r="A1364">
            <v>62043</v>
          </cell>
          <cell r="B1364" t="str">
            <v>Arbor Glen Apartments (IN) Walnut Grove</v>
          </cell>
          <cell r="C1364" t="str">
            <v>Willow Manor LP</v>
          </cell>
          <cell r="D1364" t="str">
            <v>Merrill &amp; Thoman CPAs</v>
          </cell>
          <cell r="E1364" t="str">
            <v>Grandview Care, Inc.</v>
          </cell>
          <cell r="H1364" t="str">
            <v>NEF DISPOSED INTEREST IN 2018</v>
          </cell>
        </row>
        <row r="1365">
          <cell r="A1365">
            <v>62376</v>
          </cell>
          <cell r="B1365" t="str">
            <v>Willow Mutual Housing (CT)</v>
          </cell>
          <cell r="C1365" t="str">
            <v>Willow Mutual Housing Limited Partnership</v>
          </cell>
          <cell r="D1365" t="str">
            <v>Carter, Hayes &amp; Associates, PC</v>
          </cell>
          <cell r="E1365" t="str">
            <v>NeighborWorks New Horizons/Mut Hsng of S Centr CT</v>
          </cell>
          <cell r="F1365" t="str">
            <v>Bank North</v>
          </cell>
          <cell r="G1365">
            <v>0</v>
          </cell>
          <cell r="H1365" t="str">
            <v>NO</v>
          </cell>
          <cell r="I1365" t="str">
            <v>27.5</v>
          </cell>
          <cell r="J1365" t="str">
            <v>27.5</v>
          </cell>
        </row>
        <row r="1366">
          <cell r="A1366">
            <v>63216</v>
          </cell>
          <cell r="B1366" t="str">
            <v>Wilshire Minnie Apartments</v>
          </cell>
          <cell r="C1366" t="str">
            <v>Wilshire &amp; Minnie, L.P.</v>
          </cell>
          <cell r="D1366" t="str">
            <v>CohnReznick (Atlanta)</v>
          </cell>
          <cell r="E1366" t="str">
            <v>C and C Development Co., LLC,Orange Housing Development Corporation (OHDC)</v>
          </cell>
          <cell r="F1366" t="str">
            <v>NEF 2007</v>
          </cell>
          <cell r="G1366">
            <v>0</v>
          </cell>
          <cell r="H1366" t="str">
            <v>NO</v>
          </cell>
          <cell r="I1366" t="str">
            <v>27.5, 40</v>
          </cell>
          <cell r="J1366" t="str">
            <v>27.5, 40</v>
          </cell>
        </row>
        <row r="1367">
          <cell r="A1367">
            <v>65141</v>
          </cell>
          <cell r="B1367" t="str">
            <v>Wilton Commons</v>
          </cell>
          <cell r="C1367" t="str">
            <v>Wilton Commons Apartments Limited Partnership</v>
          </cell>
          <cell r="D1367" t="str">
            <v>Guyder Hurley</v>
          </cell>
          <cell r="E1367" t="str">
            <v>Mutual Housing Association of Southwestern Connecticut,Wilton Commons, Inc.</v>
          </cell>
          <cell r="F1367" t="str">
            <v>NEF 2011</v>
          </cell>
          <cell r="G1367">
            <v>2018</v>
          </cell>
          <cell r="H1367" t="str">
            <v>YES</v>
          </cell>
          <cell r="I1367" t="str">
            <v>40</v>
          </cell>
          <cell r="J1367">
            <v>40</v>
          </cell>
        </row>
        <row r="1368">
          <cell r="A1368">
            <v>61895</v>
          </cell>
          <cell r="B1368" t="str">
            <v>Canterbury Apartments</v>
          </cell>
          <cell r="C1368" t="str">
            <v>Winfield Apartment Partners, LLC</v>
          </cell>
          <cell r="D1368" t="str">
            <v>Dunbar, Murphy &amp; Co.</v>
          </cell>
          <cell r="E1368" t="str">
            <v>Central States Development, LLC,South Central Behavioral Services</v>
          </cell>
          <cell r="F1368" t="str">
            <v>NEF 2003</v>
          </cell>
          <cell r="G1368">
            <v>2018</v>
          </cell>
          <cell r="H1368" t="str">
            <v>YES</v>
          </cell>
          <cell r="I1368" t="str">
            <v>27.5</v>
          </cell>
          <cell r="J1368">
            <v>40</v>
          </cell>
        </row>
        <row r="1369">
          <cell r="A1369">
            <v>62462</v>
          </cell>
          <cell r="B1369" t="str">
            <v>Heritage Greene</v>
          </cell>
          <cell r="C1369" t="str">
            <v>Woda Heritage Greene, LLC</v>
          </cell>
          <cell r="D1369" t="str">
            <v>Stemen, Mertens, Stickler CPA &amp; Associates</v>
          </cell>
          <cell r="E1369" t="str">
            <v>Community Action Commission of Fayette Co (CAFCO) (OH),Woda Development of Ohio LLC</v>
          </cell>
          <cell r="F1369" t="str">
            <v>One Economy I</v>
          </cell>
          <cell r="G1369">
            <v>0</v>
          </cell>
          <cell r="H1369" t="str">
            <v>YES</v>
          </cell>
          <cell r="I1369" t="str">
            <v>27.5</v>
          </cell>
          <cell r="J1369">
            <v>40</v>
          </cell>
        </row>
        <row r="1370">
          <cell r="A1370">
            <v>64371</v>
          </cell>
          <cell r="B1370" t="str">
            <v>Pinecrest Greene</v>
          </cell>
          <cell r="C1370" t="str">
            <v>Woda Pinecrest Greene Limited Partnership</v>
          </cell>
          <cell r="D1370" t="str">
            <v>Stemen, Mertens, Stickler CPA &amp; Associates</v>
          </cell>
          <cell r="E1370" t="str">
            <v>Woda Development of Ohio LLC</v>
          </cell>
          <cell r="F1370" t="str">
            <v>BAF Fund - 85%,Morgan Stanley SIF Shared - 15%</v>
          </cell>
          <cell r="H1370" t="str">
            <v>NO</v>
          </cell>
          <cell r="I1370" t="str">
            <v>27.5</v>
          </cell>
          <cell r="J1370" t="str">
            <v>27.5</v>
          </cell>
        </row>
        <row r="1371">
          <cell r="A1371">
            <v>63187</v>
          </cell>
          <cell r="B1371" t="str">
            <v>Woodland Park Apts (WA)</v>
          </cell>
          <cell r="C1371" t="str">
            <v>Woodland Park Avenue LLC</v>
          </cell>
          <cell r="D1371" t="str">
            <v>Clark Nuber P.S.</v>
          </cell>
          <cell r="E1371" t="str">
            <v>Capitol Hill Housing (fka CHHIP)</v>
          </cell>
          <cell r="F1371" t="str">
            <v>NEF 2007</v>
          </cell>
          <cell r="G1371">
            <v>0</v>
          </cell>
          <cell r="H1371" t="str">
            <v>NO</v>
          </cell>
          <cell r="I1371" t="str">
            <v>27.5</v>
          </cell>
          <cell r="J1371" t="str">
            <v>27.5</v>
          </cell>
        </row>
        <row r="1372">
          <cell r="A1372">
            <v>60396</v>
          </cell>
          <cell r="B1372" t="str">
            <v>Woodland Place Apartments</v>
          </cell>
          <cell r="C1372" t="str">
            <v>Woodland Place Apartments, L.P.</v>
          </cell>
          <cell r="D1372" t="str">
            <v>Freed Maxick CPAs, PC</v>
          </cell>
          <cell r="E1372" t="str">
            <v>Belmont Housing Resources for WNY, Inc</v>
          </cell>
          <cell r="H1372" t="str">
            <v>MAKE ELECTION DECISION BASED ON CURRENT DEPRECIATION USEFUL LIFE *</v>
          </cell>
        </row>
        <row r="1373">
          <cell r="A1373">
            <v>66731</v>
          </cell>
          <cell r="B1373" t="str">
            <v xml:space="preserve">Woodland Christian Terrace </v>
          </cell>
          <cell r="C1373" t="str">
            <v>Woodland Towers LP</v>
          </cell>
          <cell r="D1373" t="str">
            <v>Novogradac &amp; Company LLP (Austin)</v>
          </cell>
          <cell r="E1373" t="str">
            <v>Christian Church Homes of Northern California, Inc. (CCH)</v>
          </cell>
          <cell r="F1373" t="str">
            <v>MS SIF IV</v>
          </cell>
          <cell r="G1373">
            <v>2019</v>
          </cell>
          <cell r="H1373" t="str">
            <v>NO</v>
          </cell>
          <cell r="I1373">
            <v>27.5</v>
          </cell>
          <cell r="J1373" t="str">
            <v>27.5</v>
          </cell>
        </row>
        <row r="1374">
          <cell r="A1374">
            <v>65105</v>
          </cell>
          <cell r="B1374" t="str">
            <v>Woodland West</v>
          </cell>
          <cell r="C1374" t="str">
            <v>Woodland West Associates LP</v>
          </cell>
          <cell r="D1374" t="str">
            <v>McGowen Hurst Clark &amp; Smith, P.C.</v>
          </cell>
          <cell r="E1374" t="str">
            <v>Newbury Management Co.</v>
          </cell>
          <cell r="F1374" t="str">
            <v>BAF II Fund - 85%,Morgan Stanley SIF Shared - 15%</v>
          </cell>
          <cell r="G1374">
            <v>0</v>
          </cell>
          <cell r="H1374" t="str">
            <v>NO</v>
          </cell>
          <cell r="I1374" t="str">
            <v>27.5</v>
          </cell>
          <cell r="J1374" t="str">
            <v>27.5</v>
          </cell>
        </row>
        <row r="1375">
          <cell r="A1375">
            <v>64746</v>
          </cell>
          <cell r="B1375" t="str">
            <v>Woodlawn Terrace Apartments</v>
          </cell>
          <cell r="C1375" t="str">
            <v>Woodlawn Terrace Apartments, LP</v>
          </cell>
          <cell r="D1375" t="str">
            <v>Tidwell Group (Birmingham)</v>
          </cell>
          <cell r="E1375" t="str">
            <v>Gateway Companies</v>
          </cell>
          <cell r="F1375" t="str">
            <v>BAF II Fund</v>
          </cell>
          <cell r="G1375">
            <v>0</v>
          </cell>
          <cell r="H1375" t="str">
            <v>NO</v>
          </cell>
          <cell r="I1375" t="str">
            <v>27.5</v>
          </cell>
          <cell r="J1375" t="str">
            <v>27.5</v>
          </cell>
        </row>
        <row r="1376">
          <cell r="A1376">
            <v>65966</v>
          </cell>
          <cell r="B1376" t="str">
            <v>Woodridge Horizon Senior Living Community</v>
          </cell>
          <cell r="C1376" t="str">
            <v>Woodridge Horizon Limited Partnership</v>
          </cell>
          <cell r="D1376" t="str">
            <v>RubinBrown LLP (Chicago)</v>
          </cell>
          <cell r="E1376" t="str">
            <v>Alden Foundation</v>
          </cell>
          <cell r="F1376" t="str">
            <v>Cathay SIF I - 18%,Regional Fund VII - 82%</v>
          </cell>
          <cell r="G1376">
            <v>2022</v>
          </cell>
          <cell r="H1376" t="str">
            <v>NO</v>
          </cell>
          <cell r="I1376" t="str">
            <v>27.5</v>
          </cell>
          <cell r="J1376" t="str">
            <v>27.5</v>
          </cell>
        </row>
        <row r="1377">
          <cell r="A1377">
            <v>67145</v>
          </cell>
          <cell r="B1377" t="str">
            <v>Woodrow Wilson III - Secondary (2015)</v>
          </cell>
          <cell r="C1377" t="str">
            <v>Woodrow Wilson Housing Associates Three LP</v>
          </cell>
          <cell r="D1377" t="str">
            <v>CohnReznick (Baltimore)</v>
          </cell>
          <cell r="E1377" t="str">
            <v>Pennrose Properties, Inc.</v>
          </cell>
          <cell r="F1377" t="str">
            <v>Wells Fargo SIF III</v>
          </cell>
          <cell r="G1377">
            <v>0</v>
          </cell>
          <cell r="H1377" t="str">
            <v>NO</v>
          </cell>
          <cell r="I1377" t="str">
            <v>27.5</v>
          </cell>
          <cell r="J1377" t="str">
            <v>27.5</v>
          </cell>
        </row>
        <row r="1378">
          <cell r="A1378">
            <v>62651</v>
          </cell>
          <cell r="B1378" t="str">
            <v>Woodstock Senior Apartments</v>
          </cell>
          <cell r="C1378" t="str">
            <v>Woodstock Apartments L.P.</v>
          </cell>
          <cell r="D1378" t="str">
            <v>Haran &amp; Associates, Ltd.</v>
          </cell>
          <cell r="E1378" t="str">
            <v>Nolan Development Corp.,North Shore Development Corp.</v>
          </cell>
          <cell r="F1378" t="str">
            <v>Chicago 2003 Fund</v>
          </cell>
          <cell r="G1378">
            <v>0</v>
          </cell>
          <cell r="H1378" t="str">
            <v>NO</v>
          </cell>
          <cell r="I1378" t="str">
            <v>27.5</v>
          </cell>
          <cell r="J1378" t="str">
            <v>27.5</v>
          </cell>
        </row>
        <row r="1379">
          <cell r="A1379">
            <v>61227</v>
          </cell>
          <cell r="B1379" t="str">
            <v>Berkeley Village (RI)</v>
          </cell>
          <cell r="C1379" t="str">
            <v>Woodward Street Limited Partnership</v>
          </cell>
          <cell r="D1379" t="str">
            <v>Damiano, Burk &amp; Nuttall, P.C.</v>
          </cell>
          <cell r="E1379" t="str">
            <v>Valley Affordable Housing Corporation (VAHC)</v>
          </cell>
          <cell r="F1379" t="str">
            <v>NEF 2002</v>
          </cell>
          <cell r="G1379">
            <v>0</v>
          </cell>
          <cell r="H1379" t="str">
            <v>NO</v>
          </cell>
          <cell r="I1379" t="str">
            <v>27.5, 40</v>
          </cell>
          <cell r="J1379" t="str">
            <v>27.5, 40</v>
          </cell>
        </row>
        <row r="1380">
          <cell r="A1380">
            <v>62224</v>
          </cell>
          <cell r="B1380" t="str">
            <v>Wrenbrook NEP (W.139th St.)</v>
          </cell>
          <cell r="C1380" t="str">
            <v>Wrenbrook Realty, L.P.</v>
          </cell>
          <cell r="D1380" t="str">
            <v>Flaherty Salmin CPAs</v>
          </cell>
          <cell r="E1380" t="str">
            <v>Genesis Realty Development Corp.(NY)</v>
          </cell>
          <cell r="F1380" t="str">
            <v>NYEF 2004</v>
          </cell>
          <cell r="G1380">
            <v>2018</v>
          </cell>
          <cell r="H1380" t="str">
            <v>YES</v>
          </cell>
          <cell r="I1380" t="str">
            <v>40</v>
          </cell>
          <cell r="J1380">
            <v>40</v>
          </cell>
        </row>
        <row r="1381">
          <cell r="A1381">
            <v>63662</v>
          </cell>
          <cell r="B1381" t="str">
            <v>Wright Street</v>
          </cell>
          <cell r="C1381" t="str">
            <v>Wright Street Partners, LP</v>
          </cell>
          <cell r="D1381" t="str">
            <v>Steele &amp; Associates, LLC</v>
          </cell>
          <cell r="E1381" t="str">
            <v>Community Services Agency Development Corporation (CSADC),JPM/C Reporting,Wright Street Partners LLC</v>
          </cell>
          <cell r="F1381" t="str">
            <v>FNBC Leasing</v>
          </cell>
          <cell r="G1381">
            <v>2018</v>
          </cell>
          <cell r="H1381" t="str">
            <v>YES</v>
          </cell>
          <cell r="I1381" t="str">
            <v>27.5</v>
          </cell>
          <cell r="J1381">
            <v>40</v>
          </cell>
        </row>
        <row r="1382">
          <cell r="A1382">
            <v>67664</v>
          </cell>
          <cell r="B1382" t="str">
            <v xml:space="preserve">Walla Walla Senior Portfolio </v>
          </cell>
          <cell r="C1382" t="str">
            <v>WWHA Senior Housing Properties LLLP</v>
          </cell>
          <cell r="D1382" t="str">
            <v>Watson &amp; McDonell, PLLC</v>
          </cell>
          <cell r="E1382" t="str">
            <v>Walla Walla (WA) Housing Authority</v>
          </cell>
          <cell r="F1382" t="str">
            <v>HEF XIII</v>
          </cell>
          <cell r="G1382">
            <v>2018</v>
          </cell>
          <cell r="H1382" t="str">
            <v>YES</v>
          </cell>
          <cell r="I1382" t="str">
            <v>27.5; 40</v>
          </cell>
          <cell r="J1382">
            <v>40</v>
          </cell>
        </row>
        <row r="1383">
          <cell r="A1383">
            <v>61706</v>
          </cell>
          <cell r="B1383" t="str">
            <v>RoseHaven Cottages</v>
          </cell>
          <cell r="C1383" t="str">
            <v>WWHA-Rosehaven Cottages Limited Partnership</v>
          </cell>
          <cell r="D1383" t="str">
            <v>Watson &amp; McDonell, PLLC</v>
          </cell>
          <cell r="E1383" t="str">
            <v>Walla Walla (WA) Housing Authority</v>
          </cell>
          <cell r="F1383" t="str">
            <v>NEF 2004</v>
          </cell>
          <cell r="G1383">
            <v>0</v>
          </cell>
          <cell r="H1383" t="str">
            <v>NO</v>
          </cell>
          <cell r="I1383" t="str">
            <v>27.5</v>
          </cell>
          <cell r="J1383" t="str">
            <v>27.5</v>
          </cell>
        </row>
        <row r="1384">
          <cell r="A1384">
            <v>61390</v>
          </cell>
          <cell r="B1384" t="str">
            <v>Yahara River</v>
          </cell>
          <cell r="C1384" t="str">
            <v>Yahara River LP</v>
          </cell>
          <cell r="D1384" t="str">
            <v>SVA Certified Public Accountants</v>
          </cell>
          <cell r="E1384" t="str">
            <v>Common Wealth Development, Inc. (CWD)</v>
          </cell>
          <cell r="H1384" t="str">
            <v>NEF DISPOSED INTEREST IN 2018</v>
          </cell>
        </row>
        <row r="1385">
          <cell r="A1385">
            <v>60713</v>
          </cell>
          <cell r="B1385" t="str">
            <v>Yardley Hills I</v>
          </cell>
          <cell r="C1385" t="str">
            <v>Yardley Hills Town Homes Limited Partnership I</v>
          </cell>
          <cell r="D1385" t="str">
            <v>Comer Nowling and Associates, P.C</v>
          </cell>
          <cell r="E1385" t="str">
            <v>Southern Maryland Tri-County Community Action Committee Inc.</v>
          </cell>
          <cell r="H1385" t="str">
            <v>MAKE ELECTION DECISION BASED ON CURRENT DEPRECIATION USEFUL LIFE *</v>
          </cell>
        </row>
        <row r="1386">
          <cell r="A1386">
            <v>61279</v>
          </cell>
          <cell r="B1386" t="str">
            <v>Yardley Hills II</v>
          </cell>
          <cell r="C1386" t="str">
            <v>Yardley Hills Town Homes Limited Partnership II</v>
          </cell>
          <cell r="D1386" t="str">
            <v>Comer Nowling and Associates, P.C</v>
          </cell>
          <cell r="E1386" t="str">
            <v>Southern Maryland Tri-County Community Action Committee Inc.</v>
          </cell>
          <cell r="F1386" t="str">
            <v>NEF 2004</v>
          </cell>
          <cell r="G1386">
            <v>2018</v>
          </cell>
          <cell r="H1386" t="str">
            <v>YES</v>
          </cell>
          <cell r="I1386" t="str">
            <v>27.5</v>
          </cell>
          <cell r="J1386">
            <v>40</v>
          </cell>
        </row>
        <row r="1387">
          <cell r="A1387">
            <v>61111</v>
          </cell>
          <cell r="B1387" t="str">
            <v>Yellowbud Place</v>
          </cell>
          <cell r="C1387" t="str">
            <v>Yellowbud Place, LLC</v>
          </cell>
          <cell r="D1387" t="str">
            <v>Stemen, Mertens, Stickler CPA &amp; Associates</v>
          </cell>
          <cell r="E1387" t="str">
            <v>Woda Development of Ohio LLC</v>
          </cell>
          <cell r="H1387" t="str">
            <v>NEF DISPOSED INTEREST IN 2018</v>
          </cell>
        </row>
        <row r="1388">
          <cell r="A1388">
            <v>64092</v>
          </cell>
          <cell r="B1388" t="str">
            <v>York Commons</v>
          </cell>
          <cell r="C1388" t="str">
            <v>York Commons LP</v>
          </cell>
          <cell r="D1388" t="str">
            <v>Affordable Housing Accountants LTD</v>
          </cell>
          <cell r="E1388" t="str">
            <v>Affirmative Investments, Inc,Presbyterian Senior Care</v>
          </cell>
          <cell r="F1388" t="str">
            <v>BNY Single Investor Fund</v>
          </cell>
          <cell r="G1388">
            <v>0</v>
          </cell>
          <cell r="H1388" t="str">
            <v>NO</v>
          </cell>
          <cell r="I1388" t="str">
            <v>27.5</v>
          </cell>
          <cell r="J1388" t="str">
            <v>27.5</v>
          </cell>
        </row>
        <row r="1389">
          <cell r="A1389">
            <v>61155</v>
          </cell>
          <cell r="B1389" t="str">
            <v>CHOICE Homes VI</v>
          </cell>
          <cell r="C1389" t="str">
            <v>Youngstown CHOICE Homes VI L.P.</v>
          </cell>
          <cell r="D1389" t="str">
            <v>Baumgarten &amp; Company LLP</v>
          </cell>
          <cell r="E1389" t="str">
            <v>Community Housing Options Involving Coop Efforts (CHOICE)</v>
          </cell>
          <cell r="H1389" t="str">
            <v>NEF DISPOSED INTEREST IN 2018</v>
          </cell>
        </row>
        <row r="1390">
          <cell r="A1390">
            <v>61154</v>
          </cell>
          <cell r="B1390" t="str">
            <v>Jubilee Homes IV</v>
          </cell>
          <cell r="C1390" t="str">
            <v>Youngstown Jubilee Homes IV L.P.</v>
          </cell>
          <cell r="D1390" t="str">
            <v>Packer Thomas</v>
          </cell>
          <cell r="E1390" t="str">
            <v>Jubilee Urban Renewal Corporation</v>
          </cell>
          <cell r="H1390" t="str">
            <v>NEF DISPOSED INTEREST IN 2018</v>
          </cell>
        </row>
        <row r="1391">
          <cell r="A1391">
            <v>61295</v>
          </cell>
          <cell r="B1391" t="str">
            <v>Jubilee Homes V</v>
          </cell>
          <cell r="C1391" t="str">
            <v>Youngstown Jubilee Homes V L.P.</v>
          </cell>
          <cell r="D1391" t="str">
            <v>Baumgarten &amp; Company LLP</v>
          </cell>
          <cell r="E1391" t="str">
            <v>Community Housing Options Involving Coop Efforts (CHOICE)</v>
          </cell>
          <cell r="F1391" t="str">
            <v>NEF 2004</v>
          </cell>
          <cell r="G1391">
            <v>2018</v>
          </cell>
          <cell r="H1391" t="str">
            <v>YES</v>
          </cell>
          <cell r="I1391" t="str">
            <v>27.5</v>
          </cell>
          <cell r="J1391">
            <v>40</v>
          </cell>
        </row>
        <row r="1392">
          <cell r="A1392">
            <v>61180</v>
          </cell>
          <cell r="B1392" t="str">
            <v>Y.A. Community Housing</v>
          </cell>
          <cell r="C1392" t="str">
            <v>Youth Action Community Housing, L.P.</v>
          </cell>
          <cell r="D1392" t="str">
            <v>N. Cheng &amp; Co., P.C.</v>
          </cell>
          <cell r="E1392" t="str">
            <v>Youth Action Program and Homes</v>
          </cell>
          <cell r="H1392" t="str">
            <v>MAKE ELECTION DECISION BASED ON CURRENT DEPRECIATION USEFUL LIFE *</v>
          </cell>
        </row>
        <row r="1393">
          <cell r="A1393">
            <v>65424</v>
          </cell>
          <cell r="B1393" t="str">
            <v>La Posada Apartments II</v>
          </cell>
          <cell r="C1393" t="str">
            <v>Yuma Housing, LLC</v>
          </cell>
          <cell r="D1393" t="str">
            <v>Tidwell Group (Columbus, OH)</v>
          </cell>
          <cell r="E1393" t="str">
            <v>Bethel Development, Inc.,Catholic Community Services of Southern Arizona</v>
          </cell>
          <cell r="F1393" t="str">
            <v>NEF 2013</v>
          </cell>
          <cell r="G1393">
            <v>0</v>
          </cell>
          <cell r="H1393" t="str">
            <v>NO</v>
          </cell>
          <cell r="I1393" t="str">
            <v>27.5</v>
          </cell>
          <cell r="J1393" t="str">
            <v>27.5</v>
          </cell>
        </row>
        <row r="1394">
          <cell r="A1394">
            <v>64096</v>
          </cell>
          <cell r="B1394" t="str">
            <v>Zapata Apartments</v>
          </cell>
          <cell r="C1394" t="str">
            <v>Zapata Apartments Limited Partnership</v>
          </cell>
          <cell r="D1394" t="str">
            <v>RubinBrown LLP (Chicago)</v>
          </cell>
          <cell r="E1394" t="str">
            <v>Bickerdike Redevelopment Corporation</v>
          </cell>
          <cell r="F1394" t="str">
            <v>BOACHIF VI</v>
          </cell>
          <cell r="G1394">
            <v>2018</v>
          </cell>
          <cell r="H1394" t="str">
            <v>YES</v>
          </cell>
          <cell r="I1394" t="str">
            <v>27.5</v>
          </cell>
          <cell r="J1394">
            <v>40</v>
          </cell>
        </row>
        <row r="1395">
          <cell r="A1395">
            <v>66963</v>
          </cell>
          <cell r="B1395" t="str">
            <v xml:space="preserve">Zbikowski Park </v>
          </cell>
          <cell r="C1395" t="str">
            <v>Zbikowski Park Neighborhood LP</v>
          </cell>
          <cell r="D1395" t="str">
            <v>Whittlesey</v>
          </cell>
          <cell r="E1395" t="str">
            <v>Bristol (CT) Housing Authority (BHA)</v>
          </cell>
          <cell r="F1395" t="str">
            <v>Regional Fund VII</v>
          </cell>
          <cell r="G1395">
            <v>2018</v>
          </cell>
          <cell r="H1395" t="str">
            <v>YES</v>
          </cell>
          <cell r="I1395" t="str">
            <v>27.5, 40</v>
          </cell>
          <cell r="J1395">
            <v>40</v>
          </cell>
        </row>
        <row r="1396">
          <cell r="A1396">
            <v>65247</v>
          </cell>
          <cell r="B1396" t="str">
            <v>Zion Gardens (TX)</v>
          </cell>
          <cell r="C1396" t="str">
            <v>Zion Gardens, Ltd.</v>
          </cell>
          <cell r="D1396" t="str">
            <v>Novogradac &amp; Company LLP (Austin)</v>
          </cell>
          <cell r="E1396" t="str">
            <v>Integrated Real Estate Group,Re-Ward Third Ward, Inc.,Zion Gardens Affordable Housing, LLC</v>
          </cell>
          <cell r="F1396" t="str">
            <v>NEF 2011</v>
          </cell>
          <cell r="G1396">
            <v>0</v>
          </cell>
          <cell r="H1396" t="str">
            <v>NO</v>
          </cell>
          <cell r="I1396" t="str">
            <v>27.5</v>
          </cell>
          <cell r="J1396" t="str">
            <v>27.5</v>
          </cell>
        </row>
        <row r="1397">
          <cell r="A1397">
            <v>61258</v>
          </cell>
          <cell r="B1397" t="str">
            <v>Zion Street Mutual Housing</v>
          </cell>
          <cell r="C1397" t="str">
            <v>Zion Street Mutual Housing Limited Partnership</v>
          </cell>
          <cell r="D1397" t="str">
            <v>CohnReznick (Hartford)</v>
          </cell>
          <cell r="E1397" t="str">
            <v>Mutual Housing Association of Greater Hartford, Inc.</v>
          </cell>
          <cell r="F1397" t="str">
            <v>BOACHIF III</v>
          </cell>
          <cell r="G1397">
            <v>2018</v>
          </cell>
          <cell r="H1397" t="str">
            <v>YES</v>
          </cell>
          <cell r="I1397" t="str">
            <v>27.5</v>
          </cell>
          <cell r="J1397">
            <v>40</v>
          </cell>
        </row>
        <row r="1398">
          <cell r="A1398">
            <v>62225</v>
          </cell>
          <cell r="B1398" t="str">
            <v>Barton Senior Residences of Zion</v>
          </cell>
          <cell r="C1398" t="str">
            <v>Zion-Barton, L.P.</v>
          </cell>
          <cell r="D1398" t="str">
            <v>CohnReznick (Chicago), CohnReznick (Austin)</v>
          </cell>
          <cell r="E1398" t="str">
            <v>Barton  Senior Care LLC</v>
          </cell>
          <cell r="F1398" t="str">
            <v>NEF 2004 - 15%,NEF 2005 - 85%</v>
          </cell>
          <cell r="G1398">
            <v>0</v>
          </cell>
          <cell r="H1398" t="str">
            <v>NO</v>
          </cell>
          <cell r="I1398" t="str">
            <v>27.5</v>
          </cell>
          <cell r="J1398" t="str">
            <v>27.5</v>
          </cell>
        </row>
        <row r="1399">
          <cell r="A1399">
            <v>67096</v>
          </cell>
          <cell r="B1399" t="str">
            <v>Monterra - Secondary 2015</v>
          </cell>
          <cell r="C1399" t="str">
            <v>ZOM Monterra, LP</v>
          </cell>
          <cell r="D1399" t="str">
            <v>Novogradac &amp; Company LLP (Cleveland)</v>
          </cell>
          <cell r="E1399" t="str">
            <v>NRP Group</v>
          </cell>
          <cell r="F1399" t="str">
            <v>Sun Trust 2015 Secondary</v>
          </cell>
          <cell r="G1399">
            <v>2018</v>
          </cell>
          <cell r="H1399" t="str">
            <v>YES</v>
          </cell>
          <cell r="I1399" t="str">
            <v>27.5</v>
          </cell>
          <cell r="J1399">
            <v>40</v>
          </cell>
        </row>
        <row r="1400">
          <cell r="A1400">
            <v>61181</v>
          </cell>
          <cell r="B1400" t="str">
            <v>Zora Neale Hurston Houses</v>
          </cell>
          <cell r="C1400" t="str">
            <v>Zora Neale Hurston Houses L.P.</v>
          </cell>
          <cell r="D1400" t="str">
            <v>Vargas &amp; Rivera</v>
          </cell>
          <cell r="E1400" t="str">
            <v>Ecumenical Community Development Organization</v>
          </cell>
          <cell r="H1400" t="str">
            <v>MAKE ELECTION DECISION BASED ON CURRENT DEPRECIATION USEFUL LIFE *</v>
          </cell>
        </row>
        <row r="1401">
          <cell r="A1401">
            <v>67122</v>
          </cell>
          <cell r="C1401" t="str">
            <v>March Veterans Village, L.P., a California limited partnership</v>
          </cell>
          <cell r="D1401" t="str">
            <v>Thomas Tomaszewski, CPA - El Dorado Hills</v>
          </cell>
          <cell r="E1401" t="str">
            <v>Coachella Valley Housing Coalition</v>
          </cell>
          <cell r="F1401" t="str">
            <v>Banc of America Community Housing Investment Fund VIII</v>
          </cell>
          <cell r="G1401">
            <v>2018</v>
          </cell>
          <cell r="H1401" t="str">
            <v>YES</v>
          </cell>
          <cell r="I1401" t="str">
            <v>27.5; 40</v>
          </cell>
          <cell r="J1401">
            <v>30</v>
          </cell>
        </row>
        <row r="1402">
          <cell r="A1402">
            <v>64981</v>
          </cell>
          <cell r="B1402" t="str">
            <v>Villas at the Bluff</v>
          </cell>
          <cell r="C1402" t="str">
            <v>Villas at the Bluff LLLP</v>
          </cell>
          <cell r="D1402" t="str">
            <v>Goldie Roberts, CPA</v>
          </cell>
          <cell r="E1402" t="str">
            <v>Delta Housing Authority (CO)</v>
          </cell>
          <cell r="F1402" t="str">
            <v>HEF VII</v>
          </cell>
          <cell r="G1402">
            <v>2022</v>
          </cell>
          <cell r="H1402" t="str">
            <v>No</v>
          </cell>
        </row>
        <row r="1403">
          <cell r="A1403">
            <v>65851</v>
          </cell>
          <cell r="C1403" t="str">
            <v>North Brooklyn Opportunities, L.P.</v>
          </cell>
          <cell r="D1403" t="str">
            <v>Tyrone Anthony Sellers, CPA</v>
          </cell>
          <cell r="E1403" t="str">
            <v>St. Nicks Alliance</v>
          </cell>
          <cell r="H1403" t="str">
            <v>NO</v>
          </cell>
        </row>
        <row r="1404">
          <cell r="A1404">
            <v>66653</v>
          </cell>
          <cell r="C1404" t="str">
            <v>The Reed at Encore LP</v>
          </cell>
          <cell r="D1404" t="str">
            <v>Novogradac &amp; Company LLP (Austin)</v>
          </cell>
          <cell r="E1404" t="str">
            <v>Tampa (FL) Housing Authority (THA)</v>
          </cell>
          <cell r="G1404">
            <v>2022</v>
          </cell>
          <cell r="H1404" t="str">
            <v>NO</v>
          </cell>
        </row>
        <row r="1405">
          <cell r="A1405">
            <v>66770</v>
          </cell>
          <cell r="C1405" t="str">
            <v>Grand &amp; Rogers Group L.P.</v>
          </cell>
          <cell r="D1405" t="str">
            <v>Tyrone Anthony Sellers, CPA</v>
          </cell>
          <cell r="E1405" t="str">
            <v>JGV, Inc.</v>
          </cell>
          <cell r="H1405" t="str">
            <v>YES</v>
          </cell>
        </row>
        <row r="1406">
          <cell r="A1406">
            <v>66059</v>
          </cell>
          <cell r="C1406" t="str">
            <v>Benning Residential LLC</v>
          </cell>
          <cell r="D1406" t="str">
            <v>CohnReznick</v>
          </cell>
          <cell r="E1406" t="str">
            <v>So Others Might Eat (SOME)</v>
          </cell>
          <cell r="H1406" t="str">
            <v>YES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18"/>
      <sheetName val="Sheet1 (2)"/>
      <sheetName val="Sheet1"/>
    </sheetNames>
    <sheetDataSet>
      <sheetData sheetId="0">
        <row r="7">
          <cell r="A7">
            <v>66847</v>
          </cell>
          <cell r="B7" t="str">
            <v>Nicole Hines</v>
          </cell>
          <cell r="C7">
            <v>43684</v>
          </cell>
          <cell r="D7">
            <v>44044</v>
          </cell>
          <cell r="E7" t="str">
            <v>Yes</v>
          </cell>
          <cell r="F7" t="str">
            <v>Y</v>
          </cell>
          <cell r="G7">
            <v>0.99990000000000001</v>
          </cell>
          <cell r="H7">
            <v>9.9999999999988987E-5</v>
          </cell>
          <cell r="I7">
            <v>1155852</v>
          </cell>
          <cell r="K7">
            <v>1155852</v>
          </cell>
          <cell r="L7">
            <v>0</v>
          </cell>
          <cell r="M7">
            <v>353343</v>
          </cell>
          <cell r="N7">
            <v>0</v>
          </cell>
          <cell r="O7">
            <v>353343</v>
          </cell>
          <cell r="P7">
            <v>0</v>
          </cell>
          <cell r="Q7" t="str">
            <v>N</v>
          </cell>
          <cell r="R7" t="str">
            <v>N/A</v>
          </cell>
          <cell r="S7" t="str">
            <v>N</v>
          </cell>
          <cell r="T7" t="str">
            <v>N/A</v>
          </cell>
        </row>
        <row r="8">
          <cell r="A8">
            <v>67431</v>
          </cell>
          <cell r="B8" t="str">
            <v>Spring Creek 4B-2</v>
          </cell>
          <cell r="C8">
            <v>43570</v>
          </cell>
          <cell r="D8">
            <v>44562</v>
          </cell>
          <cell r="E8" t="str">
            <v>Yes</v>
          </cell>
          <cell r="F8" t="str">
            <v>Y</v>
          </cell>
          <cell r="G8">
            <v>0.99990000000000001</v>
          </cell>
          <cell r="H8">
            <v>9.9999999999988987E-5</v>
          </cell>
          <cell r="I8">
            <v>1889540</v>
          </cell>
          <cell r="J8">
            <v>0</v>
          </cell>
          <cell r="K8">
            <v>0</v>
          </cell>
          <cell r="L8">
            <v>1889540</v>
          </cell>
          <cell r="M8">
            <v>651380</v>
          </cell>
          <cell r="N8">
            <v>0</v>
          </cell>
          <cell r="O8">
            <v>0</v>
          </cell>
          <cell r="P8">
            <v>651380</v>
          </cell>
          <cell r="Q8" t="str">
            <v>N</v>
          </cell>
          <cell r="R8" t="str">
            <v>N/A</v>
          </cell>
          <cell r="S8" t="str">
            <v>N</v>
          </cell>
          <cell r="T8" t="str">
            <v>N/A</v>
          </cell>
        </row>
        <row r="9">
          <cell r="A9">
            <v>67495</v>
          </cell>
          <cell r="B9" t="str">
            <v>The Maguire Residence</v>
          </cell>
          <cell r="C9">
            <v>43509</v>
          </cell>
          <cell r="D9">
            <v>43876</v>
          </cell>
          <cell r="E9" t="str">
            <v>No</v>
          </cell>
          <cell r="F9" t="str">
            <v>Y</v>
          </cell>
          <cell r="G9">
            <v>0.99990000000000001</v>
          </cell>
          <cell r="H9">
            <v>9.9999999999988987E-5</v>
          </cell>
          <cell r="I9">
            <v>277025</v>
          </cell>
          <cell r="J9">
            <v>0</v>
          </cell>
          <cell r="K9">
            <v>277025</v>
          </cell>
          <cell r="L9">
            <v>0</v>
          </cell>
          <cell r="M9">
            <v>252197</v>
          </cell>
          <cell r="N9">
            <v>0</v>
          </cell>
          <cell r="O9">
            <v>252197</v>
          </cell>
          <cell r="P9">
            <v>0</v>
          </cell>
          <cell r="Q9" t="str">
            <v>N</v>
          </cell>
          <cell r="R9" t="str">
            <v>N/A</v>
          </cell>
          <cell r="S9" t="str">
            <v>N</v>
          </cell>
          <cell r="T9" t="str">
            <v>N/A</v>
          </cell>
        </row>
        <row r="10">
          <cell r="A10">
            <v>67523</v>
          </cell>
          <cell r="B10" t="str">
            <v>Lee Walker Heights</v>
          </cell>
          <cell r="C10">
            <v>43670</v>
          </cell>
          <cell r="D10">
            <v>44287</v>
          </cell>
          <cell r="E10" t="str">
            <v>Yes</v>
          </cell>
          <cell r="F10" t="str">
            <v>Y</v>
          </cell>
          <cell r="G10">
            <v>0.99990000000000001</v>
          </cell>
          <cell r="H10">
            <v>9.9999999999988987E-5</v>
          </cell>
          <cell r="I10">
            <v>1773960</v>
          </cell>
          <cell r="J10">
            <v>0</v>
          </cell>
          <cell r="K10">
            <v>535535</v>
          </cell>
          <cell r="L10">
            <v>1238425</v>
          </cell>
          <cell r="M10">
            <v>1061306</v>
          </cell>
          <cell r="N10">
            <v>0</v>
          </cell>
          <cell r="O10">
            <v>320394</v>
          </cell>
          <cell r="P10">
            <v>740912</v>
          </cell>
          <cell r="Q10" t="str">
            <v>N</v>
          </cell>
          <cell r="R10" t="str">
            <v>N/A</v>
          </cell>
          <cell r="S10" t="str">
            <v>N</v>
          </cell>
          <cell r="T10" t="str">
            <v>N/A</v>
          </cell>
        </row>
        <row r="11">
          <cell r="A11">
            <v>67779</v>
          </cell>
          <cell r="B11" t="str">
            <v>Rockview II</v>
          </cell>
          <cell r="C11">
            <v>43641</v>
          </cell>
          <cell r="D11">
            <v>44044</v>
          </cell>
          <cell r="E11" t="str">
            <v>Yes</v>
          </cell>
          <cell r="F11" t="str">
            <v>Y</v>
          </cell>
          <cell r="G11">
            <v>0.99990000000000001</v>
          </cell>
          <cell r="H11">
            <v>9.9999999999988987E-5</v>
          </cell>
          <cell r="I11">
            <v>3864195</v>
          </cell>
          <cell r="J11">
            <v>0</v>
          </cell>
          <cell r="K11">
            <v>3863809</v>
          </cell>
          <cell r="L11">
            <v>0</v>
          </cell>
          <cell r="M11">
            <v>225000</v>
          </cell>
          <cell r="N11">
            <v>0</v>
          </cell>
          <cell r="O11">
            <v>224978</v>
          </cell>
          <cell r="P11">
            <v>0</v>
          </cell>
          <cell r="Q11" t="str">
            <v>N</v>
          </cell>
          <cell r="R11" t="str">
            <v>N/A</v>
          </cell>
          <cell r="S11" t="str">
            <v>N</v>
          </cell>
          <cell r="T11" t="str">
            <v>N/A</v>
          </cell>
        </row>
        <row r="12">
          <cell r="A12">
            <v>67909</v>
          </cell>
          <cell r="B12" t="str">
            <v>Bergamot Brass Works</v>
          </cell>
          <cell r="C12">
            <v>43483</v>
          </cell>
          <cell r="D12">
            <v>43952</v>
          </cell>
          <cell r="E12" t="str">
            <v>Yes</v>
          </cell>
          <cell r="F12" t="str">
            <v>Y</v>
          </cell>
          <cell r="G12">
            <v>0.9899</v>
          </cell>
          <cell r="H12">
            <v>1.0099999999999998E-2</v>
          </cell>
          <cell r="I12">
            <v>409640</v>
          </cell>
          <cell r="J12">
            <v>0</v>
          </cell>
          <cell r="K12">
            <v>405503</v>
          </cell>
          <cell r="L12">
            <v>0</v>
          </cell>
          <cell r="M12">
            <v>407287</v>
          </cell>
          <cell r="N12">
            <v>0</v>
          </cell>
          <cell r="O12">
            <v>403173</v>
          </cell>
          <cell r="P12">
            <v>0</v>
          </cell>
          <cell r="Q12" t="str">
            <v>N</v>
          </cell>
          <cell r="R12" t="str">
            <v>N/A</v>
          </cell>
          <cell r="S12" t="str">
            <v>N</v>
          </cell>
          <cell r="T12" t="str">
            <v>N/A</v>
          </cell>
        </row>
        <row r="13">
          <cell r="A13">
            <v>67919</v>
          </cell>
          <cell r="B13" t="str">
            <v>Wasserman Redevelopment</v>
          </cell>
          <cell r="C13">
            <v>43642</v>
          </cell>
          <cell r="D13">
            <v>44166</v>
          </cell>
          <cell r="E13" t="str">
            <v>Yes</v>
          </cell>
          <cell r="F13" t="str">
            <v>Y</v>
          </cell>
          <cell r="G13">
            <v>0.99990000000000001</v>
          </cell>
          <cell r="H13">
            <v>9.9999999999988987E-5</v>
          </cell>
          <cell r="I13">
            <v>121505</v>
          </cell>
          <cell r="J13">
            <v>0</v>
          </cell>
          <cell r="K13">
            <v>121505</v>
          </cell>
          <cell r="L13">
            <v>0</v>
          </cell>
          <cell r="M13">
            <v>285639</v>
          </cell>
          <cell r="N13">
            <v>0</v>
          </cell>
          <cell r="O13">
            <v>285639</v>
          </cell>
          <cell r="P13">
            <v>0</v>
          </cell>
          <cell r="Q13" t="str">
            <v>WI</v>
          </cell>
          <cell r="R13">
            <v>2020</v>
          </cell>
          <cell r="S13" t="str">
            <v>N</v>
          </cell>
          <cell r="T13" t="str">
            <v>N/A</v>
          </cell>
        </row>
        <row r="14">
          <cell r="A14">
            <v>67921</v>
          </cell>
          <cell r="B14" t="str">
            <v>Hickory Way Apartments</v>
          </cell>
          <cell r="C14">
            <v>43608</v>
          </cell>
          <cell r="D14">
            <v>44013</v>
          </cell>
          <cell r="E14" t="str">
            <v>Yes</v>
          </cell>
          <cell r="F14" t="str">
            <v>Y</v>
          </cell>
          <cell r="G14">
            <v>0.99990000000000001</v>
          </cell>
          <cell r="H14">
            <v>9.9999999999988987E-5</v>
          </cell>
          <cell r="I14">
            <v>229178</v>
          </cell>
          <cell r="J14">
            <v>0</v>
          </cell>
          <cell r="K14">
            <v>229178</v>
          </cell>
          <cell r="L14">
            <v>0</v>
          </cell>
          <cell r="M14">
            <v>248998</v>
          </cell>
          <cell r="N14">
            <v>0</v>
          </cell>
          <cell r="O14">
            <v>248998</v>
          </cell>
          <cell r="P14">
            <v>0</v>
          </cell>
          <cell r="Q14" t="str">
            <v>N</v>
          </cell>
          <cell r="R14" t="str">
            <v>N/A</v>
          </cell>
          <cell r="S14" t="str">
            <v>N</v>
          </cell>
          <cell r="T14" t="str">
            <v>N/A</v>
          </cell>
        </row>
        <row r="15">
          <cell r="A15">
            <v>67978</v>
          </cell>
          <cell r="B15" t="str">
            <v>Milwaukee Soldiers Home</v>
          </cell>
          <cell r="C15">
            <v>43727</v>
          </cell>
          <cell r="D15">
            <v>44228</v>
          </cell>
          <cell r="E15" t="str">
            <v>Yes</v>
          </cell>
          <cell r="F15" t="str">
            <v>Y</v>
          </cell>
          <cell r="G15">
            <v>0.99990000000000001</v>
          </cell>
          <cell r="H15">
            <v>9.9999999999988987E-5</v>
          </cell>
          <cell r="I15">
            <v>235123.9514564636</v>
          </cell>
          <cell r="J15">
            <v>0</v>
          </cell>
          <cell r="K15">
            <v>0</v>
          </cell>
          <cell r="L15">
            <v>235100.43906131797</v>
          </cell>
          <cell r="M15">
            <v>200405.28316649923</v>
          </cell>
          <cell r="N15">
            <v>0</v>
          </cell>
          <cell r="O15">
            <v>0</v>
          </cell>
          <cell r="P15">
            <v>200405.28316649923</v>
          </cell>
          <cell r="Q15" t="str">
            <v>N</v>
          </cell>
          <cell r="R15" t="str">
            <v>N/A</v>
          </cell>
          <cell r="S15" t="str">
            <v>N</v>
          </cell>
          <cell r="T15" t="str">
            <v>N/A</v>
          </cell>
        </row>
        <row r="16">
          <cell r="A16">
            <v>67991</v>
          </cell>
          <cell r="B16" t="str">
            <v>Larkin Center Apartments</v>
          </cell>
          <cell r="C16">
            <v>43763</v>
          </cell>
          <cell r="D16">
            <v>44166</v>
          </cell>
          <cell r="E16" t="str">
            <v>Yes</v>
          </cell>
          <cell r="F16" t="str">
            <v>Y</v>
          </cell>
          <cell r="G16">
            <v>0.99990000000000001</v>
          </cell>
          <cell r="H16">
            <v>9.9999999999988987E-5</v>
          </cell>
          <cell r="I16">
            <v>707216.07791402459</v>
          </cell>
          <cell r="J16">
            <v>0</v>
          </cell>
          <cell r="K16">
            <v>707216.07791402459</v>
          </cell>
          <cell r="L16">
            <v>0</v>
          </cell>
          <cell r="M16">
            <v>323641.52954045357</v>
          </cell>
          <cell r="N16">
            <v>0</v>
          </cell>
          <cell r="O16">
            <v>323641.52954045357</v>
          </cell>
          <cell r="P16">
            <v>0</v>
          </cell>
          <cell r="Q16" t="str">
            <v>N</v>
          </cell>
          <cell r="R16" t="str">
            <v>N/A</v>
          </cell>
          <cell r="S16" t="str">
            <v>N</v>
          </cell>
          <cell r="T16" t="str">
            <v>N/A</v>
          </cell>
        </row>
        <row r="17">
          <cell r="A17">
            <v>68021</v>
          </cell>
          <cell r="B17" t="str">
            <v>Metamorphosis on Foothill</v>
          </cell>
          <cell r="C17">
            <v>43524</v>
          </cell>
          <cell r="D17">
            <v>44044</v>
          </cell>
          <cell r="E17" t="str">
            <v>Yes</v>
          </cell>
          <cell r="F17" t="str">
            <v>Y</v>
          </cell>
          <cell r="G17">
            <v>0.99990000000000001</v>
          </cell>
          <cell r="H17">
            <v>9.9999999999988987E-5</v>
          </cell>
          <cell r="I17">
            <v>937317</v>
          </cell>
          <cell r="J17">
            <v>0</v>
          </cell>
          <cell r="K17">
            <v>937317</v>
          </cell>
          <cell r="L17">
            <v>0</v>
          </cell>
          <cell r="M17">
            <v>875479</v>
          </cell>
          <cell r="N17">
            <v>0</v>
          </cell>
          <cell r="O17">
            <v>875479</v>
          </cell>
          <cell r="P17">
            <v>0</v>
          </cell>
          <cell r="Q17" t="str">
            <v>N</v>
          </cell>
          <cell r="R17" t="str">
            <v>N/A</v>
          </cell>
          <cell r="S17" t="str">
            <v>N</v>
          </cell>
          <cell r="T17" t="str">
            <v>N/A</v>
          </cell>
        </row>
        <row r="18">
          <cell r="A18">
            <v>67850</v>
          </cell>
          <cell r="B18" t="str">
            <v>Susquehanna Square</v>
          </cell>
          <cell r="C18">
            <v>43732</v>
          </cell>
          <cell r="D18">
            <v>44075</v>
          </cell>
          <cell r="E18" t="str">
            <v>Yes</v>
          </cell>
          <cell r="F18" t="str">
            <v>Y</v>
          </cell>
          <cell r="G18">
            <v>0.99990000000000001</v>
          </cell>
          <cell r="H18">
            <v>9.9999999999988987E-5</v>
          </cell>
          <cell r="K18">
            <v>568912.20538157038</v>
          </cell>
          <cell r="O18">
            <v>189424.81312987622</v>
          </cell>
          <cell r="Q18" t="str">
            <v>N</v>
          </cell>
          <cell r="R18" t="str">
            <v>N/A</v>
          </cell>
          <cell r="S18" t="str">
            <v>N</v>
          </cell>
          <cell r="T18" t="str">
            <v>N/A</v>
          </cell>
        </row>
        <row r="19">
          <cell r="A19">
            <v>78067</v>
          </cell>
          <cell r="B19" t="str">
            <v>Valley Brook Village II</v>
          </cell>
          <cell r="C19">
            <v>43283</v>
          </cell>
          <cell r="D19">
            <v>43647</v>
          </cell>
          <cell r="E19" t="str">
            <v>Yes</v>
          </cell>
          <cell r="F19" t="str">
            <v>Y</v>
          </cell>
          <cell r="G19">
            <v>0.99990000000000001</v>
          </cell>
          <cell r="H19">
            <v>9.9999999999988987E-5</v>
          </cell>
          <cell r="I19">
            <v>206054</v>
          </cell>
          <cell r="J19">
            <v>206033</v>
          </cell>
          <cell r="K19">
            <v>0</v>
          </cell>
          <cell r="L19">
            <v>0</v>
          </cell>
          <cell r="M19">
            <v>352466</v>
          </cell>
          <cell r="N19">
            <v>352431</v>
          </cell>
          <cell r="O19">
            <v>0</v>
          </cell>
          <cell r="P19">
            <v>0</v>
          </cell>
          <cell r="Q19" t="str">
            <v>N</v>
          </cell>
          <cell r="R19" t="str">
            <v>N/A</v>
          </cell>
          <cell r="S19" t="str">
            <v>N</v>
          </cell>
          <cell r="T19" t="str">
            <v>N/A</v>
          </cell>
        </row>
        <row r="20">
          <cell r="A20">
            <v>78152</v>
          </cell>
          <cell r="B20" t="str">
            <v>Aprils Grove</v>
          </cell>
          <cell r="C20">
            <v>43613</v>
          </cell>
          <cell r="D20">
            <v>44044</v>
          </cell>
          <cell r="E20" t="str">
            <v>Yes</v>
          </cell>
          <cell r="F20" t="str">
            <v>N</v>
          </cell>
          <cell r="G20">
            <v>0.1</v>
          </cell>
          <cell r="H20">
            <v>0.9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 t="str">
            <v>N</v>
          </cell>
          <cell r="R20" t="str">
            <v>N/A</v>
          </cell>
          <cell r="S20" t="str">
            <v>N</v>
          </cell>
          <cell r="T20" t="str">
            <v>N/A</v>
          </cell>
        </row>
        <row r="21">
          <cell r="A21">
            <v>78187</v>
          </cell>
          <cell r="B21" t="str">
            <v>Stanton Square Apartments</v>
          </cell>
          <cell r="C21">
            <v>43552</v>
          </cell>
          <cell r="D21">
            <v>44166</v>
          </cell>
          <cell r="E21" t="str">
            <v>Yes</v>
          </cell>
          <cell r="F21" t="str">
            <v>Y</v>
          </cell>
          <cell r="G21">
            <v>0.99990000000000001</v>
          </cell>
          <cell r="H21">
            <v>9.9999999999988987E-5</v>
          </cell>
          <cell r="I21">
            <v>1861923</v>
          </cell>
          <cell r="J21">
            <v>0</v>
          </cell>
          <cell r="K21">
            <v>1861923</v>
          </cell>
          <cell r="L21">
            <v>0</v>
          </cell>
          <cell r="M21">
            <v>582176</v>
          </cell>
          <cell r="N21">
            <v>0</v>
          </cell>
          <cell r="O21">
            <v>582176</v>
          </cell>
          <cell r="P21">
            <v>0</v>
          </cell>
          <cell r="Q21" t="str">
            <v>N</v>
          </cell>
          <cell r="R21" t="str">
            <v>N/A</v>
          </cell>
          <cell r="S21" t="str">
            <v>N</v>
          </cell>
          <cell r="T21" t="str">
            <v>N/A</v>
          </cell>
        </row>
        <row r="22">
          <cell r="A22">
            <v>78192</v>
          </cell>
          <cell r="B22" t="str">
            <v>Maya Commons</v>
          </cell>
          <cell r="C22">
            <v>43675</v>
          </cell>
          <cell r="D22">
            <v>44013</v>
          </cell>
          <cell r="E22" t="str">
            <v>No</v>
          </cell>
          <cell r="F22" t="str">
            <v>Y</v>
          </cell>
          <cell r="G22">
            <v>0.99990000000000001</v>
          </cell>
          <cell r="H22">
            <v>9.9999999999988987E-5</v>
          </cell>
          <cell r="I22">
            <v>160826</v>
          </cell>
          <cell r="J22">
            <v>0</v>
          </cell>
          <cell r="K22">
            <v>160826</v>
          </cell>
          <cell r="L22">
            <v>0</v>
          </cell>
          <cell r="M22">
            <v>494712</v>
          </cell>
          <cell r="N22">
            <v>0</v>
          </cell>
          <cell r="O22">
            <v>494712</v>
          </cell>
          <cell r="P22">
            <v>0</v>
          </cell>
          <cell r="Q22" t="str">
            <v>N</v>
          </cell>
          <cell r="R22" t="str">
            <v>N/A</v>
          </cell>
          <cell r="S22" t="str">
            <v>N</v>
          </cell>
          <cell r="T22" t="str">
            <v>N/A</v>
          </cell>
        </row>
        <row r="23">
          <cell r="A23">
            <v>78247</v>
          </cell>
          <cell r="B23" t="str">
            <v>Harbor House</v>
          </cell>
          <cell r="C23">
            <v>43587</v>
          </cell>
          <cell r="D23">
            <v>43952</v>
          </cell>
          <cell r="E23" t="str">
            <v>Yes</v>
          </cell>
          <cell r="F23" t="str">
            <v>Y</v>
          </cell>
          <cell r="G23">
            <v>1</v>
          </cell>
          <cell r="H23">
            <v>0</v>
          </cell>
          <cell r="I23">
            <v>261391</v>
          </cell>
          <cell r="J23">
            <v>0</v>
          </cell>
          <cell r="K23">
            <v>261391</v>
          </cell>
          <cell r="L23">
            <v>0</v>
          </cell>
          <cell r="M23">
            <v>73380</v>
          </cell>
          <cell r="N23">
            <v>0</v>
          </cell>
          <cell r="O23">
            <v>73380</v>
          </cell>
          <cell r="P23">
            <v>0</v>
          </cell>
          <cell r="Q23" t="str">
            <v>N</v>
          </cell>
          <cell r="R23" t="str">
            <v>N/A</v>
          </cell>
          <cell r="S23" t="str">
            <v>N</v>
          </cell>
          <cell r="T23" t="str">
            <v>N/A</v>
          </cell>
        </row>
        <row r="24">
          <cell r="A24">
            <v>78354</v>
          </cell>
          <cell r="B24" t="str">
            <v>1736 Rhode Island Avenue</v>
          </cell>
          <cell r="C24">
            <v>43619</v>
          </cell>
          <cell r="D24">
            <v>44075</v>
          </cell>
          <cell r="E24" t="str">
            <v>Yes</v>
          </cell>
          <cell r="F24" t="str">
            <v>Y</v>
          </cell>
          <cell r="G24">
            <v>0.99990000000000001</v>
          </cell>
          <cell r="H24">
            <v>9.9999999999988987E-5</v>
          </cell>
          <cell r="I24">
            <v>808290</v>
          </cell>
          <cell r="J24">
            <v>0</v>
          </cell>
          <cell r="K24">
            <v>808290</v>
          </cell>
          <cell r="L24">
            <v>0</v>
          </cell>
          <cell r="M24">
            <v>542261</v>
          </cell>
          <cell r="N24">
            <v>0</v>
          </cell>
          <cell r="O24">
            <v>542261</v>
          </cell>
          <cell r="P24">
            <v>0</v>
          </cell>
          <cell r="Q24" t="str">
            <v>N</v>
          </cell>
          <cell r="R24" t="str">
            <v>N/A</v>
          </cell>
          <cell r="S24" t="str">
            <v>N</v>
          </cell>
          <cell r="T24" t="str">
            <v>N/A</v>
          </cell>
        </row>
        <row r="25">
          <cell r="A25">
            <v>78377</v>
          </cell>
          <cell r="B25" t="str">
            <v>Concern Port Jefferson</v>
          </cell>
          <cell r="C25">
            <v>43525</v>
          </cell>
          <cell r="D25">
            <v>44079</v>
          </cell>
          <cell r="E25" t="str">
            <v>Yes</v>
          </cell>
          <cell r="F25" t="str">
            <v>Y</v>
          </cell>
          <cell r="G25">
            <v>0.99990000000000001</v>
          </cell>
          <cell r="H25">
            <v>9.9999999999988987E-5</v>
          </cell>
          <cell r="I25">
            <v>849335</v>
          </cell>
          <cell r="J25">
            <v>0</v>
          </cell>
          <cell r="K25">
            <v>849335</v>
          </cell>
          <cell r="L25">
            <v>0</v>
          </cell>
          <cell r="M25">
            <v>1179553</v>
          </cell>
          <cell r="N25">
            <v>0</v>
          </cell>
          <cell r="O25">
            <v>1179553</v>
          </cell>
          <cell r="P25">
            <v>0</v>
          </cell>
          <cell r="Q25" t="str">
            <v>N</v>
          </cell>
          <cell r="R25" t="str">
            <v>N/A</v>
          </cell>
          <cell r="S25" t="str">
            <v>N</v>
          </cell>
          <cell r="T25" t="str">
            <v>N/A</v>
          </cell>
        </row>
        <row r="26">
          <cell r="A26">
            <v>78412</v>
          </cell>
          <cell r="B26" t="str">
            <v>The Frye Apartments</v>
          </cell>
          <cell r="C26">
            <v>43565</v>
          </cell>
          <cell r="D26">
            <v>44166</v>
          </cell>
          <cell r="E26" t="str">
            <v>Yes</v>
          </cell>
          <cell r="F26" t="str">
            <v>Y</v>
          </cell>
          <cell r="G26">
            <v>0.99990000000000001</v>
          </cell>
          <cell r="H26">
            <v>9.9999999999988987E-5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504495</v>
          </cell>
          <cell r="N26">
            <v>0</v>
          </cell>
          <cell r="O26">
            <v>504495</v>
          </cell>
          <cell r="P26">
            <v>0</v>
          </cell>
          <cell r="Q26" t="str">
            <v>N</v>
          </cell>
          <cell r="R26" t="str">
            <v>N/A</v>
          </cell>
          <cell r="S26" t="str">
            <v>N</v>
          </cell>
          <cell r="T26" t="str">
            <v>N/A</v>
          </cell>
        </row>
        <row r="27">
          <cell r="A27">
            <v>78431</v>
          </cell>
          <cell r="B27" t="str">
            <v>Sandstone</v>
          </cell>
          <cell r="C27">
            <v>43621</v>
          </cell>
          <cell r="D27">
            <v>43922</v>
          </cell>
          <cell r="E27" t="str">
            <v>Yes</v>
          </cell>
          <cell r="F27" t="str">
            <v>Y</v>
          </cell>
          <cell r="G27">
            <v>0.99990000000000001</v>
          </cell>
          <cell r="H27">
            <v>9.9999999999988987E-5</v>
          </cell>
          <cell r="I27">
            <v>681271</v>
          </cell>
          <cell r="J27">
            <v>0</v>
          </cell>
          <cell r="K27">
            <v>681271</v>
          </cell>
          <cell r="L27">
            <v>0</v>
          </cell>
          <cell r="M27">
            <v>194631</v>
          </cell>
          <cell r="N27">
            <v>0</v>
          </cell>
          <cell r="O27">
            <v>194631</v>
          </cell>
          <cell r="P27">
            <v>0</v>
          </cell>
          <cell r="Q27" t="str">
            <v>N</v>
          </cell>
          <cell r="R27" t="str">
            <v>N/A</v>
          </cell>
          <cell r="S27" t="str">
            <v>N</v>
          </cell>
          <cell r="T27" t="str">
            <v>N/A</v>
          </cell>
        </row>
        <row r="28">
          <cell r="A28">
            <v>78479</v>
          </cell>
          <cell r="B28" t="str">
            <v>11 Crown Street</v>
          </cell>
          <cell r="C28">
            <v>43510</v>
          </cell>
          <cell r="D28">
            <v>43983</v>
          </cell>
          <cell r="E28" t="str">
            <v>Yes</v>
          </cell>
          <cell r="F28" t="str">
            <v>Y</v>
          </cell>
          <cell r="G28">
            <v>0.99990000000000001</v>
          </cell>
          <cell r="H28">
            <v>9.9999999999988987E-5</v>
          </cell>
          <cell r="I28">
            <v>639704</v>
          </cell>
          <cell r="J28">
            <v>0</v>
          </cell>
          <cell r="K28">
            <v>639704</v>
          </cell>
          <cell r="L28">
            <v>0</v>
          </cell>
          <cell r="M28">
            <v>681025</v>
          </cell>
          <cell r="N28">
            <v>0</v>
          </cell>
          <cell r="O28">
            <v>681025</v>
          </cell>
          <cell r="P28">
            <v>0</v>
          </cell>
          <cell r="Q28" t="str">
            <v>N</v>
          </cell>
          <cell r="R28" t="str">
            <v>N/A</v>
          </cell>
          <cell r="S28" t="str">
            <v>N</v>
          </cell>
          <cell r="T28" t="str">
            <v>N/A</v>
          </cell>
        </row>
        <row r="29">
          <cell r="A29">
            <v>78489</v>
          </cell>
          <cell r="B29" t="str">
            <v>Miriam Apartments</v>
          </cell>
          <cell r="C29">
            <v>43552</v>
          </cell>
          <cell r="D29">
            <v>43952</v>
          </cell>
          <cell r="E29" t="str">
            <v>Yes</v>
          </cell>
          <cell r="F29" t="str">
            <v>Y</v>
          </cell>
          <cell r="G29">
            <v>0.99990000000000001</v>
          </cell>
          <cell r="H29">
            <v>9.9999999999988987E-5</v>
          </cell>
          <cell r="I29">
            <v>41923</v>
          </cell>
          <cell r="J29">
            <v>0</v>
          </cell>
          <cell r="K29">
            <v>41923</v>
          </cell>
          <cell r="L29">
            <v>0</v>
          </cell>
          <cell r="M29">
            <v>923391</v>
          </cell>
          <cell r="N29">
            <v>0</v>
          </cell>
          <cell r="O29">
            <v>909248</v>
          </cell>
          <cell r="P29">
            <v>0</v>
          </cell>
          <cell r="Q29" t="str">
            <v>N</v>
          </cell>
          <cell r="R29" t="str">
            <v>N/A</v>
          </cell>
          <cell r="S29" t="str">
            <v>N</v>
          </cell>
          <cell r="T29" t="str">
            <v>N/A</v>
          </cell>
        </row>
        <row r="30">
          <cell r="A30">
            <v>78511</v>
          </cell>
          <cell r="B30" t="str">
            <v>Liberty Meadow Estates Phase III</v>
          </cell>
          <cell r="C30">
            <v>43775</v>
          </cell>
          <cell r="D30">
            <v>44075</v>
          </cell>
          <cell r="E30" t="str">
            <v>Yes</v>
          </cell>
          <cell r="F30" t="str">
            <v>N</v>
          </cell>
          <cell r="G30">
            <v>0.99990000000000001</v>
          </cell>
          <cell r="H30">
            <v>9.9999999999988987E-5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 t="str">
            <v>N</v>
          </cell>
          <cell r="R30" t="str">
            <v>N/A</v>
          </cell>
          <cell r="S30" t="str">
            <v>N</v>
          </cell>
          <cell r="T30" t="str">
            <v>N/A</v>
          </cell>
        </row>
        <row r="31">
          <cell r="A31">
            <v>78512</v>
          </cell>
          <cell r="B31" t="str">
            <v>Flax Meadow Townhomes</v>
          </cell>
          <cell r="C31">
            <v>43642</v>
          </cell>
          <cell r="D31">
            <v>44075</v>
          </cell>
          <cell r="E31" t="str">
            <v>Yes</v>
          </cell>
          <cell r="F31" t="str">
            <v>N</v>
          </cell>
          <cell r="G31">
            <v>0.99990000000000001</v>
          </cell>
          <cell r="H31">
            <v>9.9999999999988987E-5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 t="str">
            <v>N</v>
          </cell>
          <cell r="R31" t="str">
            <v>N/A</v>
          </cell>
          <cell r="S31" t="str">
            <v>N</v>
          </cell>
          <cell r="T31" t="str">
            <v>N/A</v>
          </cell>
        </row>
        <row r="32">
          <cell r="A32">
            <v>78514</v>
          </cell>
          <cell r="B32" t="str">
            <v>5th East Apartments</v>
          </cell>
          <cell r="C32">
            <v>43507</v>
          </cell>
          <cell r="D32">
            <v>43983</v>
          </cell>
          <cell r="E32" t="str">
            <v>Yes</v>
          </cell>
          <cell r="F32" t="str">
            <v>Y</v>
          </cell>
          <cell r="G32">
            <v>0.99990000000000001</v>
          </cell>
          <cell r="H32">
            <v>9.9999999999988987E-5</v>
          </cell>
          <cell r="I32">
            <v>944303</v>
          </cell>
          <cell r="J32">
            <v>0</v>
          </cell>
          <cell r="K32">
            <v>944303</v>
          </cell>
          <cell r="L32">
            <v>0</v>
          </cell>
          <cell r="M32">
            <v>1097813</v>
          </cell>
          <cell r="N32">
            <v>0</v>
          </cell>
          <cell r="O32">
            <v>1097813</v>
          </cell>
          <cell r="P32">
            <v>0</v>
          </cell>
          <cell r="Q32" t="str">
            <v>UT</v>
          </cell>
          <cell r="R32">
            <v>2020</v>
          </cell>
          <cell r="S32" t="str">
            <v>N</v>
          </cell>
          <cell r="T32" t="str">
            <v>N/A</v>
          </cell>
        </row>
        <row r="33">
          <cell r="A33">
            <v>78518</v>
          </cell>
          <cell r="B33" t="str">
            <v>The Hills</v>
          </cell>
          <cell r="C33">
            <v>43733</v>
          </cell>
          <cell r="D33">
            <v>44166</v>
          </cell>
          <cell r="E33" t="str">
            <v>Yes</v>
          </cell>
          <cell r="F33" t="str">
            <v>Y</v>
          </cell>
          <cell r="G33">
            <v>0.99990000000000001</v>
          </cell>
          <cell r="H33">
            <v>9.9999999999988987E-5</v>
          </cell>
          <cell r="I33">
            <v>459953.99999999994</v>
          </cell>
          <cell r="J33">
            <v>0</v>
          </cell>
          <cell r="K33">
            <v>459953.99999999994</v>
          </cell>
          <cell r="L33">
            <v>0</v>
          </cell>
          <cell r="M33">
            <v>190000</v>
          </cell>
          <cell r="N33">
            <v>0</v>
          </cell>
          <cell r="O33">
            <v>189980.99999999997</v>
          </cell>
          <cell r="P33">
            <v>0</v>
          </cell>
          <cell r="Q33" t="str">
            <v>N</v>
          </cell>
          <cell r="R33" t="str">
            <v>N/A</v>
          </cell>
          <cell r="S33" t="str">
            <v>N</v>
          </cell>
          <cell r="T33" t="str">
            <v>N/A</v>
          </cell>
        </row>
        <row r="34">
          <cell r="A34">
            <v>78519</v>
          </cell>
          <cell r="B34" t="str">
            <v>Oak Field</v>
          </cell>
          <cell r="C34">
            <v>43775</v>
          </cell>
          <cell r="D34">
            <v>44136</v>
          </cell>
          <cell r="E34" t="str">
            <v>No</v>
          </cell>
          <cell r="F34" t="str">
            <v>Y</v>
          </cell>
          <cell r="G34">
            <v>0.99990000000000001</v>
          </cell>
          <cell r="H34">
            <v>9.9999999999988987E-5</v>
          </cell>
          <cell r="I34">
            <v>540710.44094488188</v>
          </cell>
          <cell r="J34">
            <v>0</v>
          </cell>
          <cell r="K34">
            <v>540710.44094488188</v>
          </cell>
          <cell r="L34">
            <v>0</v>
          </cell>
          <cell r="M34">
            <v>147361</v>
          </cell>
          <cell r="N34">
            <v>0</v>
          </cell>
          <cell r="O34">
            <v>147361</v>
          </cell>
          <cell r="P34">
            <v>0</v>
          </cell>
          <cell r="Q34" t="str">
            <v>N</v>
          </cell>
          <cell r="R34" t="str">
            <v>N/A</v>
          </cell>
          <cell r="S34" t="str">
            <v>N</v>
          </cell>
          <cell r="T34" t="str">
            <v>N/A</v>
          </cell>
        </row>
        <row r="35">
          <cell r="A35">
            <v>78536</v>
          </cell>
          <cell r="B35" t="str">
            <v>Museum Reach Lofts</v>
          </cell>
          <cell r="C35">
            <v>43696</v>
          </cell>
          <cell r="D35">
            <v>44105</v>
          </cell>
          <cell r="E35" t="str">
            <v>Yes</v>
          </cell>
          <cell r="F35" t="str">
            <v>Y</v>
          </cell>
          <cell r="G35">
            <v>0.99990000000000001</v>
          </cell>
          <cell r="H35">
            <v>9.9999999999988987E-5</v>
          </cell>
          <cell r="I35">
            <v>260104</v>
          </cell>
          <cell r="J35">
            <v>0</v>
          </cell>
          <cell r="K35">
            <v>260104</v>
          </cell>
          <cell r="L35">
            <v>0</v>
          </cell>
          <cell r="M35">
            <v>636121</v>
          </cell>
          <cell r="N35">
            <v>0</v>
          </cell>
          <cell r="O35">
            <v>636121</v>
          </cell>
          <cell r="P35">
            <v>0</v>
          </cell>
          <cell r="Q35" t="str">
            <v>N</v>
          </cell>
          <cell r="R35" t="str">
            <v>N/A</v>
          </cell>
          <cell r="S35" t="str">
            <v>N</v>
          </cell>
          <cell r="T35" t="str">
            <v>N/A</v>
          </cell>
        </row>
        <row r="36">
          <cell r="A36">
            <v>78560</v>
          </cell>
          <cell r="B36" t="str">
            <v>Summit Park Apartments</v>
          </cell>
          <cell r="C36">
            <v>43742</v>
          </cell>
          <cell r="D36">
            <v>44013</v>
          </cell>
          <cell r="E36" t="str">
            <v>Yes</v>
          </cell>
          <cell r="F36" t="str">
            <v>Y</v>
          </cell>
          <cell r="G36">
            <v>0.99990000000000001</v>
          </cell>
          <cell r="H36">
            <v>9.9999999999988987E-5</v>
          </cell>
          <cell r="I36">
            <v>151310.30917322106</v>
          </cell>
          <cell r="J36">
            <v>0</v>
          </cell>
          <cell r="K36">
            <v>151310.30917322106</v>
          </cell>
          <cell r="L36">
            <v>0</v>
          </cell>
          <cell r="M36">
            <v>248328.5145292572</v>
          </cell>
          <cell r="N36">
            <v>0</v>
          </cell>
          <cell r="O36">
            <v>248328.5145292572</v>
          </cell>
          <cell r="P36">
            <v>0</v>
          </cell>
          <cell r="Q36" t="str">
            <v>N</v>
          </cell>
          <cell r="R36" t="str">
            <v>N/A</v>
          </cell>
          <cell r="S36" t="str">
            <v>N</v>
          </cell>
          <cell r="T36" t="str">
            <v>N/A</v>
          </cell>
        </row>
        <row r="37">
          <cell r="A37">
            <v>78563</v>
          </cell>
          <cell r="B37" t="str">
            <v>Greenway Meadows</v>
          </cell>
          <cell r="C37">
            <v>43536</v>
          </cell>
          <cell r="D37">
            <v>44136</v>
          </cell>
          <cell r="E37" t="str">
            <v>Yes</v>
          </cell>
          <cell r="F37" t="str">
            <v>Y</v>
          </cell>
          <cell r="G37">
            <v>0.99990000000000001</v>
          </cell>
          <cell r="H37">
            <v>9.9999999999988987E-5</v>
          </cell>
          <cell r="I37">
            <v>331437</v>
          </cell>
          <cell r="J37">
            <v>0</v>
          </cell>
          <cell r="K37">
            <v>331437</v>
          </cell>
          <cell r="L37">
            <v>0</v>
          </cell>
          <cell r="M37">
            <v>444949</v>
          </cell>
          <cell r="N37">
            <v>0</v>
          </cell>
          <cell r="O37">
            <v>444949</v>
          </cell>
          <cell r="P37">
            <v>0</v>
          </cell>
          <cell r="Q37" t="str">
            <v>N</v>
          </cell>
          <cell r="R37" t="str">
            <v>N/A</v>
          </cell>
          <cell r="S37" t="str">
            <v>N</v>
          </cell>
          <cell r="T37" t="str">
            <v>N/A</v>
          </cell>
        </row>
        <row r="38">
          <cell r="A38">
            <v>78593</v>
          </cell>
          <cell r="B38" t="str">
            <v>Casa Indiana</v>
          </cell>
          <cell r="C38">
            <v>43581</v>
          </cell>
          <cell r="D38">
            <v>43922</v>
          </cell>
          <cell r="E38" t="str">
            <v>Yes</v>
          </cell>
          <cell r="F38" t="str">
            <v>Y</v>
          </cell>
          <cell r="G38">
            <v>0.99990000000000001</v>
          </cell>
          <cell r="H38">
            <v>9.9999999999988987E-5</v>
          </cell>
          <cell r="I38">
            <v>344745</v>
          </cell>
          <cell r="J38">
            <v>0</v>
          </cell>
          <cell r="K38">
            <v>344745</v>
          </cell>
          <cell r="L38">
            <v>0</v>
          </cell>
          <cell r="M38">
            <v>719071</v>
          </cell>
          <cell r="N38">
            <v>0</v>
          </cell>
          <cell r="O38">
            <v>719071</v>
          </cell>
          <cell r="P38">
            <v>0</v>
          </cell>
          <cell r="Q38" t="str">
            <v>N</v>
          </cell>
          <cell r="R38" t="str">
            <v>N/A</v>
          </cell>
          <cell r="S38" t="str">
            <v>N</v>
          </cell>
          <cell r="T38" t="str">
            <v>N/A</v>
          </cell>
        </row>
        <row r="39">
          <cell r="A39">
            <v>78616</v>
          </cell>
          <cell r="B39" t="str">
            <v>2222 Cleburne</v>
          </cell>
          <cell r="C39">
            <v>43636</v>
          </cell>
          <cell r="D39">
            <v>44105</v>
          </cell>
          <cell r="E39" t="str">
            <v>Yes</v>
          </cell>
          <cell r="F39" t="str">
            <v>Y</v>
          </cell>
          <cell r="G39">
            <v>0.99990000000000001</v>
          </cell>
          <cell r="H39">
            <v>9.9999999999988987E-5</v>
          </cell>
          <cell r="I39">
            <v>2174341.1609148625</v>
          </cell>
          <cell r="J39">
            <v>0</v>
          </cell>
          <cell r="K39">
            <v>2174341.1609148625</v>
          </cell>
          <cell r="L39">
            <v>0</v>
          </cell>
          <cell r="M39">
            <v>805708.85286286334</v>
          </cell>
          <cell r="N39">
            <v>0</v>
          </cell>
          <cell r="O39">
            <v>805708.85286286334</v>
          </cell>
          <cell r="P39">
            <v>0</v>
          </cell>
          <cell r="Q39" t="str">
            <v>N</v>
          </cell>
          <cell r="R39" t="str">
            <v>N/A</v>
          </cell>
          <cell r="S39" t="str">
            <v>N</v>
          </cell>
          <cell r="T39" t="str">
            <v>N/A</v>
          </cell>
        </row>
        <row r="40">
          <cell r="A40">
            <v>78627</v>
          </cell>
          <cell r="B40" t="str">
            <v>Royal City II</v>
          </cell>
          <cell r="C40">
            <v>43565</v>
          </cell>
          <cell r="D40">
            <v>43891</v>
          </cell>
          <cell r="E40" t="str">
            <v>Yes</v>
          </cell>
          <cell r="F40" t="str">
            <v>Y</v>
          </cell>
          <cell r="G40">
            <v>0.99990000000000001</v>
          </cell>
          <cell r="H40">
            <v>9.9999999999988987E-5</v>
          </cell>
          <cell r="I40">
            <v>749787</v>
          </cell>
          <cell r="J40">
            <v>161719</v>
          </cell>
          <cell r="K40">
            <v>588068</v>
          </cell>
          <cell r="L40">
            <v>0</v>
          </cell>
          <cell r="M40">
            <v>144318</v>
          </cell>
          <cell r="N40">
            <v>24657</v>
          </cell>
          <cell r="O40">
            <v>89661</v>
          </cell>
          <cell r="P40">
            <v>0</v>
          </cell>
          <cell r="Q40" t="str">
            <v>N</v>
          </cell>
          <cell r="R40" t="str">
            <v>N/A</v>
          </cell>
          <cell r="S40" t="str">
            <v>N</v>
          </cell>
          <cell r="T40" t="str">
            <v>N/A</v>
          </cell>
        </row>
        <row r="41">
          <cell r="A41">
            <v>78665</v>
          </cell>
          <cell r="B41" t="str">
            <v>Sixth Ward Flats</v>
          </cell>
          <cell r="C41">
            <v>43678</v>
          </cell>
          <cell r="D41">
            <v>44105</v>
          </cell>
          <cell r="E41" t="str">
            <v>Yes</v>
          </cell>
          <cell r="F41" t="str">
            <v>Y</v>
          </cell>
          <cell r="G41">
            <v>0.99990000000000001</v>
          </cell>
          <cell r="H41">
            <v>9.9999999999988987E-5</v>
          </cell>
          <cell r="I41">
            <v>115156</v>
          </cell>
          <cell r="J41">
            <v>0</v>
          </cell>
          <cell r="K41">
            <v>115156</v>
          </cell>
          <cell r="L41">
            <v>0</v>
          </cell>
          <cell r="M41">
            <v>1033018</v>
          </cell>
          <cell r="N41">
            <v>0</v>
          </cell>
          <cell r="O41">
            <v>1033018</v>
          </cell>
          <cell r="P41">
            <v>0</v>
          </cell>
          <cell r="Q41" t="str">
            <v>N</v>
          </cell>
          <cell r="R41" t="str">
            <v>N/A</v>
          </cell>
          <cell r="S41" t="str">
            <v>N</v>
          </cell>
          <cell r="T41" t="str">
            <v>N/A</v>
          </cell>
        </row>
        <row r="42">
          <cell r="A42">
            <v>78673</v>
          </cell>
          <cell r="B42" t="str">
            <v>The Residences on Main</v>
          </cell>
          <cell r="C42">
            <v>43558</v>
          </cell>
          <cell r="D42">
            <v>44075</v>
          </cell>
          <cell r="E42" t="str">
            <v>Yes</v>
          </cell>
          <cell r="F42" t="str">
            <v>Y</v>
          </cell>
          <cell r="G42">
            <v>0.99990000000000001</v>
          </cell>
          <cell r="H42">
            <v>9.9999999999988987E-5</v>
          </cell>
          <cell r="I42">
            <v>784502</v>
          </cell>
          <cell r="J42">
            <v>0</v>
          </cell>
          <cell r="K42">
            <v>784502</v>
          </cell>
          <cell r="L42">
            <v>0</v>
          </cell>
          <cell r="M42">
            <v>1089566</v>
          </cell>
          <cell r="N42">
            <v>0</v>
          </cell>
          <cell r="O42">
            <v>1089566</v>
          </cell>
          <cell r="P42">
            <v>0</v>
          </cell>
          <cell r="Q42" t="str">
            <v>N</v>
          </cell>
          <cell r="R42" t="str">
            <v>N/A</v>
          </cell>
          <cell r="S42" t="str">
            <v>N</v>
          </cell>
          <cell r="T42" t="str">
            <v>N/A</v>
          </cell>
        </row>
        <row r="43">
          <cell r="A43">
            <v>78711</v>
          </cell>
          <cell r="B43" t="str">
            <v>The Vista at Creekside</v>
          </cell>
          <cell r="C43">
            <v>43636</v>
          </cell>
          <cell r="D43">
            <v>44166</v>
          </cell>
          <cell r="E43" t="str">
            <v>Yes</v>
          </cell>
          <cell r="F43" t="str">
            <v>Y</v>
          </cell>
          <cell r="G43">
            <v>0.99890000000000001</v>
          </cell>
          <cell r="H43">
            <v>1.0999999999999899E-3</v>
          </cell>
          <cell r="I43">
            <v>1960000</v>
          </cell>
          <cell r="J43">
            <v>0</v>
          </cell>
          <cell r="K43">
            <v>1957844</v>
          </cell>
          <cell r="L43">
            <v>0</v>
          </cell>
          <cell r="M43">
            <v>1400000</v>
          </cell>
          <cell r="N43">
            <v>0</v>
          </cell>
          <cell r="O43">
            <v>1398460</v>
          </cell>
          <cell r="P43">
            <v>0</v>
          </cell>
          <cell r="Q43" t="str">
            <v>N</v>
          </cell>
          <cell r="R43" t="str">
            <v>N/A</v>
          </cell>
          <cell r="S43" t="str">
            <v>N</v>
          </cell>
          <cell r="T43" t="str">
            <v>N/A</v>
          </cell>
        </row>
        <row r="44">
          <cell r="A44">
            <v>78737</v>
          </cell>
          <cell r="B44" t="str">
            <v>RBJ Center</v>
          </cell>
          <cell r="C44">
            <v>43760</v>
          </cell>
          <cell r="D44">
            <v>44501</v>
          </cell>
          <cell r="E44" t="str">
            <v>Yes</v>
          </cell>
          <cell r="F44" t="str">
            <v>Y</v>
          </cell>
          <cell r="G44">
            <v>0.99980000000000002</v>
          </cell>
          <cell r="H44">
            <v>1.9999999999997797E-4</v>
          </cell>
          <cell r="I44">
            <v>1125372.4864358772</v>
          </cell>
          <cell r="J44">
            <v>0</v>
          </cell>
          <cell r="K44">
            <v>0</v>
          </cell>
          <cell r="L44">
            <v>1125147.41193859</v>
          </cell>
          <cell r="M44" t="str">
            <v xml:space="preserve"> </v>
          </cell>
          <cell r="N44">
            <v>0</v>
          </cell>
          <cell r="O44">
            <v>0</v>
          </cell>
          <cell r="P44">
            <v>1944305.6078174789</v>
          </cell>
          <cell r="Q44" t="str">
            <v>N</v>
          </cell>
          <cell r="R44" t="str">
            <v>N/A</v>
          </cell>
          <cell r="S44" t="str">
            <v>N</v>
          </cell>
          <cell r="T44" t="str">
            <v>N/A</v>
          </cell>
        </row>
        <row r="45">
          <cell r="A45">
            <v>78755</v>
          </cell>
          <cell r="B45" t="str">
            <v>Sunflower Hill at Irby Ranch</v>
          </cell>
          <cell r="C45">
            <v>43544</v>
          </cell>
          <cell r="D45">
            <v>43983</v>
          </cell>
          <cell r="E45" t="str">
            <v>Yes</v>
          </cell>
          <cell r="F45" t="str">
            <v>Y</v>
          </cell>
          <cell r="G45">
            <v>0.2</v>
          </cell>
          <cell r="H45">
            <v>0.8</v>
          </cell>
          <cell r="I45">
            <v>956399</v>
          </cell>
          <cell r="J45">
            <v>0</v>
          </cell>
          <cell r="K45">
            <v>191280</v>
          </cell>
          <cell r="L45">
            <v>0</v>
          </cell>
          <cell r="M45">
            <v>647318</v>
          </cell>
          <cell r="N45">
            <v>0</v>
          </cell>
          <cell r="O45">
            <v>129464</v>
          </cell>
          <cell r="P45">
            <v>0</v>
          </cell>
          <cell r="Q45" t="str">
            <v>N</v>
          </cell>
          <cell r="R45" t="str">
            <v>N/A</v>
          </cell>
          <cell r="S45" t="str">
            <v>N</v>
          </cell>
          <cell r="T45" t="str">
            <v>N/A</v>
          </cell>
        </row>
        <row r="46">
          <cell r="A46">
            <v>78771</v>
          </cell>
          <cell r="B46" t="str">
            <v>Possession Sound Properties</v>
          </cell>
          <cell r="C46">
            <v>43577</v>
          </cell>
          <cell r="D46">
            <v>43831</v>
          </cell>
          <cell r="E46" t="str">
            <v>Yes</v>
          </cell>
          <cell r="F46" t="str">
            <v>Y</v>
          </cell>
          <cell r="G46">
            <v>0.99990000000000001</v>
          </cell>
          <cell r="H46">
            <v>9.9999999999988987E-5</v>
          </cell>
          <cell r="I46">
            <v>318317</v>
          </cell>
          <cell r="J46">
            <v>208553</v>
          </cell>
          <cell r="K46">
            <v>109765</v>
          </cell>
          <cell r="L46">
            <v>0</v>
          </cell>
          <cell r="M46">
            <v>206567</v>
          </cell>
          <cell r="N46">
            <v>135337</v>
          </cell>
          <cell r="O46">
            <v>71230</v>
          </cell>
          <cell r="P46">
            <v>0</v>
          </cell>
          <cell r="Q46" t="str">
            <v>N</v>
          </cell>
          <cell r="R46" t="str">
            <v>N/A</v>
          </cell>
          <cell r="S46" t="str">
            <v>N</v>
          </cell>
          <cell r="T46" t="str">
            <v>N/A</v>
          </cell>
        </row>
        <row r="47">
          <cell r="A47">
            <v>78772</v>
          </cell>
          <cell r="B47" t="str">
            <v>Canal Commons</v>
          </cell>
          <cell r="C47">
            <v>43734</v>
          </cell>
          <cell r="D47">
            <v>44166</v>
          </cell>
          <cell r="E47" t="str">
            <v>Yes</v>
          </cell>
          <cell r="F47" t="str">
            <v>Y</v>
          </cell>
          <cell r="G47">
            <v>0.99990000000000001</v>
          </cell>
          <cell r="H47">
            <v>9.9999999999988987E-5</v>
          </cell>
          <cell r="I47">
            <v>449409</v>
          </cell>
          <cell r="J47">
            <v>0</v>
          </cell>
          <cell r="K47">
            <v>449409</v>
          </cell>
          <cell r="L47">
            <v>0</v>
          </cell>
          <cell r="M47">
            <v>214918</v>
          </cell>
          <cell r="N47">
            <v>0</v>
          </cell>
          <cell r="O47">
            <v>214918</v>
          </cell>
          <cell r="P47">
            <v>0</v>
          </cell>
          <cell r="Q47" t="str">
            <v>N</v>
          </cell>
          <cell r="R47" t="str">
            <v>N/A</v>
          </cell>
          <cell r="S47" t="str">
            <v>N</v>
          </cell>
          <cell r="T47" t="str">
            <v>N/A</v>
          </cell>
        </row>
        <row r="48">
          <cell r="A48">
            <v>78776</v>
          </cell>
          <cell r="B48" t="str">
            <v>The Crossing Phase II</v>
          </cell>
          <cell r="C48">
            <v>43671</v>
          </cell>
          <cell r="D48">
            <v>43983</v>
          </cell>
          <cell r="E48" t="str">
            <v>Yes</v>
          </cell>
          <cell r="F48" t="str">
            <v>Y</v>
          </cell>
          <cell r="G48">
            <v>0.99990000000000001</v>
          </cell>
          <cell r="H48">
            <v>9.9999999999988987E-5</v>
          </cell>
          <cell r="I48">
            <v>316023</v>
          </cell>
          <cell r="J48">
            <v>0</v>
          </cell>
          <cell r="K48">
            <v>316023</v>
          </cell>
          <cell r="L48">
            <v>0</v>
          </cell>
          <cell r="M48">
            <v>691977</v>
          </cell>
          <cell r="N48">
            <v>0</v>
          </cell>
          <cell r="O48">
            <v>691977</v>
          </cell>
          <cell r="P48">
            <v>0</v>
          </cell>
          <cell r="Q48" t="str">
            <v>N</v>
          </cell>
          <cell r="R48" t="str">
            <v>N/A</v>
          </cell>
          <cell r="S48" t="str">
            <v>N</v>
          </cell>
          <cell r="T48" t="str">
            <v>N/A</v>
          </cell>
        </row>
        <row r="49">
          <cell r="A49">
            <v>78796</v>
          </cell>
          <cell r="B49" t="str">
            <v>Jeremiah-Rochester</v>
          </cell>
          <cell r="C49">
            <v>43684</v>
          </cell>
          <cell r="D49">
            <v>43983</v>
          </cell>
          <cell r="E49" t="str">
            <v>Yes</v>
          </cell>
          <cell r="F49" t="str">
            <v>Y</v>
          </cell>
          <cell r="G49">
            <v>0.99990000000000001</v>
          </cell>
          <cell r="H49">
            <v>9.9999999999988987E-5</v>
          </cell>
          <cell r="I49">
            <v>211717</v>
          </cell>
          <cell r="J49">
            <v>0</v>
          </cell>
          <cell r="K49">
            <v>211717</v>
          </cell>
          <cell r="L49">
            <v>0</v>
          </cell>
          <cell r="M49">
            <v>204601</v>
          </cell>
          <cell r="N49">
            <v>0</v>
          </cell>
          <cell r="O49">
            <v>204601</v>
          </cell>
          <cell r="P49">
            <v>0</v>
          </cell>
          <cell r="Q49" t="str">
            <v>N</v>
          </cell>
          <cell r="R49" t="str">
            <v>N/A</v>
          </cell>
          <cell r="S49" t="str">
            <v>N</v>
          </cell>
          <cell r="T49" t="str">
            <v>N/A</v>
          </cell>
        </row>
        <row r="50">
          <cell r="A50">
            <v>78808</v>
          </cell>
          <cell r="B50" t="str">
            <v>Westview Lofts</v>
          </cell>
          <cell r="C50">
            <v>43572</v>
          </cell>
          <cell r="D50">
            <v>43922</v>
          </cell>
          <cell r="E50" t="str">
            <v>Yes</v>
          </cell>
          <cell r="F50" t="str">
            <v>Y</v>
          </cell>
          <cell r="G50">
            <v>0.99990000000000001</v>
          </cell>
          <cell r="H50">
            <v>9.9999999999988987E-5</v>
          </cell>
          <cell r="I50">
            <v>561049</v>
          </cell>
          <cell r="J50">
            <v>0</v>
          </cell>
          <cell r="K50">
            <v>561049</v>
          </cell>
          <cell r="L50">
            <v>0</v>
          </cell>
          <cell r="M50">
            <v>148333</v>
          </cell>
          <cell r="N50">
            <v>0</v>
          </cell>
          <cell r="O50">
            <v>148333</v>
          </cell>
          <cell r="P50">
            <v>0</v>
          </cell>
          <cell r="Q50" t="str">
            <v>N</v>
          </cell>
          <cell r="R50" t="str">
            <v>N/A</v>
          </cell>
          <cell r="S50" t="str">
            <v>N</v>
          </cell>
          <cell r="T50" t="str">
            <v>N/A</v>
          </cell>
        </row>
        <row r="51">
          <cell r="A51">
            <v>78809</v>
          </cell>
          <cell r="B51" t="str">
            <v>Ebenezer Plaza 1B</v>
          </cell>
          <cell r="C51">
            <v>43642</v>
          </cell>
          <cell r="D51">
            <v>44378</v>
          </cell>
          <cell r="E51" t="str">
            <v>Yes</v>
          </cell>
          <cell r="F51" t="str">
            <v>Y</v>
          </cell>
          <cell r="G51">
            <v>0.99990000000000001</v>
          </cell>
          <cell r="H51">
            <v>9.9999999999988987E-5</v>
          </cell>
          <cell r="I51">
            <v>521984</v>
          </cell>
          <cell r="J51">
            <v>0</v>
          </cell>
          <cell r="K51">
            <v>0</v>
          </cell>
          <cell r="L51">
            <v>521984</v>
          </cell>
          <cell r="M51">
            <v>595555</v>
          </cell>
          <cell r="N51">
            <v>0</v>
          </cell>
          <cell r="O51">
            <v>0</v>
          </cell>
          <cell r="P51">
            <v>595555</v>
          </cell>
          <cell r="Q51" t="str">
            <v>N</v>
          </cell>
          <cell r="R51" t="str">
            <v>N/A</v>
          </cell>
          <cell r="S51" t="str">
            <v>N</v>
          </cell>
          <cell r="T51" t="str">
            <v>N/A</v>
          </cell>
        </row>
        <row r="52">
          <cell r="A52">
            <v>78812</v>
          </cell>
          <cell r="B52" t="str">
            <v>Pathways at Chalmers Court East</v>
          </cell>
          <cell r="C52">
            <v>43675</v>
          </cell>
          <cell r="D52">
            <v>44075</v>
          </cell>
          <cell r="E52" t="str">
            <v>Yes</v>
          </cell>
          <cell r="F52" t="str">
            <v>Y</v>
          </cell>
          <cell r="G52">
            <v>0.99980000000000002</v>
          </cell>
          <cell r="H52">
            <v>1.9999999999997797E-4</v>
          </cell>
          <cell r="I52">
            <v>2428920</v>
          </cell>
          <cell r="J52">
            <v>0</v>
          </cell>
          <cell r="K52">
            <v>2428434</v>
          </cell>
          <cell r="L52">
            <v>0</v>
          </cell>
          <cell r="M52">
            <v>729464</v>
          </cell>
          <cell r="N52">
            <v>0</v>
          </cell>
          <cell r="O52">
            <v>729318</v>
          </cell>
          <cell r="P52">
            <v>0</v>
          </cell>
          <cell r="Q52" t="str">
            <v>N</v>
          </cell>
          <cell r="R52" t="str">
            <v>N/A</v>
          </cell>
          <cell r="S52" t="str">
            <v>N</v>
          </cell>
          <cell r="T52" t="str">
            <v>N/A</v>
          </cell>
        </row>
        <row r="53">
          <cell r="A53">
            <v>78818</v>
          </cell>
          <cell r="B53" t="str">
            <v>Guadalupe Villas</v>
          </cell>
          <cell r="C53">
            <v>43635</v>
          </cell>
          <cell r="D53">
            <v>44044</v>
          </cell>
          <cell r="E53" t="str">
            <v>Yes</v>
          </cell>
          <cell r="F53" t="str">
            <v>Y</v>
          </cell>
          <cell r="G53">
            <v>0.99990000000000001</v>
          </cell>
          <cell r="H53">
            <v>9.9999999999988987E-5</v>
          </cell>
          <cell r="I53">
            <v>1457115</v>
          </cell>
          <cell r="J53">
            <v>0</v>
          </cell>
          <cell r="K53">
            <v>1457115</v>
          </cell>
          <cell r="L53">
            <v>0</v>
          </cell>
          <cell r="M53">
            <v>552319</v>
          </cell>
          <cell r="N53">
            <v>0</v>
          </cell>
          <cell r="O53">
            <v>552319</v>
          </cell>
          <cell r="P53">
            <v>0</v>
          </cell>
          <cell r="Q53" t="str">
            <v>N</v>
          </cell>
          <cell r="R53" t="str">
            <v>N/A</v>
          </cell>
          <cell r="S53" t="str">
            <v>N</v>
          </cell>
          <cell r="T53" t="str">
            <v>N/A</v>
          </cell>
        </row>
        <row r="54">
          <cell r="A54">
            <v>78821</v>
          </cell>
          <cell r="B54" t="str">
            <v>BK Westchester &amp; Home</v>
          </cell>
          <cell r="C54">
            <v>43787</v>
          </cell>
          <cell r="D54">
            <v>44317</v>
          </cell>
          <cell r="E54" t="str">
            <v>Yes</v>
          </cell>
          <cell r="F54" t="str">
            <v>Y</v>
          </cell>
          <cell r="G54">
            <v>0.99990000000000001</v>
          </cell>
          <cell r="H54">
            <v>9.9999999999988987E-5</v>
          </cell>
          <cell r="I54">
            <v>225774.77072288212</v>
          </cell>
          <cell r="J54">
            <v>0</v>
          </cell>
          <cell r="K54">
            <v>0</v>
          </cell>
          <cell r="L54">
            <v>225774.77072288212</v>
          </cell>
          <cell r="M54">
            <v>419880.06255681597</v>
          </cell>
          <cell r="N54">
            <v>0</v>
          </cell>
          <cell r="O54">
            <v>0</v>
          </cell>
          <cell r="P54">
            <v>419880.06255681597</v>
          </cell>
          <cell r="Q54" t="str">
            <v>N</v>
          </cell>
          <cell r="R54" t="str">
            <v>N/A</v>
          </cell>
          <cell r="S54" t="str">
            <v>Y</v>
          </cell>
          <cell r="T54">
            <v>2021</v>
          </cell>
        </row>
        <row r="55">
          <cell r="A55">
            <v>78830</v>
          </cell>
          <cell r="B55" t="str">
            <v>Three Sisters</v>
          </cell>
          <cell r="C55">
            <v>43746</v>
          </cell>
          <cell r="D55">
            <v>44378</v>
          </cell>
          <cell r="E55" t="str">
            <v>Yes</v>
          </cell>
          <cell r="F55" t="str">
            <v>Y</v>
          </cell>
          <cell r="G55">
            <v>0.99990000000000001</v>
          </cell>
          <cell r="H55">
            <v>9.9999999999988987E-5</v>
          </cell>
          <cell r="I55">
            <v>782391.56978250085</v>
          </cell>
          <cell r="J55">
            <v>0</v>
          </cell>
          <cell r="K55">
            <v>222270.33232457412</v>
          </cell>
          <cell r="L55">
            <v>560121.23745792673</v>
          </cell>
          <cell r="M55">
            <v>546752.61698254233</v>
          </cell>
          <cell r="N55">
            <v>0</v>
          </cell>
          <cell r="O55">
            <v>155327.4480064041</v>
          </cell>
          <cell r="P55">
            <v>391425.16897613823</v>
          </cell>
          <cell r="Q55" t="str">
            <v>N</v>
          </cell>
          <cell r="R55" t="str">
            <v>N/A</v>
          </cell>
          <cell r="S55" t="str">
            <v>N</v>
          </cell>
          <cell r="T55" t="str">
            <v>N/A</v>
          </cell>
        </row>
        <row r="56">
          <cell r="A56">
            <v>78832</v>
          </cell>
          <cell r="B56" t="str">
            <v>Milwaukee Soldiers Home PHASE II</v>
          </cell>
          <cell r="C56">
            <v>43727</v>
          </cell>
          <cell r="D56">
            <v>44228</v>
          </cell>
          <cell r="E56" t="str">
            <v>Yes</v>
          </cell>
          <cell r="F56" t="str">
            <v>Y</v>
          </cell>
          <cell r="G56">
            <v>0.99990000000000001</v>
          </cell>
          <cell r="H56">
            <v>9.9999999999988987E-5</v>
          </cell>
          <cell r="I56">
            <v>344980.45147312136</v>
          </cell>
          <cell r="J56">
            <v>0</v>
          </cell>
          <cell r="K56">
            <v>0</v>
          </cell>
          <cell r="L56">
            <v>344945.95342797408</v>
          </cell>
          <cell r="M56">
            <v>281672.59280935564</v>
          </cell>
          <cell r="N56">
            <v>0</v>
          </cell>
          <cell r="O56">
            <v>0</v>
          </cell>
          <cell r="P56">
            <v>281644.42555007472</v>
          </cell>
          <cell r="Q56" t="str">
            <v>N</v>
          </cell>
          <cell r="R56" t="str">
            <v>N/A</v>
          </cell>
          <cell r="S56" t="str">
            <v>N</v>
          </cell>
          <cell r="T56" t="str">
            <v>N/A</v>
          </cell>
        </row>
        <row r="57">
          <cell r="A57">
            <v>78851</v>
          </cell>
          <cell r="B57" t="str">
            <v>HASLO - RAD Scattered Site</v>
          </cell>
          <cell r="C57">
            <v>43684</v>
          </cell>
          <cell r="D57">
            <v>44501</v>
          </cell>
          <cell r="E57" t="str">
            <v>Yes</v>
          </cell>
          <cell r="F57" t="str">
            <v>Y</v>
          </cell>
          <cell r="G57">
            <v>0.55000000000000004</v>
          </cell>
          <cell r="H57">
            <v>0.44999999999999996</v>
          </cell>
          <cell r="I57">
            <v>3435804</v>
          </cell>
          <cell r="J57">
            <v>0</v>
          </cell>
          <cell r="K57">
            <v>982639.91535215417</v>
          </cell>
          <cell r="L57">
            <v>907052.22955583455</v>
          </cell>
          <cell r="M57">
            <v>449612</v>
          </cell>
          <cell r="N57">
            <v>0</v>
          </cell>
          <cell r="O57">
            <v>128589.07983802912</v>
          </cell>
          <cell r="P57">
            <v>118697.61215818071</v>
          </cell>
          <cell r="Q57" t="str">
            <v>N</v>
          </cell>
          <cell r="R57" t="str">
            <v>N/A</v>
          </cell>
          <cell r="S57" t="str">
            <v>N</v>
          </cell>
          <cell r="T57" t="str">
            <v>N/A</v>
          </cell>
        </row>
        <row r="58">
          <cell r="A58">
            <v>78867</v>
          </cell>
          <cell r="B58" t="str">
            <v>North 5th Phase 2</v>
          </cell>
          <cell r="C58">
            <v>43746</v>
          </cell>
          <cell r="D58">
            <v>44105</v>
          </cell>
          <cell r="E58" t="str">
            <v>Yes</v>
          </cell>
          <cell r="F58" t="str">
            <v>Y</v>
          </cell>
          <cell r="G58">
            <v>0.99990000000000001</v>
          </cell>
          <cell r="H58">
            <v>9.9999999999988987E-5</v>
          </cell>
          <cell r="I58">
            <v>890554.37422705628</v>
          </cell>
          <cell r="J58">
            <v>0</v>
          </cell>
          <cell r="K58">
            <v>890554.37422705628</v>
          </cell>
          <cell r="L58">
            <v>0</v>
          </cell>
          <cell r="M58">
            <v>507176.7930956693</v>
          </cell>
          <cell r="N58">
            <v>0</v>
          </cell>
          <cell r="O58">
            <v>507176.7930956693</v>
          </cell>
          <cell r="P58">
            <v>0</v>
          </cell>
          <cell r="Q58" t="str">
            <v>N</v>
          </cell>
          <cell r="R58" t="str">
            <v>N/A</v>
          </cell>
          <cell r="S58" t="str">
            <v>N</v>
          </cell>
          <cell r="T58" t="str">
            <v>N/A</v>
          </cell>
        </row>
        <row r="59">
          <cell r="A59">
            <v>78923</v>
          </cell>
          <cell r="B59" t="str">
            <v>Casitas Azucar</v>
          </cell>
          <cell r="C59">
            <v>43670</v>
          </cell>
          <cell r="D59">
            <v>44013</v>
          </cell>
          <cell r="E59" t="str">
            <v>Yes</v>
          </cell>
          <cell r="F59" t="str">
            <v>Y</v>
          </cell>
          <cell r="G59">
            <v>0.99990000000000001</v>
          </cell>
          <cell r="H59">
            <v>9.9999999999988987E-5</v>
          </cell>
          <cell r="I59">
            <v>531627.97865170671</v>
          </cell>
          <cell r="J59">
            <v>0</v>
          </cell>
          <cell r="K59">
            <v>531627.97865170671</v>
          </cell>
          <cell r="L59">
            <v>0</v>
          </cell>
          <cell r="M59">
            <v>126786.90614137842</v>
          </cell>
          <cell r="N59">
            <v>0</v>
          </cell>
          <cell r="O59">
            <v>126786.90614137842</v>
          </cell>
          <cell r="P59">
            <v>0</v>
          </cell>
          <cell r="Q59" t="str">
            <v>N</v>
          </cell>
          <cell r="R59" t="str">
            <v>N/A</v>
          </cell>
          <cell r="S59" t="str">
            <v>N</v>
          </cell>
          <cell r="T59" t="str">
            <v>N/A</v>
          </cell>
        </row>
        <row r="60">
          <cell r="A60">
            <v>78960</v>
          </cell>
          <cell r="B60" t="str">
            <v>River Bend Residences</v>
          </cell>
          <cell r="C60">
            <v>43573</v>
          </cell>
          <cell r="D60">
            <v>44044</v>
          </cell>
          <cell r="E60" t="str">
            <v>Yes</v>
          </cell>
          <cell r="F60" t="str">
            <v>Y</v>
          </cell>
          <cell r="G60">
            <v>0.99990000000000001</v>
          </cell>
          <cell r="H60">
            <v>9.9999999999988987E-5</v>
          </cell>
          <cell r="I60">
            <v>331905.73029152065</v>
          </cell>
          <cell r="J60">
            <v>0</v>
          </cell>
          <cell r="K60">
            <v>331905.73029152065</v>
          </cell>
          <cell r="L60">
            <v>0</v>
          </cell>
          <cell r="M60">
            <v>485467.06026210496</v>
          </cell>
          <cell r="N60">
            <v>0</v>
          </cell>
          <cell r="O60">
            <v>485467.06026210496</v>
          </cell>
          <cell r="P60">
            <v>0</v>
          </cell>
          <cell r="Q60" t="str">
            <v>N</v>
          </cell>
          <cell r="R60" t="str">
            <v>N/A</v>
          </cell>
          <cell r="S60" t="str">
            <v>N</v>
          </cell>
          <cell r="T60" t="str">
            <v>N/A</v>
          </cell>
        </row>
        <row r="61">
          <cell r="A61">
            <v>78983</v>
          </cell>
          <cell r="B61" t="str">
            <v>Mason Place</v>
          </cell>
          <cell r="C61">
            <v>43762</v>
          </cell>
          <cell r="D61">
            <v>44166</v>
          </cell>
          <cell r="E61" t="str">
            <v>Yes</v>
          </cell>
          <cell r="F61" t="str">
            <v>Y</v>
          </cell>
          <cell r="G61">
            <v>0.99990000000000001</v>
          </cell>
          <cell r="H61">
            <v>9.9999999999988987E-5</v>
          </cell>
          <cell r="I61">
            <v>384376</v>
          </cell>
          <cell r="J61">
            <v>0</v>
          </cell>
          <cell r="K61">
            <v>384376</v>
          </cell>
          <cell r="L61">
            <v>0</v>
          </cell>
          <cell r="M61">
            <v>712104</v>
          </cell>
          <cell r="N61">
            <v>0</v>
          </cell>
          <cell r="O61">
            <v>712104</v>
          </cell>
          <cell r="P61">
            <v>0</v>
          </cell>
          <cell r="Q61" t="str">
            <v>N</v>
          </cell>
          <cell r="R61" t="str">
            <v>N/A</v>
          </cell>
          <cell r="S61" t="str">
            <v>N</v>
          </cell>
          <cell r="T61" t="str">
            <v>N/A</v>
          </cell>
        </row>
        <row r="62">
          <cell r="A62">
            <v>78995</v>
          </cell>
          <cell r="B62" t="str">
            <v>Belle Meade Apartments</v>
          </cell>
          <cell r="C62">
            <v>43620</v>
          </cell>
          <cell r="D62">
            <v>44013</v>
          </cell>
          <cell r="E62" t="str">
            <v>Yes</v>
          </cell>
          <cell r="F62" t="str">
            <v>Y</v>
          </cell>
          <cell r="G62">
            <v>0.99990000000000001</v>
          </cell>
          <cell r="H62">
            <v>9.9999999999988987E-5</v>
          </cell>
          <cell r="I62">
            <v>476109.62589914189</v>
          </cell>
          <cell r="J62">
            <v>0</v>
          </cell>
          <cell r="K62">
            <v>476109.62589914189</v>
          </cell>
          <cell r="L62">
            <v>0</v>
          </cell>
          <cell r="M62">
            <v>235603.48603191916</v>
          </cell>
          <cell r="N62">
            <v>0</v>
          </cell>
          <cell r="O62">
            <v>235603.48603191916</v>
          </cell>
          <cell r="P62">
            <v>0</v>
          </cell>
          <cell r="Q62" t="str">
            <v>N</v>
          </cell>
          <cell r="R62" t="str">
            <v>N/A</v>
          </cell>
          <cell r="S62" t="str">
            <v>N</v>
          </cell>
          <cell r="T62" t="str">
            <v>N/A</v>
          </cell>
        </row>
        <row r="63">
          <cell r="A63">
            <v>79013</v>
          </cell>
          <cell r="B63" t="str">
            <v>Starting Line Apartments</v>
          </cell>
          <cell r="C63">
            <v>43662</v>
          </cell>
          <cell r="D63">
            <v>44136</v>
          </cell>
          <cell r="E63" t="str">
            <v>Yes</v>
          </cell>
          <cell r="F63" t="str">
            <v>Y</v>
          </cell>
          <cell r="G63">
            <v>0.99990000000000001</v>
          </cell>
          <cell r="H63">
            <v>9.9999999999988987E-5</v>
          </cell>
          <cell r="I63">
            <v>595844.75731217826</v>
          </cell>
          <cell r="J63">
            <v>0</v>
          </cell>
          <cell r="K63">
            <v>595844.75731217826</v>
          </cell>
          <cell r="L63">
            <v>0</v>
          </cell>
          <cell r="M63">
            <v>434465.16943532816</v>
          </cell>
          <cell r="N63">
            <v>0</v>
          </cell>
          <cell r="O63">
            <v>434465.16943532816</v>
          </cell>
          <cell r="P63">
            <v>0</v>
          </cell>
          <cell r="Q63" t="str">
            <v>N</v>
          </cell>
          <cell r="R63" t="str">
            <v>N/A</v>
          </cell>
          <cell r="S63" t="str">
            <v>N</v>
          </cell>
          <cell r="T63" t="str">
            <v>N/A</v>
          </cell>
        </row>
        <row r="64">
          <cell r="A64">
            <v>79014</v>
          </cell>
          <cell r="B64" t="str">
            <v>Century Cottages</v>
          </cell>
          <cell r="C64">
            <v>43657</v>
          </cell>
          <cell r="D64">
            <v>44013</v>
          </cell>
          <cell r="E64" t="str">
            <v>Yes</v>
          </cell>
          <cell r="F64" t="str">
            <v>Y</v>
          </cell>
          <cell r="G64">
            <v>0.99990000000000001</v>
          </cell>
          <cell r="H64">
            <v>9.9999999999988987E-5</v>
          </cell>
          <cell r="I64">
            <v>320544.51244590199</v>
          </cell>
          <cell r="J64">
            <v>0</v>
          </cell>
          <cell r="K64">
            <v>320544.51244590199</v>
          </cell>
          <cell r="L64">
            <v>0</v>
          </cell>
          <cell r="M64">
            <v>240828.82307486443</v>
          </cell>
          <cell r="N64">
            <v>0</v>
          </cell>
          <cell r="O64">
            <v>240828.82307486443</v>
          </cell>
          <cell r="P64">
            <v>0</v>
          </cell>
          <cell r="Q64" t="str">
            <v>N</v>
          </cell>
          <cell r="R64" t="str">
            <v>N/A</v>
          </cell>
          <cell r="S64" t="str">
            <v>N</v>
          </cell>
          <cell r="T64" t="str">
            <v>N/A</v>
          </cell>
        </row>
        <row r="65">
          <cell r="A65">
            <v>79015</v>
          </cell>
          <cell r="B65" t="str">
            <v>Amberly Square</v>
          </cell>
          <cell r="C65">
            <v>43668</v>
          </cell>
          <cell r="D65">
            <v>43983</v>
          </cell>
          <cell r="E65" t="str">
            <v>Yes</v>
          </cell>
          <cell r="F65" t="str">
            <v>Y</v>
          </cell>
          <cell r="G65">
            <v>0.99990000000000001</v>
          </cell>
          <cell r="H65">
            <v>9.9999999999988987E-5</v>
          </cell>
          <cell r="I65">
            <v>534595.39888710948</v>
          </cell>
          <cell r="J65">
            <v>114556.15690438062</v>
          </cell>
          <cell r="K65">
            <v>420039.24198272882</v>
          </cell>
          <cell r="L65">
            <v>0</v>
          </cell>
          <cell r="M65">
            <v>405527.7944705679</v>
          </cell>
          <cell r="N65">
            <v>86898.813100835992</v>
          </cell>
          <cell r="O65">
            <v>318628.98136973189</v>
          </cell>
          <cell r="P65">
            <v>0</v>
          </cell>
          <cell r="Q65" t="str">
            <v>N</v>
          </cell>
          <cell r="R65" t="str">
            <v>N/A</v>
          </cell>
          <cell r="S65" t="str">
            <v>N</v>
          </cell>
          <cell r="T65" t="str">
            <v>N/A</v>
          </cell>
        </row>
        <row r="66">
          <cell r="A66">
            <v>79026</v>
          </cell>
          <cell r="B66" t="str">
            <v>Central Station Apartments</v>
          </cell>
          <cell r="C66">
            <v>43775</v>
          </cell>
          <cell r="D66">
            <v>44166</v>
          </cell>
          <cell r="E66" t="str">
            <v>Yes</v>
          </cell>
          <cell r="F66" t="str">
            <v>Y</v>
          </cell>
          <cell r="G66">
            <v>0.99990000000000001</v>
          </cell>
          <cell r="H66">
            <v>9.9999999999988987E-5</v>
          </cell>
          <cell r="I66">
            <v>124006.90807644826</v>
          </cell>
          <cell r="J66">
            <v>0</v>
          </cell>
          <cell r="K66">
            <v>124006.90807644826</v>
          </cell>
          <cell r="L66">
            <v>0</v>
          </cell>
          <cell r="M66">
            <v>337776.59439049085</v>
          </cell>
          <cell r="N66">
            <v>0</v>
          </cell>
          <cell r="O66">
            <v>337776.59439049085</v>
          </cell>
          <cell r="P66">
            <v>0</v>
          </cell>
          <cell r="Q66" t="str">
            <v>UT</v>
          </cell>
          <cell r="R66">
            <v>2021</v>
          </cell>
          <cell r="S66" t="str">
            <v>N</v>
          </cell>
          <cell r="T66" t="str">
            <v>N/A</v>
          </cell>
        </row>
        <row r="67">
          <cell r="A67">
            <v>79029</v>
          </cell>
          <cell r="B67" t="str">
            <v>Hickory Way Apartments Phase 2</v>
          </cell>
          <cell r="C67">
            <v>43769</v>
          </cell>
          <cell r="D67">
            <v>44166</v>
          </cell>
          <cell r="E67" t="str">
            <v>Yes</v>
          </cell>
          <cell r="F67" t="str">
            <v>Y</v>
          </cell>
          <cell r="G67">
            <v>0.99990000000000001</v>
          </cell>
          <cell r="H67">
            <v>9.9999999999988987E-5</v>
          </cell>
          <cell r="I67">
            <v>195065.32899551562</v>
          </cell>
          <cell r="K67">
            <v>195065.32899551562</v>
          </cell>
          <cell r="M67">
            <v>301796.04406960629</v>
          </cell>
          <cell r="O67">
            <v>301796.04406960629</v>
          </cell>
          <cell r="Q67" t="str">
            <v>N</v>
          </cell>
          <cell r="R67" t="str">
            <v>N/A</v>
          </cell>
          <cell r="S67" t="str">
            <v>N</v>
          </cell>
          <cell r="T67" t="str">
            <v>N/A</v>
          </cell>
        </row>
        <row r="68">
          <cell r="A68">
            <v>79030</v>
          </cell>
          <cell r="B68" t="str">
            <v>Moda Union</v>
          </cell>
          <cell r="C68">
            <v>43706</v>
          </cell>
          <cell r="D68">
            <v>44287</v>
          </cell>
          <cell r="E68" t="str">
            <v>Yes</v>
          </cell>
          <cell r="F68" t="str">
            <v>Y</v>
          </cell>
          <cell r="G68">
            <v>0.99990000000000001</v>
          </cell>
          <cell r="H68">
            <v>9.9999999999988987E-5</v>
          </cell>
          <cell r="I68">
            <v>698187.14060506993</v>
          </cell>
          <cell r="J68">
            <v>0</v>
          </cell>
          <cell r="K68">
            <v>0</v>
          </cell>
          <cell r="L68">
            <v>698187.14060506993</v>
          </cell>
          <cell r="M68">
            <v>2349039.2931446158</v>
          </cell>
          <cell r="N68">
            <v>0</v>
          </cell>
          <cell r="O68">
            <v>0</v>
          </cell>
          <cell r="P68">
            <v>2349039.2931446158</v>
          </cell>
          <cell r="Q68" t="str">
            <v>N</v>
          </cell>
          <cell r="R68" t="str">
            <v>N/A</v>
          </cell>
          <cell r="S68" t="str">
            <v>N</v>
          </cell>
          <cell r="T68" t="str">
            <v>N/A</v>
          </cell>
        </row>
        <row r="69">
          <cell r="A69">
            <v>79116</v>
          </cell>
          <cell r="B69" t="str">
            <v>Sheridan Square</v>
          </cell>
          <cell r="C69">
            <v>43746</v>
          </cell>
          <cell r="D69">
            <v>43922</v>
          </cell>
          <cell r="E69" t="str">
            <v>Yes</v>
          </cell>
          <cell r="F69" t="str">
            <v>Y</v>
          </cell>
          <cell r="G69">
            <v>0.99990000000000001</v>
          </cell>
          <cell r="H69">
            <v>9.9999999999988987E-5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347802</v>
          </cell>
          <cell r="N69">
            <v>0</v>
          </cell>
          <cell r="O69">
            <v>347802</v>
          </cell>
          <cell r="P69">
            <v>0</v>
          </cell>
          <cell r="Q69" t="str">
            <v>N</v>
          </cell>
          <cell r="R69" t="str">
            <v>N/A</v>
          </cell>
          <cell r="S69" t="str">
            <v>N</v>
          </cell>
          <cell r="T69" t="str">
            <v>N/A</v>
          </cell>
        </row>
        <row r="70">
          <cell r="A70">
            <v>79132</v>
          </cell>
          <cell r="B70" t="str">
            <v>Oaks at Lakeside</v>
          </cell>
          <cell r="C70">
            <v>43748</v>
          </cell>
          <cell r="D70">
            <v>44105</v>
          </cell>
          <cell r="E70" t="str">
            <v>Yes</v>
          </cell>
          <cell r="F70" t="str">
            <v>Y</v>
          </cell>
          <cell r="G70">
            <v>0.99990000000000001</v>
          </cell>
          <cell r="H70">
            <v>9.9999999999988987E-5</v>
          </cell>
          <cell r="I70">
            <v>658373.83515962865</v>
          </cell>
          <cell r="J70">
            <v>0</v>
          </cell>
          <cell r="K70">
            <v>658373.83515962865</v>
          </cell>
          <cell r="L70">
            <v>0</v>
          </cell>
          <cell r="M70">
            <v>632747.14185102447</v>
          </cell>
          <cell r="N70">
            <v>0</v>
          </cell>
          <cell r="O70">
            <v>632747.14185102447</v>
          </cell>
          <cell r="P70">
            <v>0</v>
          </cell>
          <cell r="Q70" t="str">
            <v>N</v>
          </cell>
          <cell r="R70" t="str">
            <v>N/A</v>
          </cell>
          <cell r="S70" t="str">
            <v>N</v>
          </cell>
          <cell r="T70" t="str">
            <v>N/A</v>
          </cell>
        </row>
        <row r="71">
          <cell r="A71">
            <v>79138</v>
          </cell>
          <cell r="B71" t="str">
            <v xml:space="preserve"> Jayne Auld Manor</v>
          </cell>
          <cell r="C71">
            <v>43704</v>
          </cell>
          <cell r="D71">
            <v>44105</v>
          </cell>
          <cell r="E71" t="str">
            <v>Yes</v>
          </cell>
          <cell r="F71" t="str">
            <v>Y</v>
          </cell>
          <cell r="G71">
            <v>0.99990000000000001</v>
          </cell>
          <cell r="H71">
            <v>9.9999999999988987E-5</v>
          </cell>
          <cell r="I71">
            <v>934369.24793099123</v>
          </cell>
          <cell r="J71">
            <v>0</v>
          </cell>
          <cell r="K71">
            <v>934369.24793099123</v>
          </cell>
          <cell r="L71">
            <v>0</v>
          </cell>
          <cell r="M71">
            <v>129986.7919979041</v>
          </cell>
          <cell r="N71">
            <v>0</v>
          </cell>
          <cell r="O71">
            <v>129986.7919979041</v>
          </cell>
          <cell r="P71">
            <v>0</v>
          </cell>
          <cell r="Q71" t="str">
            <v>N</v>
          </cell>
          <cell r="R71" t="str">
            <v>N/A</v>
          </cell>
          <cell r="S71" t="str">
            <v>N</v>
          </cell>
          <cell r="T71" t="str">
            <v>N/A</v>
          </cell>
        </row>
        <row r="72">
          <cell r="A72">
            <v>79145</v>
          </cell>
          <cell r="B72" t="str">
            <v>Hobson Place Phase I</v>
          </cell>
          <cell r="C72">
            <v>43669</v>
          </cell>
          <cell r="D72">
            <v>44105</v>
          </cell>
          <cell r="E72" t="str">
            <v>Yes</v>
          </cell>
          <cell r="F72" t="str">
            <v>Y</v>
          </cell>
          <cell r="G72">
            <v>0.99990000000000001</v>
          </cell>
          <cell r="H72">
            <v>9.9999999999988987E-5</v>
          </cell>
          <cell r="I72">
            <v>1206157.1071460885</v>
          </cell>
          <cell r="J72">
            <v>0</v>
          </cell>
          <cell r="K72">
            <v>1206157.1071460885</v>
          </cell>
          <cell r="L72">
            <v>0</v>
          </cell>
          <cell r="M72">
            <v>619798.54472414963</v>
          </cell>
          <cell r="N72">
            <v>0</v>
          </cell>
          <cell r="O72">
            <v>619798.54472414963</v>
          </cell>
          <cell r="P72">
            <v>0</v>
          </cell>
          <cell r="Q72" t="str">
            <v>N</v>
          </cell>
          <cell r="R72" t="str">
            <v>N/A</v>
          </cell>
          <cell r="S72" t="str">
            <v>N</v>
          </cell>
          <cell r="T72" t="str">
            <v>N/A</v>
          </cell>
        </row>
      </sheetData>
      <sheetData sheetId="1">
        <row r="7">
          <cell r="A7">
            <v>66744</v>
          </cell>
          <cell r="B7" t="str">
            <v>Sunset Library</v>
          </cell>
          <cell r="C7">
            <v>44166</v>
          </cell>
          <cell r="D7" t="str">
            <v>Yes</v>
          </cell>
          <cell r="E7" t="str">
            <v>Y</v>
          </cell>
          <cell r="F7">
            <v>0.99990000000000001</v>
          </cell>
          <cell r="G7">
            <v>9.9999999999988987E-5</v>
          </cell>
          <cell r="H7">
            <v>244219.53677792876</v>
          </cell>
          <cell r="K7">
            <v>244219.53677792876</v>
          </cell>
          <cell r="M7">
            <v>466499.28620105115</v>
          </cell>
          <cell r="P7">
            <v>466499.28620105115</v>
          </cell>
          <cell r="R7" t="str">
            <v>NY</v>
          </cell>
          <cell r="S7">
            <v>2021</v>
          </cell>
          <cell r="T7" t="str">
            <v>Y</v>
          </cell>
          <cell r="U7">
            <v>2020</v>
          </cell>
        </row>
        <row r="8">
          <cell r="A8">
            <v>66876</v>
          </cell>
          <cell r="B8" t="str">
            <v>Posada de Colores</v>
          </cell>
          <cell r="C8">
            <v>43862</v>
          </cell>
          <cell r="D8" t="str">
            <v>Yes</v>
          </cell>
          <cell r="E8" t="str">
            <v>Y</v>
          </cell>
          <cell r="F8">
            <v>0.51</v>
          </cell>
          <cell r="G8">
            <v>0.49</v>
          </cell>
          <cell r="H8">
            <v>389384.49</v>
          </cell>
          <cell r="K8">
            <v>389384.49</v>
          </cell>
          <cell r="M8">
            <v>132686.70000000001</v>
          </cell>
          <cell r="P8">
            <v>132686.70000000001</v>
          </cell>
          <cell r="R8" t="str">
            <v>N</v>
          </cell>
          <cell r="S8" t="str">
            <v>N/A</v>
          </cell>
          <cell r="T8" t="str">
            <v>N</v>
          </cell>
          <cell r="U8" t="str">
            <v>N/A</v>
          </cell>
        </row>
        <row r="9">
          <cell r="A9">
            <v>67198</v>
          </cell>
          <cell r="B9" t="str">
            <v>Golden Towers I &amp; II and Juniper</v>
          </cell>
          <cell r="C9">
            <v>43435</v>
          </cell>
          <cell r="D9" t="str">
            <v>Yes</v>
          </cell>
          <cell r="E9" t="str">
            <v>Y</v>
          </cell>
          <cell r="F9">
            <v>0.99990000000000001</v>
          </cell>
          <cell r="G9">
            <v>9.9999999999988987E-5</v>
          </cell>
          <cell r="H9">
            <v>189101</v>
          </cell>
          <cell r="I9">
            <v>189101</v>
          </cell>
          <cell r="M9">
            <v>318698</v>
          </cell>
          <cell r="N9">
            <v>318698</v>
          </cell>
          <cell r="R9" t="str">
            <v>N</v>
          </cell>
          <cell r="S9" t="str">
            <v>N/A</v>
          </cell>
          <cell r="T9" t="str">
            <v>N</v>
          </cell>
          <cell r="U9" t="str">
            <v>N/A</v>
          </cell>
        </row>
        <row r="10">
          <cell r="A10">
            <v>67199</v>
          </cell>
          <cell r="B10" t="str">
            <v>Richard Flowers</v>
          </cell>
          <cell r="C10">
            <v>43435</v>
          </cell>
          <cell r="D10" t="str">
            <v>Yes</v>
          </cell>
          <cell r="E10" t="str">
            <v>Y</v>
          </cell>
          <cell r="F10">
            <v>0.99990000000000001</v>
          </cell>
          <cell r="G10">
            <v>9.9999999999988987E-5</v>
          </cell>
          <cell r="H10">
            <v>0</v>
          </cell>
          <cell r="M10">
            <v>195268</v>
          </cell>
          <cell r="N10">
            <v>195268</v>
          </cell>
          <cell r="R10" t="str">
            <v>N</v>
          </cell>
          <cell r="S10" t="str">
            <v>N/A</v>
          </cell>
          <cell r="T10" t="str">
            <v>N</v>
          </cell>
          <cell r="U10" t="str">
            <v>N/A</v>
          </cell>
        </row>
        <row r="11">
          <cell r="A11">
            <v>67200</v>
          </cell>
          <cell r="B11" t="str">
            <v>Brown and Turlington</v>
          </cell>
          <cell r="C11">
            <v>43435</v>
          </cell>
          <cell r="D11" t="str">
            <v>Yes</v>
          </cell>
          <cell r="E11" t="str">
            <v>Y</v>
          </cell>
          <cell r="F11">
            <v>0.99990000000000001</v>
          </cell>
          <cell r="G11">
            <v>9.9999999999988987E-5</v>
          </cell>
          <cell r="H11">
            <v>238714</v>
          </cell>
          <cell r="I11">
            <v>238714</v>
          </cell>
          <cell r="M11">
            <v>304829</v>
          </cell>
          <cell r="N11">
            <v>304829</v>
          </cell>
          <cell r="R11" t="str">
            <v>N</v>
          </cell>
          <cell r="S11" t="str">
            <v>N/A</v>
          </cell>
          <cell r="T11" t="str">
            <v>N</v>
          </cell>
          <cell r="U11" t="str">
            <v>N/A</v>
          </cell>
        </row>
        <row r="12">
          <cell r="A12">
            <v>67408</v>
          </cell>
          <cell r="B12" t="str">
            <v>Georgiaville Village Green</v>
          </cell>
          <cell r="C12">
            <v>43800</v>
          </cell>
          <cell r="D12" t="str">
            <v>Yes</v>
          </cell>
          <cell r="E12" t="str">
            <v>Y</v>
          </cell>
          <cell r="F12">
            <v>0.99990000000000001</v>
          </cell>
          <cell r="G12">
            <v>9.9999999999988987E-5</v>
          </cell>
          <cell r="H12">
            <v>357394.52881327219</v>
          </cell>
          <cell r="J12">
            <v>357394.52881327219</v>
          </cell>
          <cell r="M12">
            <v>154964.30205987676</v>
          </cell>
          <cell r="O12">
            <v>154964.30205987676</v>
          </cell>
          <cell r="R12" t="str">
            <v>N</v>
          </cell>
          <cell r="S12" t="str">
            <v>N/A</v>
          </cell>
          <cell r="T12" t="str">
            <v>Y</v>
          </cell>
          <cell r="U12">
            <v>2019</v>
          </cell>
        </row>
        <row r="13">
          <cell r="A13">
            <v>67493</v>
          </cell>
          <cell r="B13" t="str">
            <v>Southern Blvd Development</v>
          </cell>
          <cell r="C13">
            <v>43770</v>
          </cell>
          <cell r="D13" t="str">
            <v>Yes</v>
          </cell>
          <cell r="E13" t="str">
            <v>Y</v>
          </cell>
          <cell r="F13">
            <v>0.99990000000000001</v>
          </cell>
          <cell r="G13">
            <v>9.9999999999988987E-5</v>
          </cell>
          <cell r="H13">
            <v>51650</v>
          </cell>
          <cell r="J13">
            <v>51650</v>
          </cell>
          <cell r="M13">
            <v>133100</v>
          </cell>
          <cell r="O13">
            <v>133100</v>
          </cell>
          <cell r="R13" t="str">
            <v>N</v>
          </cell>
          <cell r="S13" t="str">
            <v>N/A</v>
          </cell>
          <cell r="T13" t="str">
            <v>N</v>
          </cell>
          <cell r="U13" t="str">
            <v>N/A</v>
          </cell>
        </row>
        <row r="14">
          <cell r="A14">
            <v>67509</v>
          </cell>
          <cell r="B14" t="str">
            <v>Energy Square</v>
          </cell>
          <cell r="C14">
            <v>43800</v>
          </cell>
          <cell r="D14" t="str">
            <v>Yes</v>
          </cell>
          <cell r="E14" t="str">
            <v>Y</v>
          </cell>
          <cell r="F14">
            <v>0.99990000000000001</v>
          </cell>
          <cell r="G14">
            <v>9.9999999999988987E-5</v>
          </cell>
          <cell r="H14">
            <v>741481.82534111966</v>
          </cell>
          <cell r="J14">
            <v>741481.82534111966</v>
          </cell>
          <cell r="M14">
            <v>1185338.1681714614</v>
          </cell>
          <cell r="O14">
            <v>1185338.1681714614</v>
          </cell>
          <cell r="R14" t="str">
            <v>NY</v>
          </cell>
          <cell r="S14">
            <v>2020</v>
          </cell>
          <cell r="T14" t="str">
            <v>Y</v>
          </cell>
          <cell r="U14">
            <v>2019</v>
          </cell>
        </row>
        <row r="15">
          <cell r="A15">
            <v>67531</v>
          </cell>
          <cell r="B15" t="str">
            <v>The Peterboro Arms</v>
          </cell>
          <cell r="C15">
            <v>43862</v>
          </cell>
          <cell r="D15" t="str">
            <v>Yes</v>
          </cell>
          <cell r="E15" t="str">
            <v>Y</v>
          </cell>
          <cell r="F15">
            <v>0.99990000000000001</v>
          </cell>
          <cell r="G15">
            <v>9.9999999999988987E-5</v>
          </cell>
          <cell r="H15">
            <v>73541</v>
          </cell>
          <cell r="K15">
            <v>73541</v>
          </cell>
          <cell r="M15">
            <v>127884</v>
          </cell>
          <cell r="P15">
            <v>127884</v>
          </cell>
          <cell r="R15" t="str">
            <v>N</v>
          </cell>
          <cell r="S15" t="str">
            <v>N/A</v>
          </cell>
          <cell r="T15" t="str">
            <v>N</v>
          </cell>
          <cell r="U15" t="str">
            <v>N/A</v>
          </cell>
        </row>
        <row r="16">
          <cell r="A16">
            <v>67532</v>
          </cell>
          <cell r="B16" t="str">
            <v>Selinon Park</v>
          </cell>
          <cell r="C16">
            <v>43800</v>
          </cell>
          <cell r="D16" t="str">
            <v>Yes</v>
          </cell>
          <cell r="E16" t="str">
            <v>Y</v>
          </cell>
          <cell r="F16">
            <v>0.99990000000000001</v>
          </cell>
          <cell r="G16">
            <v>9.9999999999988987E-5</v>
          </cell>
          <cell r="H16">
            <v>501843.87069715455</v>
          </cell>
          <cell r="J16">
            <v>501843.87069715455</v>
          </cell>
          <cell r="M16">
            <v>506004.35091579554</v>
          </cell>
          <cell r="O16">
            <v>506004.35091579554</v>
          </cell>
          <cell r="R16" t="str">
            <v>N</v>
          </cell>
          <cell r="S16" t="str">
            <v>N/A</v>
          </cell>
          <cell r="T16" t="str">
            <v>N</v>
          </cell>
          <cell r="U16" t="str">
            <v>N/A</v>
          </cell>
        </row>
        <row r="17">
          <cell r="A17">
            <v>67594</v>
          </cell>
          <cell r="B17" t="str">
            <v>HELP Walter Reed Apartments</v>
          </cell>
          <cell r="C17">
            <v>43586</v>
          </cell>
          <cell r="D17" t="str">
            <v>Yes</v>
          </cell>
          <cell r="E17" t="str">
            <v>Y</v>
          </cell>
          <cell r="F17">
            <v>0.99990000000000001</v>
          </cell>
          <cell r="G17">
            <v>9.9999999999988987E-5</v>
          </cell>
          <cell r="H17">
            <v>468500</v>
          </cell>
          <cell r="J17">
            <v>468500</v>
          </cell>
          <cell r="M17">
            <v>457795</v>
          </cell>
          <cell r="O17">
            <v>457795</v>
          </cell>
          <cell r="R17" t="str">
            <v>N</v>
          </cell>
          <cell r="S17" t="str">
            <v>N/A</v>
          </cell>
          <cell r="T17" t="str">
            <v>N</v>
          </cell>
          <cell r="U17" t="str">
            <v>N/A</v>
          </cell>
        </row>
        <row r="18">
          <cell r="A18">
            <v>67599</v>
          </cell>
          <cell r="B18" t="str">
            <v>West 108th Street Apartments</v>
          </cell>
          <cell r="C18">
            <v>44287</v>
          </cell>
          <cell r="D18" t="str">
            <v>Yes</v>
          </cell>
          <cell r="E18" t="str">
            <v>Y</v>
          </cell>
          <cell r="F18">
            <v>0.99990000000000001</v>
          </cell>
          <cell r="G18">
            <v>9.9999999999988987E-5</v>
          </cell>
          <cell r="H18">
            <v>1236013.3633632194</v>
          </cell>
          <cell r="L18">
            <v>1236013.3633632194</v>
          </cell>
          <cell r="M18">
            <v>1281908.8495946997</v>
          </cell>
          <cell r="Q18">
            <v>1281908.8495946997</v>
          </cell>
          <cell r="R18" t="str">
            <v>N</v>
          </cell>
          <cell r="S18" t="str">
            <v>N/A</v>
          </cell>
          <cell r="T18" t="str">
            <v>Y</v>
          </cell>
          <cell r="U18">
            <v>2021</v>
          </cell>
        </row>
        <row r="19">
          <cell r="A19">
            <v>67637</v>
          </cell>
          <cell r="B19" t="str">
            <v>6th Street Family</v>
          </cell>
          <cell r="C19">
            <v>43739</v>
          </cell>
          <cell r="D19" t="str">
            <v>Yes</v>
          </cell>
          <cell r="E19" t="str">
            <v>Y</v>
          </cell>
          <cell r="F19">
            <v>0.99990000000000001</v>
          </cell>
          <cell r="G19">
            <v>9.9999999999988987E-5</v>
          </cell>
          <cell r="H19">
            <v>935270</v>
          </cell>
          <cell r="J19">
            <v>935270</v>
          </cell>
          <cell r="M19">
            <v>528811</v>
          </cell>
          <cell r="O19">
            <v>528811</v>
          </cell>
          <cell r="R19" t="str">
            <v>N</v>
          </cell>
          <cell r="S19" t="str">
            <v>N/A</v>
          </cell>
          <cell r="T19" t="str">
            <v>N</v>
          </cell>
          <cell r="U19" t="str">
            <v>N/A</v>
          </cell>
        </row>
        <row r="20">
          <cell r="A20">
            <v>67666</v>
          </cell>
          <cell r="B20" t="str">
            <v>Riverside Homes</v>
          </cell>
          <cell r="C20">
            <v>43800</v>
          </cell>
          <cell r="D20" t="str">
            <v>Yes</v>
          </cell>
          <cell r="E20" t="str">
            <v>Y</v>
          </cell>
          <cell r="F20">
            <v>0.93989999999999996</v>
          </cell>
          <cell r="G20">
            <v>6.0100000000000042E-2</v>
          </cell>
          <cell r="H20">
            <v>284992.25872496131</v>
          </cell>
          <cell r="J20">
            <v>267864.22397559113</v>
          </cell>
          <cell r="M20">
            <v>289052.13012939302</v>
          </cell>
          <cell r="O20">
            <v>271680.09710861649</v>
          </cell>
          <cell r="R20" t="str">
            <v>N</v>
          </cell>
          <cell r="S20" t="str">
            <v>N/A</v>
          </cell>
          <cell r="T20" t="str">
            <v>N</v>
          </cell>
          <cell r="U20" t="str">
            <v>N/A</v>
          </cell>
        </row>
        <row r="21">
          <cell r="A21">
            <v>67784</v>
          </cell>
          <cell r="B21" t="str">
            <v>Freedom Village at West Windsor</v>
          </cell>
          <cell r="C21">
            <v>43647</v>
          </cell>
          <cell r="D21" t="str">
            <v>Yes</v>
          </cell>
          <cell r="E21" t="str">
            <v>Y</v>
          </cell>
          <cell r="F21">
            <v>0.99990000000000001</v>
          </cell>
          <cell r="G21">
            <v>9.9999999999988987E-5</v>
          </cell>
          <cell r="H21">
            <v>636599.99999999988</v>
          </cell>
          <cell r="J21">
            <v>636599.99999999988</v>
          </cell>
          <cell r="M21">
            <v>279799.99999999994</v>
          </cell>
          <cell r="O21">
            <v>279799.99999999994</v>
          </cell>
          <cell r="R21" t="str">
            <v>N</v>
          </cell>
          <cell r="S21" t="str">
            <v>N/A</v>
          </cell>
          <cell r="T21" t="str">
            <v>N</v>
          </cell>
          <cell r="U21" t="str">
            <v>N/A</v>
          </cell>
        </row>
        <row r="22">
          <cell r="A22">
            <v>67785</v>
          </cell>
          <cell r="B22" t="str">
            <v>Freedom Village of Gibbsboro</v>
          </cell>
          <cell r="C22">
            <v>43770</v>
          </cell>
          <cell r="D22" t="str">
            <v>Yes</v>
          </cell>
          <cell r="E22" t="str">
            <v>N</v>
          </cell>
          <cell r="F22">
            <v>0.99990000000000001</v>
          </cell>
          <cell r="G22">
            <v>9.9999999999988987E-5</v>
          </cell>
          <cell r="H22">
            <v>0</v>
          </cell>
          <cell r="M22">
            <v>0</v>
          </cell>
          <cell r="R22" t="str">
            <v>N</v>
          </cell>
          <cell r="S22" t="str">
            <v>N/A</v>
          </cell>
          <cell r="T22" t="str">
            <v>N</v>
          </cell>
          <cell r="U22" t="str">
            <v>N/A</v>
          </cell>
        </row>
        <row r="23">
          <cell r="A23">
            <v>67794</v>
          </cell>
          <cell r="B23" t="str">
            <v>Fifteenth Street Apartments</v>
          </cell>
          <cell r="C23">
            <v>43709</v>
          </cell>
          <cell r="D23" t="str">
            <v>Yes</v>
          </cell>
          <cell r="E23" t="str">
            <v>Y</v>
          </cell>
          <cell r="F23">
            <v>0.99990000000000001</v>
          </cell>
          <cell r="G23">
            <v>9.9999999999988987E-5</v>
          </cell>
          <cell r="H23">
            <v>35782.921974522294</v>
          </cell>
          <cell r="J23">
            <v>35782.921974522294</v>
          </cell>
          <cell r="M23">
            <v>178914.60987261147</v>
          </cell>
          <cell r="O23">
            <v>178914.60987261147</v>
          </cell>
          <cell r="R23" t="str">
            <v>N</v>
          </cell>
          <cell r="S23" t="str">
            <v>N/A</v>
          </cell>
          <cell r="T23" t="str">
            <v>N</v>
          </cell>
          <cell r="U23" t="str">
            <v>N/A</v>
          </cell>
        </row>
        <row r="24">
          <cell r="A24">
            <v>67839</v>
          </cell>
          <cell r="B24" t="str">
            <v>Bottineau Ridge Phase II</v>
          </cell>
          <cell r="C24">
            <v>43556</v>
          </cell>
          <cell r="D24" t="str">
            <v>Yes</v>
          </cell>
          <cell r="E24" t="str">
            <v>Y</v>
          </cell>
          <cell r="F24">
            <v>0.99990000000000001</v>
          </cell>
          <cell r="G24">
            <v>9.9999999999988987E-5</v>
          </cell>
          <cell r="H24">
            <v>299367.15021045151</v>
          </cell>
          <cell r="J24">
            <v>299367.15021045151</v>
          </cell>
          <cell r="M24">
            <v>618167.70604442793</v>
          </cell>
          <cell r="O24">
            <v>618167.70604442793</v>
          </cell>
          <cell r="R24" t="str">
            <v>N</v>
          </cell>
          <cell r="S24" t="str">
            <v>N/A</v>
          </cell>
          <cell r="T24" t="str">
            <v>N</v>
          </cell>
          <cell r="U24" t="str">
            <v>N/A</v>
          </cell>
        </row>
        <row r="25">
          <cell r="A25">
            <v>67846</v>
          </cell>
          <cell r="B25" t="str">
            <v>Vista Village</v>
          </cell>
          <cell r="C25">
            <v>43586</v>
          </cell>
          <cell r="D25" t="str">
            <v>Yes</v>
          </cell>
          <cell r="E25" t="str">
            <v>Y</v>
          </cell>
          <cell r="F25">
            <v>0.99990000000000001</v>
          </cell>
          <cell r="G25">
            <v>9.9999999999988987E-5</v>
          </cell>
          <cell r="H25">
            <v>240012.62398554489</v>
          </cell>
          <cell r="J25">
            <v>240012.62398554489</v>
          </cell>
          <cell r="M25">
            <v>256147.35276369337</v>
          </cell>
          <cell r="O25">
            <v>256147.35276369337</v>
          </cell>
          <cell r="R25" t="str">
            <v>N</v>
          </cell>
          <cell r="S25" t="str">
            <v>N/A</v>
          </cell>
          <cell r="T25" t="str">
            <v>N</v>
          </cell>
          <cell r="U25" t="str">
            <v>N/A</v>
          </cell>
        </row>
        <row r="26">
          <cell r="A26">
            <v>67853</v>
          </cell>
          <cell r="B26" t="str">
            <v>88th &amp; Vermont</v>
          </cell>
          <cell r="C26">
            <v>43770</v>
          </cell>
          <cell r="D26" t="str">
            <v>Yes</v>
          </cell>
          <cell r="E26" t="str">
            <v>Y</v>
          </cell>
          <cell r="F26">
            <v>0.99990000000000001</v>
          </cell>
          <cell r="G26">
            <v>9.9999999999988987E-5</v>
          </cell>
          <cell r="H26">
            <v>383750</v>
          </cell>
          <cell r="J26">
            <v>383711.625</v>
          </cell>
          <cell r="M26">
            <v>592000</v>
          </cell>
          <cell r="O26">
            <v>591940.80000000005</v>
          </cell>
          <cell r="R26" t="str">
            <v>N</v>
          </cell>
          <cell r="S26" t="str">
            <v>N/A</v>
          </cell>
          <cell r="T26" t="str">
            <v>N</v>
          </cell>
          <cell r="U26" t="str">
            <v>N/A</v>
          </cell>
        </row>
        <row r="27">
          <cell r="A27">
            <v>67877</v>
          </cell>
          <cell r="B27" t="str">
            <v>Mary Shepherd Home</v>
          </cell>
          <cell r="C27">
            <v>43497</v>
          </cell>
          <cell r="D27" t="str">
            <v>Yes</v>
          </cell>
          <cell r="E27" t="str">
            <v>Y</v>
          </cell>
          <cell r="F27">
            <v>0.99990000000000001</v>
          </cell>
          <cell r="G27">
            <v>9.9999999999988987E-5</v>
          </cell>
          <cell r="H27">
            <v>247466.02320708559</v>
          </cell>
          <cell r="J27">
            <v>247466.02320708559</v>
          </cell>
          <cell r="M27">
            <v>284625.55640780303</v>
          </cell>
          <cell r="O27">
            <v>284625.55640780303</v>
          </cell>
          <cell r="R27" t="str">
            <v>N</v>
          </cell>
          <cell r="S27" t="str">
            <v>N/A</v>
          </cell>
          <cell r="T27" t="str">
            <v>Y</v>
          </cell>
          <cell r="U27">
            <v>2019</v>
          </cell>
        </row>
        <row r="28">
          <cell r="A28">
            <v>67878</v>
          </cell>
          <cell r="B28" t="str">
            <v>Urban Living on Fillmore</v>
          </cell>
          <cell r="C28">
            <v>43617</v>
          </cell>
          <cell r="D28" t="str">
            <v>Yes</v>
          </cell>
          <cell r="E28" t="str">
            <v>Y</v>
          </cell>
          <cell r="F28">
            <v>0.99990000000000001</v>
          </cell>
          <cell r="G28">
            <v>9.9999999999988987E-5</v>
          </cell>
          <cell r="H28">
            <v>329238.15417989535</v>
          </cell>
          <cell r="J28">
            <v>329238.15417989535</v>
          </cell>
          <cell r="M28">
            <v>494816.28400646191</v>
          </cell>
          <cell r="O28">
            <v>494816.28400646191</v>
          </cell>
          <cell r="R28" t="str">
            <v>N</v>
          </cell>
          <cell r="S28" t="str">
            <v>N/A</v>
          </cell>
          <cell r="T28" t="str">
            <v>N</v>
          </cell>
          <cell r="U28" t="str">
            <v>N/A</v>
          </cell>
        </row>
        <row r="29">
          <cell r="A29">
            <v>67879</v>
          </cell>
          <cell r="B29" t="str">
            <v>Great River Landing</v>
          </cell>
          <cell r="C29">
            <v>43617</v>
          </cell>
          <cell r="D29" t="str">
            <v>Yes</v>
          </cell>
          <cell r="E29" t="str">
            <v>Y</v>
          </cell>
          <cell r="F29">
            <v>0.99990000000000001</v>
          </cell>
          <cell r="G29">
            <v>9.9999999999988987E-5</v>
          </cell>
          <cell r="H29">
            <v>474260.5434314814</v>
          </cell>
          <cell r="J29">
            <v>474260.5434314814</v>
          </cell>
          <cell r="M29">
            <v>493474.13421143318</v>
          </cell>
          <cell r="O29">
            <v>493474.13421143318</v>
          </cell>
          <cell r="R29" t="str">
            <v>N</v>
          </cell>
          <cell r="S29" t="str">
            <v>N/A</v>
          </cell>
          <cell r="T29" t="str">
            <v>N</v>
          </cell>
          <cell r="U29" t="str">
            <v>N/A</v>
          </cell>
        </row>
        <row r="30">
          <cell r="A30">
            <v>67905</v>
          </cell>
          <cell r="B30" t="str">
            <v>Flats at Two Creeks</v>
          </cell>
          <cell r="C30">
            <v>43497</v>
          </cell>
          <cell r="D30" t="str">
            <v>Yes</v>
          </cell>
          <cell r="E30" t="str">
            <v>Y</v>
          </cell>
          <cell r="F30">
            <v>0.99880000000000002</v>
          </cell>
          <cell r="G30">
            <v>1.1999999999999789E-3</v>
          </cell>
          <cell r="H30">
            <v>290902.38381060539</v>
          </cell>
          <cell r="J30">
            <v>290902.38381060539</v>
          </cell>
          <cell r="M30">
            <v>232333.16412377389</v>
          </cell>
          <cell r="O30">
            <v>232333.16412377389</v>
          </cell>
          <cell r="R30" t="str">
            <v>N</v>
          </cell>
          <cell r="S30" t="str">
            <v>N/A</v>
          </cell>
          <cell r="T30" t="str">
            <v>N</v>
          </cell>
          <cell r="U30" t="str">
            <v>N/A</v>
          </cell>
        </row>
        <row r="31">
          <cell r="A31">
            <v>67908</v>
          </cell>
          <cell r="B31" t="str">
            <v>Plateau Ridge</v>
          </cell>
          <cell r="C31">
            <v>43647</v>
          </cell>
          <cell r="D31" t="str">
            <v>Yes</v>
          </cell>
          <cell r="E31" t="str">
            <v>N</v>
          </cell>
          <cell r="F31">
            <v>0.1</v>
          </cell>
          <cell r="G31">
            <v>0.9</v>
          </cell>
          <cell r="H31">
            <v>0</v>
          </cell>
          <cell r="M31">
            <v>0</v>
          </cell>
          <cell r="R31" t="str">
            <v>N</v>
          </cell>
          <cell r="S31" t="str">
            <v>N/A</v>
          </cell>
          <cell r="T31" t="str">
            <v>N</v>
          </cell>
          <cell r="U31" t="str">
            <v>N/A</v>
          </cell>
        </row>
        <row r="32">
          <cell r="A32">
            <v>67938</v>
          </cell>
          <cell r="B32" t="str">
            <v>Village of Kalamazoo aka Lilac Hills</v>
          </cell>
          <cell r="C32">
            <v>43770</v>
          </cell>
          <cell r="D32" t="str">
            <v>Yes</v>
          </cell>
          <cell r="E32" t="str">
            <v>Y</v>
          </cell>
          <cell r="F32">
            <v>0.99990000000000001</v>
          </cell>
          <cell r="G32">
            <v>9.9999999999988987E-5</v>
          </cell>
          <cell r="H32">
            <v>635545.01722754817</v>
          </cell>
          <cell r="J32">
            <v>635545.01722754817</v>
          </cell>
          <cell r="M32">
            <v>665336.43589019275</v>
          </cell>
          <cell r="O32">
            <v>665336.43589019275</v>
          </cell>
          <cell r="R32" t="str">
            <v>N</v>
          </cell>
          <cell r="S32" t="str">
            <v>N/A</v>
          </cell>
          <cell r="T32" t="str">
            <v>N</v>
          </cell>
          <cell r="U32" t="str">
            <v>N/A</v>
          </cell>
        </row>
        <row r="33">
          <cell r="A33">
            <v>67986</v>
          </cell>
          <cell r="B33" t="str">
            <v>Mission Trails</v>
          </cell>
          <cell r="C33">
            <v>43739</v>
          </cell>
          <cell r="D33" t="str">
            <v>Yes</v>
          </cell>
          <cell r="E33" t="str">
            <v>Y</v>
          </cell>
          <cell r="F33">
            <v>0.99990000000000001</v>
          </cell>
          <cell r="G33">
            <v>9.9999999999988987E-5</v>
          </cell>
          <cell r="H33">
            <v>1308810.7466435223</v>
          </cell>
          <cell r="J33">
            <v>1308810.7466435223</v>
          </cell>
          <cell r="M33">
            <v>871538.67788241804</v>
          </cell>
          <cell r="O33">
            <v>871538.67788241804</v>
          </cell>
          <cell r="R33" t="str">
            <v>N</v>
          </cell>
          <cell r="S33" t="str">
            <v>N/A</v>
          </cell>
          <cell r="T33" t="str">
            <v>N</v>
          </cell>
          <cell r="U33" t="str">
            <v>N/A</v>
          </cell>
        </row>
        <row r="34">
          <cell r="A34">
            <v>67987</v>
          </cell>
          <cell r="B34" t="str">
            <v>Parker Place</v>
          </cell>
          <cell r="C34">
            <v>43525</v>
          </cell>
          <cell r="D34" t="str">
            <v>Yes</v>
          </cell>
          <cell r="E34" t="str">
            <v>Y</v>
          </cell>
          <cell r="F34">
            <v>0.99990000000000001</v>
          </cell>
          <cell r="G34">
            <v>9.9999999999988987E-5</v>
          </cell>
          <cell r="H34">
            <v>93870</v>
          </cell>
          <cell r="J34">
            <v>93870</v>
          </cell>
          <cell r="M34">
            <v>353710</v>
          </cell>
          <cell r="O34">
            <v>353710</v>
          </cell>
          <cell r="R34" t="str">
            <v>N</v>
          </cell>
          <cell r="S34" t="str">
            <v>N/A</v>
          </cell>
          <cell r="T34" t="str">
            <v>N</v>
          </cell>
          <cell r="U34" t="str">
            <v>N/A</v>
          </cell>
        </row>
        <row r="35">
          <cell r="A35">
            <v>67997</v>
          </cell>
          <cell r="B35" t="str">
            <v>Ebenezer Plaza 1A</v>
          </cell>
          <cell r="C35">
            <v>44075</v>
          </cell>
          <cell r="D35" t="str">
            <v>Yes</v>
          </cell>
          <cell r="E35" t="str">
            <v>Y</v>
          </cell>
          <cell r="F35">
            <v>0.99990000000000001</v>
          </cell>
          <cell r="G35">
            <v>9.9999999999988987E-5</v>
          </cell>
          <cell r="H35">
            <v>850188.60839003441</v>
          </cell>
          <cell r="K35">
            <v>850188.60839003441</v>
          </cell>
          <cell r="M35">
            <v>472913.66346720193</v>
          </cell>
          <cell r="P35">
            <v>472913.66346720193</v>
          </cell>
          <cell r="R35" t="str">
            <v>N</v>
          </cell>
          <cell r="S35" t="str">
            <v>N/A</v>
          </cell>
          <cell r="T35" t="str">
            <v>N</v>
          </cell>
          <cell r="U35" t="str">
            <v>N/A</v>
          </cell>
        </row>
        <row r="36">
          <cell r="A36">
            <v>68010</v>
          </cell>
          <cell r="B36" t="str">
            <v>Ciclo Apartments</v>
          </cell>
          <cell r="C36">
            <v>43739</v>
          </cell>
          <cell r="D36" t="str">
            <v>Yes</v>
          </cell>
          <cell r="E36" t="str">
            <v>Y</v>
          </cell>
          <cell r="F36">
            <v>0.1</v>
          </cell>
          <cell r="G36">
            <v>0.9</v>
          </cell>
          <cell r="H36">
            <v>187666.26154113802</v>
          </cell>
          <cell r="K36">
            <v>18766.626154113805</v>
          </cell>
          <cell r="M36">
            <v>449362</v>
          </cell>
          <cell r="P36">
            <v>44936.200000000004</v>
          </cell>
          <cell r="R36" t="str">
            <v>N</v>
          </cell>
          <cell r="S36" t="str">
            <v>N/A</v>
          </cell>
          <cell r="T36" t="str">
            <v>Y</v>
          </cell>
          <cell r="U36">
            <v>2020</v>
          </cell>
        </row>
        <row r="37">
          <cell r="A37">
            <v>68016</v>
          </cell>
          <cell r="B37" t="str">
            <v>Sun Valley Senior Veterans Apartments</v>
          </cell>
          <cell r="C37">
            <v>43586</v>
          </cell>
          <cell r="D37" t="str">
            <v>Yes</v>
          </cell>
          <cell r="E37" t="str">
            <v>Y</v>
          </cell>
          <cell r="F37">
            <v>0.5</v>
          </cell>
          <cell r="G37">
            <v>0.5</v>
          </cell>
          <cell r="H37">
            <v>301692.36157633847</v>
          </cell>
          <cell r="J37">
            <v>150846.18078816924</v>
          </cell>
          <cell r="M37">
            <v>509497</v>
          </cell>
          <cell r="O37">
            <v>254748.5</v>
          </cell>
          <cell r="R37" t="str">
            <v>N</v>
          </cell>
          <cell r="S37" t="str">
            <v>N/A</v>
          </cell>
          <cell r="T37" t="str">
            <v>N</v>
          </cell>
          <cell r="U37" t="str">
            <v>N/A</v>
          </cell>
        </row>
        <row r="38">
          <cell r="A38">
            <v>78082</v>
          </cell>
          <cell r="B38" t="str">
            <v>North 5th Street  (aka Rome)</v>
          </cell>
          <cell r="C38">
            <v>43831</v>
          </cell>
          <cell r="D38" t="str">
            <v>Yes</v>
          </cell>
          <cell r="E38" t="str">
            <v>Y</v>
          </cell>
          <cell r="F38">
            <v>0.99990000000000001</v>
          </cell>
          <cell r="G38">
            <v>9.9999999999988987E-5</v>
          </cell>
          <cell r="H38">
            <v>432832.62045807252</v>
          </cell>
          <cell r="K38">
            <v>432832.62045807252</v>
          </cell>
          <cell r="M38">
            <v>883666</v>
          </cell>
          <cell r="P38">
            <v>883666</v>
          </cell>
          <cell r="R38" t="str">
            <v>N</v>
          </cell>
          <cell r="S38" t="str">
            <v>N/A</v>
          </cell>
          <cell r="T38" t="str">
            <v>N</v>
          </cell>
          <cell r="U38" t="str">
            <v>N/A</v>
          </cell>
        </row>
        <row r="39">
          <cell r="A39">
            <v>78096</v>
          </cell>
          <cell r="B39" t="str">
            <v>Mueller Apartments</v>
          </cell>
          <cell r="C39">
            <v>43586</v>
          </cell>
          <cell r="D39" t="str">
            <v>Yes</v>
          </cell>
          <cell r="E39" t="str">
            <v>Y</v>
          </cell>
          <cell r="F39">
            <v>0.1</v>
          </cell>
          <cell r="G39">
            <v>0.9</v>
          </cell>
          <cell r="H39">
            <v>571957</v>
          </cell>
          <cell r="J39">
            <v>57195.700000000004</v>
          </cell>
          <cell r="M39">
            <v>567934</v>
          </cell>
          <cell r="O39">
            <v>56793.4</v>
          </cell>
          <cell r="R39" t="str">
            <v>N</v>
          </cell>
          <cell r="S39" t="str">
            <v>N/A</v>
          </cell>
          <cell r="T39" t="str">
            <v>N</v>
          </cell>
          <cell r="U39" t="str">
            <v>N/A</v>
          </cell>
        </row>
        <row r="40">
          <cell r="A40">
            <v>78100</v>
          </cell>
          <cell r="B40" t="str">
            <v>Brook Hill Village Phase II</v>
          </cell>
          <cell r="C40">
            <v>43586</v>
          </cell>
          <cell r="D40" t="str">
            <v>Yes</v>
          </cell>
          <cell r="E40" t="str">
            <v>Y</v>
          </cell>
          <cell r="F40">
            <v>0.99990000000000001</v>
          </cell>
          <cell r="G40">
            <v>9.9999999999988987E-5</v>
          </cell>
          <cell r="H40">
            <v>433080.89119120047</v>
          </cell>
          <cell r="J40">
            <v>433080.89119120047</v>
          </cell>
          <cell r="M40">
            <v>111612.79343451072</v>
          </cell>
          <cell r="O40">
            <v>111612.79343451072</v>
          </cell>
          <cell r="R40" t="str">
            <v>N</v>
          </cell>
          <cell r="S40" t="str">
            <v>N/A</v>
          </cell>
          <cell r="T40" t="str">
            <v>N</v>
          </cell>
          <cell r="U40" t="str">
            <v>N/A</v>
          </cell>
        </row>
        <row r="41">
          <cell r="A41">
            <v>78114</v>
          </cell>
          <cell r="B41" t="str">
            <v>Waverly Historic Lofts</v>
          </cell>
          <cell r="C41">
            <v>43617</v>
          </cell>
          <cell r="D41" t="str">
            <v>No</v>
          </cell>
          <cell r="E41" t="str">
            <v>Y</v>
          </cell>
          <cell r="F41">
            <v>0.99990000000000001</v>
          </cell>
          <cell r="G41">
            <v>9.9999999999988987E-5</v>
          </cell>
          <cell r="H41">
            <v>166403.27145028167</v>
          </cell>
          <cell r="J41">
            <v>166403.27145028167</v>
          </cell>
          <cell r="M41">
            <v>77372.561444801177</v>
          </cell>
          <cell r="O41">
            <v>77372.561444801177</v>
          </cell>
          <cell r="R41" t="str">
            <v>N</v>
          </cell>
          <cell r="S41" t="str">
            <v>N/A</v>
          </cell>
          <cell r="T41" t="str">
            <v>N</v>
          </cell>
          <cell r="U41" t="str">
            <v>N/A</v>
          </cell>
        </row>
        <row r="42">
          <cell r="A42">
            <v>78148</v>
          </cell>
          <cell r="B42" t="str">
            <v>Oasis on Ella</v>
          </cell>
          <cell r="C42">
            <v>43647</v>
          </cell>
          <cell r="D42" t="str">
            <v>Yes</v>
          </cell>
          <cell r="E42" t="str">
            <v>Y</v>
          </cell>
          <cell r="F42">
            <v>0.99990000000000001</v>
          </cell>
          <cell r="G42">
            <v>9.9999999999988987E-5</v>
          </cell>
          <cell r="H42">
            <v>549436.9397615476</v>
          </cell>
          <cell r="J42">
            <v>549436.9397615476</v>
          </cell>
          <cell r="M42">
            <v>595113.44950943394</v>
          </cell>
          <cell r="O42">
            <v>595113.44950943394</v>
          </cell>
          <cell r="R42" t="str">
            <v>N</v>
          </cell>
          <cell r="S42" t="str">
            <v>N/A</v>
          </cell>
          <cell r="T42" t="str">
            <v>N</v>
          </cell>
          <cell r="U42" t="str">
            <v>N/A</v>
          </cell>
        </row>
        <row r="43">
          <cell r="A43">
            <v>78184</v>
          </cell>
          <cell r="B43" t="str">
            <v>Walnut Grove Resyndication</v>
          </cell>
          <cell r="C43">
            <v>43405</v>
          </cell>
          <cell r="D43" t="str">
            <v>Yes</v>
          </cell>
          <cell r="E43" t="str">
            <v>Y</v>
          </cell>
          <cell r="F43">
            <v>0.99990000000000001</v>
          </cell>
          <cell r="G43">
            <v>9.9999999999988987E-5</v>
          </cell>
          <cell r="H43">
            <v>171785</v>
          </cell>
          <cell r="I43">
            <v>171785</v>
          </cell>
          <cell r="M43">
            <v>245784</v>
          </cell>
          <cell r="N43">
            <v>245784</v>
          </cell>
          <cell r="R43" t="str">
            <v>N</v>
          </cell>
          <cell r="S43" t="str">
            <v>N/A</v>
          </cell>
          <cell r="T43" t="str">
            <v>N</v>
          </cell>
          <cell r="U43" t="str">
            <v>N/A</v>
          </cell>
        </row>
        <row r="44">
          <cell r="A44">
            <v>78185</v>
          </cell>
          <cell r="B44" t="str">
            <v>Camelot Hills Resyndication</v>
          </cell>
          <cell r="C44">
            <v>43647</v>
          </cell>
          <cell r="D44" t="str">
            <v>Yes</v>
          </cell>
          <cell r="E44" t="str">
            <v>Y</v>
          </cell>
          <cell r="F44">
            <v>0.99990000000000001</v>
          </cell>
          <cell r="G44">
            <v>9.9999999999988987E-5</v>
          </cell>
          <cell r="H44">
            <v>366483.26597938145</v>
          </cell>
          <cell r="J44">
            <v>366483.26597938145</v>
          </cell>
          <cell r="M44">
            <v>331581.26321888046</v>
          </cell>
          <cell r="O44">
            <v>331581.26321888046</v>
          </cell>
          <cell r="R44" t="str">
            <v>N</v>
          </cell>
          <cell r="S44" t="str">
            <v>N/A</v>
          </cell>
          <cell r="T44" t="str">
            <v>N</v>
          </cell>
          <cell r="U44" t="str">
            <v>N/A</v>
          </cell>
        </row>
        <row r="45">
          <cell r="A45">
            <v>78190</v>
          </cell>
          <cell r="B45" t="str">
            <v>Minnehaha Commons</v>
          </cell>
          <cell r="C45">
            <v>43709</v>
          </cell>
          <cell r="D45" t="str">
            <v>Yes</v>
          </cell>
          <cell r="E45" t="str">
            <v>Y</v>
          </cell>
          <cell r="F45">
            <v>0.99990000000000001</v>
          </cell>
          <cell r="G45">
            <v>9.9999999999988987E-5</v>
          </cell>
          <cell r="H45">
            <v>155361</v>
          </cell>
          <cell r="J45">
            <v>155361</v>
          </cell>
          <cell r="M45">
            <v>319136</v>
          </cell>
          <cell r="O45">
            <v>319136</v>
          </cell>
          <cell r="R45" t="str">
            <v>N</v>
          </cell>
          <cell r="S45" t="str">
            <v>N/A</v>
          </cell>
          <cell r="T45" t="str">
            <v>Y</v>
          </cell>
          <cell r="U45">
            <v>2019</v>
          </cell>
        </row>
        <row r="46">
          <cell r="A46">
            <v>78191</v>
          </cell>
          <cell r="B46" t="str">
            <v>PPL Ain Dah Yung Supportive Housing</v>
          </cell>
          <cell r="C46">
            <v>43739</v>
          </cell>
          <cell r="D46" t="str">
            <v>No</v>
          </cell>
          <cell r="E46" t="str">
            <v>Y</v>
          </cell>
          <cell r="F46">
            <v>0.99990000000000001</v>
          </cell>
          <cell r="G46">
            <v>9.9999999999988987E-5</v>
          </cell>
          <cell r="H46">
            <v>92261</v>
          </cell>
          <cell r="J46">
            <v>92261</v>
          </cell>
          <cell r="M46">
            <v>652868</v>
          </cell>
          <cell r="O46">
            <v>652868</v>
          </cell>
          <cell r="R46" t="str">
            <v>N</v>
          </cell>
          <cell r="S46" t="str">
            <v>N/A</v>
          </cell>
          <cell r="T46" t="str">
            <v>N</v>
          </cell>
          <cell r="U46" t="str">
            <v>N/A</v>
          </cell>
        </row>
        <row r="47">
          <cell r="A47">
            <v>78199</v>
          </cell>
          <cell r="B47" t="str">
            <v>Freedom Springs</v>
          </cell>
          <cell r="C47">
            <v>43891</v>
          </cell>
          <cell r="D47" t="str">
            <v>Yes</v>
          </cell>
          <cell r="E47" t="str">
            <v>Y</v>
          </cell>
          <cell r="F47">
            <v>0.99990000000000001</v>
          </cell>
          <cell r="G47">
            <v>9.9999999999988987E-5</v>
          </cell>
          <cell r="H47">
            <v>306529.66119174066</v>
          </cell>
          <cell r="K47">
            <v>306529.66119174066</v>
          </cell>
          <cell r="M47">
            <v>483150.30659568537</v>
          </cell>
          <cell r="P47">
            <v>483150.30659568537</v>
          </cell>
          <cell r="R47" t="str">
            <v>N</v>
          </cell>
          <cell r="S47" t="str">
            <v>N/A</v>
          </cell>
          <cell r="T47" t="str">
            <v>Y</v>
          </cell>
          <cell r="U47">
            <v>2020</v>
          </cell>
        </row>
        <row r="48">
          <cell r="A48">
            <v>78227</v>
          </cell>
          <cell r="B48" t="str">
            <v>Milton Meadows</v>
          </cell>
          <cell r="C48">
            <v>43709</v>
          </cell>
          <cell r="D48" t="str">
            <v>Yes</v>
          </cell>
          <cell r="E48" t="str">
            <v>Y</v>
          </cell>
          <cell r="F48">
            <v>0.99990000000000001</v>
          </cell>
          <cell r="G48">
            <v>9.9999999999988987E-5</v>
          </cell>
          <cell r="H48">
            <v>750881.33400433825</v>
          </cell>
          <cell r="J48">
            <v>750881.33400433825</v>
          </cell>
          <cell r="M48">
            <v>322197.6149227366</v>
          </cell>
          <cell r="O48">
            <v>322197.6149227366</v>
          </cell>
          <cell r="R48" t="str">
            <v>N</v>
          </cell>
          <cell r="S48" t="str">
            <v>N/A</v>
          </cell>
          <cell r="T48" t="str">
            <v>N</v>
          </cell>
          <cell r="U48" t="str">
            <v>N/A</v>
          </cell>
        </row>
        <row r="49">
          <cell r="A49">
            <v>78238</v>
          </cell>
          <cell r="B49" t="str">
            <v>Preserve at Chatham Parkway</v>
          </cell>
          <cell r="C49">
            <v>43770</v>
          </cell>
          <cell r="D49" t="str">
            <v>Yes</v>
          </cell>
          <cell r="E49" t="str">
            <v>Y</v>
          </cell>
          <cell r="F49">
            <v>0.99990000000000001</v>
          </cell>
          <cell r="G49">
            <v>9.9999999999988987E-5</v>
          </cell>
          <cell r="H49">
            <v>1321728.1449863715</v>
          </cell>
          <cell r="J49">
            <v>1321728.1449863715</v>
          </cell>
          <cell r="M49">
            <v>501465.66711282427</v>
          </cell>
          <cell r="O49">
            <v>501465.66711282427</v>
          </cell>
          <cell r="R49" t="str">
            <v>GA</v>
          </cell>
          <cell r="S49">
            <v>2019</v>
          </cell>
          <cell r="T49" t="str">
            <v>N</v>
          </cell>
          <cell r="U49" t="str">
            <v>N/A</v>
          </cell>
        </row>
        <row r="50">
          <cell r="A50">
            <v>78245</v>
          </cell>
          <cell r="B50" t="str">
            <v>Arlington Ridge Townhomes</v>
          </cell>
          <cell r="C50">
            <v>43525</v>
          </cell>
          <cell r="D50" t="str">
            <v>Yes</v>
          </cell>
          <cell r="E50" t="str">
            <v>Y</v>
          </cell>
          <cell r="F50">
            <v>0.99990000000000001</v>
          </cell>
          <cell r="G50">
            <v>9.9999999999988987E-5</v>
          </cell>
          <cell r="H50">
            <v>452743.85298341437</v>
          </cell>
          <cell r="I50">
            <v>157476.12277683977</v>
          </cell>
          <cell r="J50">
            <v>295267.7302065746</v>
          </cell>
          <cell r="M50">
            <v>118021.07280606852</v>
          </cell>
          <cell r="N50">
            <v>41050.807932545569</v>
          </cell>
          <cell r="O50">
            <v>76970.264873522945</v>
          </cell>
          <cell r="R50" t="str">
            <v>N</v>
          </cell>
          <cell r="S50" t="str">
            <v>N/A</v>
          </cell>
          <cell r="T50" t="str">
            <v>N</v>
          </cell>
          <cell r="U50" t="str">
            <v>N/A</v>
          </cell>
        </row>
        <row r="51">
          <cell r="A51">
            <v>78268</v>
          </cell>
          <cell r="B51" t="str">
            <v>Mosaic Garden</v>
          </cell>
          <cell r="C51">
            <v>43647</v>
          </cell>
          <cell r="D51" t="str">
            <v>Yes</v>
          </cell>
          <cell r="E51" t="str">
            <v>Y</v>
          </cell>
          <cell r="F51">
            <v>0.99990000000000001</v>
          </cell>
          <cell r="G51">
            <v>9.9999999999988987E-5</v>
          </cell>
          <cell r="H51">
            <v>358310.24662540294</v>
          </cell>
          <cell r="I51">
            <v>195441.95270476525</v>
          </cell>
          <cell r="J51">
            <v>162868.29392063772</v>
          </cell>
          <cell r="M51">
            <v>229108.27129162155</v>
          </cell>
          <cell r="N51">
            <v>124968.14797724811</v>
          </cell>
          <cell r="O51">
            <v>104140.12331437343</v>
          </cell>
          <cell r="R51" t="str">
            <v>N</v>
          </cell>
          <cell r="S51" t="str">
            <v>N/A</v>
          </cell>
          <cell r="T51" t="str">
            <v>N</v>
          </cell>
          <cell r="U51" t="str">
            <v>N/A</v>
          </cell>
        </row>
        <row r="52">
          <cell r="A52">
            <v>78274</v>
          </cell>
          <cell r="B52" t="str">
            <v>Barnesville Manor</v>
          </cell>
          <cell r="C52">
            <v>43709</v>
          </cell>
          <cell r="D52" t="str">
            <v>Yes</v>
          </cell>
          <cell r="E52" t="str">
            <v>Y</v>
          </cell>
          <cell r="F52">
            <v>0.99990000000000001</v>
          </cell>
          <cell r="G52">
            <v>9.9999999999988987E-5</v>
          </cell>
          <cell r="H52">
            <v>385144.46037290501</v>
          </cell>
          <cell r="J52">
            <v>385144.46037290501</v>
          </cell>
          <cell r="M52">
            <v>215246.04016011127</v>
          </cell>
          <cell r="O52">
            <v>215246.04016011127</v>
          </cell>
          <cell r="R52" t="str">
            <v>N</v>
          </cell>
          <cell r="S52" t="str">
            <v>N/A</v>
          </cell>
          <cell r="T52" t="str">
            <v>N</v>
          </cell>
          <cell r="U52" t="str">
            <v>N/A</v>
          </cell>
        </row>
        <row r="53">
          <cell r="A53">
            <v>78279</v>
          </cell>
          <cell r="B53" t="str">
            <v>Bridgeport Manor Senior Housing</v>
          </cell>
          <cell r="C53">
            <v>43770</v>
          </cell>
          <cell r="D53" t="str">
            <v>Yes</v>
          </cell>
          <cell r="E53" t="str">
            <v>Y</v>
          </cell>
          <cell r="F53">
            <v>0.99990000000000001</v>
          </cell>
          <cell r="G53">
            <v>9.9999999999988987E-5</v>
          </cell>
          <cell r="H53">
            <v>0</v>
          </cell>
          <cell r="M53">
            <v>62805.341358682737</v>
          </cell>
          <cell r="O53">
            <v>62805.341358682737</v>
          </cell>
          <cell r="R53" t="str">
            <v>N</v>
          </cell>
          <cell r="S53" t="str">
            <v>N/A</v>
          </cell>
          <cell r="T53" t="str">
            <v>N</v>
          </cell>
          <cell r="U53" t="str">
            <v>N/A</v>
          </cell>
        </row>
        <row r="54">
          <cell r="A54">
            <v>78289</v>
          </cell>
          <cell r="B54" t="str">
            <v>The Eastman Reserve</v>
          </cell>
          <cell r="C54">
            <v>43922</v>
          </cell>
          <cell r="D54" t="str">
            <v>Yes</v>
          </cell>
          <cell r="E54" t="str">
            <v>Y</v>
          </cell>
          <cell r="F54">
            <v>0.99990000000000001</v>
          </cell>
          <cell r="G54">
            <v>9.9999999999988987E-5</v>
          </cell>
          <cell r="H54">
            <v>1527325.9659334971</v>
          </cell>
          <cell r="J54">
            <v>305465.19318669941</v>
          </cell>
          <cell r="K54">
            <v>1221860.7727467977</v>
          </cell>
          <cell r="M54">
            <v>1311625.8999824293</v>
          </cell>
          <cell r="O54">
            <v>262325.17999648588</v>
          </cell>
          <cell r="P54">
            <v>1049300.7199859435</v>
          </cell>
          <cell r="R54" t="str">
            <v>NY</v>
          </cell>
          <cell r="S54">
            <v>2020</v>
          </cell>
          <cell r="T54" t="str">
            <v>N</v>
          </cell>
          <cell r="U54" t="str">
            <v>N/A</v>
          </cell>
        </row>
        <row r="55">
          <cell r="A55">
            <v>78293</v>
          </cell>
          <cell r="B55" t="str">
            <v>Pablo Davis</v>
          </cell>
          <cell r="C55">
            <v>43739</v>
          </cell>
          <cell r="D55" t="str">
            <v>Yes</v>
          </cell>
          <cell r="E55" t="str">
            <v>Y</v>
          </cell>
          <cell r="F55">
            <v>0.99990000000000001</v>
          </cell>
          <cell r="G55">
            <v>9.9999999999988987E-5</v>
          </cell>
          <cell r="H55">
            <v>264513.57728803781</v>
          </cell>
          <cell r="J55">
            <v>264513.57728803781</v>
          </cell>
          <cell r="M55">
            <v>407845.04130118934</v>
          </cell>
          <cell r="O55">
            <v>407845.04130118934</v>
          </cell>
          <cell r="R55" t="str">
            <v>N</v>
          </cell>
          <cell r="S55" t="str">
            <v>N/A</v>
          </cell>
          <cell r="T55" t="str">
            <v>Y</v>
          </cell>
          <cell r="U55">
            <v>2019</v>
          </cell>
        </row>
        <row r="56">
          <cell r="A56">
            <v>78299</v>
          </cell>
          <cell r="B56" t="str">
            <v>BK Union Cluster</v>
          </cell>
          <cell r="C56">
            <v>43800</v>
          </cell>
          <cell r="D56" t="str">
            <v>Yes</v>
          </cell>
          <cell r="E56" t="str">
            <v>Y</v>
          </cell>
          <cell r="F56">
            <v>0.99990000000000001</v>
          </cell>
          <cell r="G56">
            <v>9.9999999999988987E-5</v>
          </cell>
          <cell r="H56">
            <v>65911.745695535938</v>
          </cell>
          <cell r="J56">
            <v>65911.745695535938</v>
          </cell>
          <cell r="M56">
            <v>814855.47318286449</v>
          </cell>
          <cell r="O56">
            <v>814855.47318286449</v>
          </cell>
          <cell r="R56" t="str">
            <v>N</v>
          </cell>
          <cell r="S56" t="str">
            <v>N/A</v>
          </cell>
          <cell r="T56" t="str">
            <v>Y</v>
          </cell>
          <cell r="U56">
            <v>2019</v>
          </cell>
        </row>
        <row r="57">
          <cell r="A57">
            <v>78308</v>
          </cell>
          <cell r="B57" t="str">
            <v>Heart's Place</v>
          </cell>
          <cell r="C57">
            <v>43678</v>
          </cell>
          <cell r="D57" t="str">
            <v>Yes</v>
          </cell>
          <cell r="E57" t="str">
            <v>Y</v>
          </cell>
          <cell r="F57">
            <v>0.99990000000000001</v>
          </cell>
          <cell r="G57">
            <v>9.9999999999988987E-5</v>
          </cell>
          <cell r="H57">
            <v>33190</v>
          </cell>
          <cell r="J57">
            <v>33190</v>
          </cell>
          <cell r="M57">
            <v>101781</v>
          </cell>
          <cell r="O57">
            <v>101781</v>
          </cell>
          <cell r="R57" t="str">
            <v>N</v>
          </cell>
          <cell r="S57" t="str">
            <v>N/A</v>
          </cell>
          <cell r="T57" t="str">
            <v>N</v>
          </cell>
          <cell r="U57" t="str">
            <v>N/A</v>
          </cell>
        </row>
        <row r="58">
          <cell r="A58">
            <v>78313</v>
          </cell>
          <cell r="B58" t="str">
            <v>Chelsea Senior Commons</v>
          </cell>
          <cell r="C58">
            <v>43709</v>
          </cell>
          <cell r="D58" t="str">
            <v>Yes</v>
          </cell>
          <cell r="E58" t="str">
            <v>Y</v>
          </cell>
          <cell r="F58">
            <v>0.99990000000000001</v>
          </cell>
          <cell r="G58">
            <v>9.9999999999988987E-5</v>
          </cell>
          <cell r="H58">
            <v>270081.31795031077</v>
          </cell>
          <cell r="J58">
            <v>270081.31795031077</v>
          </cell>
          <cell r="M58">
            <v>170081.66245960776</v>
          </cell>
          <cell r="O58">
            <v>170081.66245960776</v>
          </cell>
          <cell r="R58" t="str">
            <v>N</v>
          </cell>
          <cell r="S58" t="str">
            <v>N/A</v>
          </cell>
          <cell r="T58" t="str">
            <v>N</v>
          </cell>
          <cell r="U58" t="str">
            <v>N/A</v>
          </cell>
        </row>
        <row r="59">
          <cell r="A59">
            <v>78339</v>
          </cell>
          <cell r="B59" t="str">
            <v>Sagebrook f/k/a Cass County Homes</v>
          </cell>
          <cell r="C59">
            <v>43466</v>
          </cell>
          <cell r="D59" t="str">
            <v>Yes</v>
          </cell>
          <cell r="E59" t="str">
            <v>Y</v>
          </cell>
          <cell r="F59">
            <v>0.99990000000000001</v>
          </cell>
          <cell r="G59">
            <v>9.9999999999988987E-5</v>
          </cell>
          <cell r="H59">
            <v>184000</v>
          </cell>
          <cell r="I59">
            <v>147200</v>
          </cell>
          <cell r="J59">
            <v>36800</v>
          </cell>
          <cell r="M59">
            <v>74000</v>
          </cell>
          <cell r="N59">
            <v>59199.999999999993</v>
          </cell>
          <cell r="O59">
            <v>14800</v>
          </cell>
          <cell r="R59" t="str">
            <v>N</v>
          </cell>
          <cell r="S59" t="str">
            <v>N/A</v>
          </cell>
          <cell r="T59" t="str">
            <v>N</v>
          </cell>
          <cell r="U59" t="str">
            <v>N/A</v>
          </cell>
        </row>
        <row r="60">
          <cell r="A60">
            <v>78348</v>
          </cell>
          <cell r="B60" t="str">
            <v>Nettleton Manor Apartments</v>
          </cell>
          <cell r="C60">
            <v>43466</v>
          </cell>
          <cell r="D60" t="str">
            <v>Yes</v>
          </cell>
          <cell r="E60" t="str">
            <v>Y</v>
          </cell>
          <cell r="F60">
            <v>0.99990000000000001</v>
          </cell>
          <cell r="G60">
            <v>9.9999999999988987E-5</v>
          </cell>
          <cell r="H60">
            <v>80800</v>
          </cell>
          <cell r="J60">
            <v>80800</v>
          </cell>
          <cell r="M60">
            <v>73390</v>
          </cell>
          <cell r="O60">
            <v>73390</v>
          </cell>
          <cell r="R60" t="str">
            <v>N</v>
          </cell>
          <cell r="S60" t="str">
            <v>N/A</v>
          </cell>
          <cell r="T60" t="str">
            <v>N</v>
          </cell>
          <cell r="U60" t="str">
            <v>N/A</v>
          </cell>
        </row>
        <row r="61">
          <cell r="A61">
            <v>78353</v>
          </cell>
          <cell r="B61" t="str">
            <v>Bristol Place</v>
          </cell>
          <cell r="C61">
            <v>43831</v>
          </cell>
          <cell r="D61" t="str">
            <v>Yes</v>
          </cell>
          <cell r="E61" t="str">
            <v>Y</v>
          </cell>
          <cell r="F61">
            <v>0.99990000000000001</v>
          </cell>
          <cell r="G61">
            <v>9.9999999999988987E-5</v>
          </cell>
          <cell r="H61">
            <v>1601641.0047939874</v>
          </cell>
          <cell r="J61">
            <v>1530456.9601364769</v>
          </cell>
          <cell r="K61">
            <v>71184.04465751056</v>
          </cell>
          <cell r="M61">
            <v>346917.63764491054</v>
          </cell>
          <cell r="O61">
            <v>331499.0759718034</v>
          </cell>
          <cell r="P61">
            <v>15418.561673107137</v>
          </cell>
          <cell r="R61" t="str">
            <v>N</v>
          </cell>
          <cell r="S61" t="str">
            <v>N/A</v>
          </cell>
          <cell r="T61" t="str">
            <v>N</v>
          </cell>
          <cell r="U61" t="str">
            <v>N/A</v>
          </cell>
        </row>
        <row r="62">
          <cell r="A62">
            <v>78360</v>
          </cell>
          <cell r="B62" t="str">
            <v>Coral Bay Cove Apartments</v>
          </cell>
          <cell r="C62">
            <v>43891</v>
          </cell>
          <cell r="D62" t="str">
            <v>Yes</v>
          </cell>
          <cell r="E62" t="str">
            <v>Y</v>
          </cell>
          <cell r="F62">
            <v>0.99990000000000001</v>
          </cell>
          <cell r="G62">
            <v>9.9999999999988987E-5</v>
          </cell>
          <cell r="H62">
            <v>654196</v>
          </cell>
          <cell r="J62">
            <v>388428.87500000006</v>
          </cell>
          <cell r="K62">
            <v>265767.125</v>
          </cell>
          <cell r="M62">
            <v>1579485.0000000002</v>
          </cell>
          <cell r="O62">
            <v>937819.21875000023</v>
          </cell>
          <cell r="P62">
            <v>641665.78125</v>
          </cell>
          <cell r="R62" t="str">
            <v>N</v>
          </cell>
          <cell r="S62" t="str">
            <v>N/A</v>
          </cell>
          <cell r="T62" t="str">
            <v>N</v>
          </cell>
          <cell r="U62" t="str">
            <v>N/A</v>
          </cell>
        </row>
        <row r="63">
          <cell r="A63">
            <v>78363</v>
          </cell>
          <cell r="B63" t="str">
            <v>Forest Oaks</v>
          </cell>
          <cell r="C63">
            <v>43800</v>
          </cell>
          <cell r="D63" t="str">
            <v>Yes</v>
          </cell>
          <cell r="E63" t="str">
            <v>Y</v>
          </cell>
          <cell r="F63">
            <v>0.99990000000000001</v>
          </cell>
          <cell r="G63">
            <v>9.9999999999988987E-5</v>
          </cell>
          <cell r="H63">
            <v>134653.90106525747</v>
          </cell>
          <cell r="J63">
            <v>134653.90106525747</v>
          </cell>
          <cell r="M63">
            <v>236162.87844506334</v>
          </cell>
          <cell r="O63">
            <v>236162.87844506334</v>
          </cell>
          <cell r="R63" t="str">
            <v>N</v>
          </cell>
          <cell r="S63" t="str">
            <v>N/A</v>
          </cell>
          <cell r="T63" t="str">
            <v>N</v>
          </cell>
          <cell r="U63" t="str">
            <v>N/A</v>
          </cell>
        </row>
        <row r="64">
          <cell r="A64">
            <v>78366</v>
          </cell>
          <cell r="B64" t="str">
            <v>Mountain View Senior</v>
          </cell>
          <cell r="C64">
            <v>43525</v>
          </cell>
          <cell r="D64" t="str">
            <v>Yes</v>
          </cell>
          <cell r="E64" t="str">
            <v>Y</v>
          </cell>
          <cell r="F64">
            <v>0.99990000000000001</v>
          </cell>
          <cell r="G64">
            <v>9.9999999999988987E-5</v>
          </cell>
          <cell r="H64">
            <v>280000</v>
          </cell>
          <cell r="J64">
            <v>280000</v>
          </cell>
          <cell r="M64">
            <v>207750</v>
          </cell>
          <cell r="O64">
            <v>207750</v>
          </cell>
          <cell r="R64" t="str">
            <v>N</v>
          </cell>
          <cell r="S64" t="str">
            <v>N/A</v>
          </cell>
          <cell r="T64" t="str">
            <v>N</v>
          </cell>
          <cell r="U64" t="str">
            <v>N/A</v>
          </cell>
        </row>
        <row r="65">
          <cell r="A65">
            <v>78392</v>
          </cell>
          <cell r="B65" t="str">
            <v>Whittier Apartments</v>
          </cell>
          <cell r="C65">
            <v>43800</v>
          </cell>
          <cell r="D65" t="str">
            <v>Yes</v>
          </cell>
          <cell r="E65" t="str">
            <v>Y</v>
          </cell>
          <cell r="F65">
            <v>0.99990000000000001</v>
          </cell>
          <cell r="G65">
            <v>9.9999999999988987E-5</v>
          </cell>
          <cell r="H65">
            <v>293762.37828839273</v>
          </cell>
          <cell r="J65">
            <v>293762.37828839273</v>
          </cell>
          <cell r="M65">
            <v>398887.96564599231</v>
          </cell>
          <cell r="O65">
            <v>398887.96564599231</v>
          </cell>
          <cell r="R65" t="str">
            <v>N</v>
          </cell>
          <cell r="S65" t="str">
            <v>N/A</v>
          </cell>
          <cell r="T65" t="str">
            <v>N</v>
          </cell>
          <cell r="U65" t="str">
            <v>N/A</v>
          </cell>
        </row>
        <row r="66">
          <cell r="A66">
            <v>78462</v>
          </cell>
          <cell r="B66" t="str">
            <v>MillCreek Station Apartments LLC</v>
          </cell>
          <cell r="C66">
            <v>43709</v>
          </cell>
          <cell r="D66" t="str">
            <v>Yes</v>
          </cell>
          <cell r="E66" t="str">
            <v>Y</v>
          </cell>
          <cell r="F66">
            <v>0.99990000000000001</v>
          </cell>
          <cell r="G66">
            <v>9.9999999999988987E-5</v>
          </cell>
          <cell r="H66">
            <v>138487.27056012562</v>
          </cell>
          <cell r="J66">
            <v>138487.27056012562</v>
          </cell>
          <cell r="M66">
            <v>325749.76843180007</v>
          </cell>
          <cell r="O66">
            <v>325749.76843180007</v>
          </cell>
          <cell r="R66" t="str">
            <v>UT</v>
          </cell>
          <cell r="S66">
            <v>2019</v>
          </cell>
          <cell r="T66" t="str">
            <v>N</v>
          </cell>
          <cell r="U66" t="str">
            <v>N/A</v>
          </cell>
        </row>
        <row r="67">
          <cell r="A67">
            <v>78473</v>
          </cell>
          <cell r="B67" t="str">
            <v>PATH</v>
          </cell>
          <cell r="C67">
            <v>43800</v>
          </cell>
          <cell r="D67" t="str">
            <v>Yes</v>
          </cell>
          <cell r="E67" t="str">
            <v>Y</v>
          </cell>
          <cell r="F67">
            <v>0.99980000000000002</v>
          </cell>
          <cell r="G67">
            <v>1.9999999999997797E-4</v>
          </cell>
          <cell r="H67">
            <v>529456.93100161746</v>
          </cell>
          <cell r="J67">
            <v>529456.93100161746</v>
          </cell>
          <cell r="M67">
            <v>315549.91664634336</v>
          </cell>
          <cell r="O67">
            <v>315549.91664634336</v>
          </cell>
          <cell r="R67" t="str">
            <v>N</v>
          </cell>
          <cell r="S67" t="str">
            <v>N/A</v>
          </cell>
          <cell r="T67" t="str">
            <v>N</v>
          </cell>
          <cell r="U67" t="str">
            <v>N/A</v>
          </cell>
        </row>
        <row r="68">
          <cell r="A68">
            <v>78496</v>
          </cell>
          <cell r="B68" t="str">
            <v>CRH Replacement Housing 10</v>
          </cell>
          <cell r="C68">
            <v>43770</v>
          </cell>
          <cell r="D68" t="str">
            <v>Yes</v>
          </cell>
          <cell r="E68" t="str">
            <v>Y</v>
          </cell>
          <cell r="F68">
            <v>0.99990000000000001</v>
          </cell>
          <cell r="G68">
            <v>9.9999999999988987E-5</v>
          </cell>
          <cell r="H68">
            <v>556686.35994695348</v>
          </cell>
          <cell r="J68">
            <v>556686.35994695348</v>
          </cell>
          <cell r="M68">
            <v>40475.929117548018</v>
          </cell>
          <cell r="O68">
            <v>40475.929117548018</v>
          </cell>
          <cell r="R68" t="str">
            <v>N</v>
          </cell>
          <cell r="S68" t="str">
            <v>N/A</v>
          </cell>
          <cell r="T68" t="str">
            <v>N</v>
          </cell>
          <cell r="U68" t="str">
            <v>N/A</v>
          </cell>
        </row>
        <row r="69">
          <cell r="A69">
            <v>78498</v>
          </cell>
          <cell r="B69" t="str">
            <v>Hillcrest I (GA)</v>
          </cell>
          <cell r="C69">
            <v>43983</v>
          </cell>
          <cell r="D69" t="str">
            <v>Yes</v>
          </cell>
          <cell r="E69" t="str">
            <v>Y</v>
          </cell>
          <cell r="F69">
            <v>0.7</v>
          </cell>
          <cell r="G69">
            <v>0.30000000000000004</v>
          </cell>
          <cell r="H69">
            <v>927000</v>
          </cell>
          <cell r="K69">
            <v>648900</v>
          </cell>
          <cell r="M69">
            <v>435305</v>
          </cell>
          <cell r="P69">
            <v>304713.5</v>
          </cell>
          <cell r="R69" t="str">
            <v>GA</v>
          </cell>
          <cell r="S69">
            <v>2020</v>
          </cell>
          <cell r="T69" t="str">
            <v>N</v>
          </cell>
          <cell r="U69" t="str">
            <v>N/A</v>
          </cell>
        </row>
        <row r="70">
          <cell r="A70">
            <v>78516</v>
          </cell>
          <cell r="B70" t="str">
            <v>SP7</v>
          </cell>
          <cell r="C70">
            <v>44075</v>
          </cell>
          <cell r="D70" t="str">
            <v>Yes</v>
          </cell>
          <cell r="E70" t="str">
            <v>Y</v>
          </cell>
          <cell r="F70">
            <v>0.55000000000000004</v>
          </cell>
          <cell r="G70">
            <v>0.44999999999999996</v>
          </cell>
          <cell r="H70">
            <v>615409</v>
          </cell>
          <cell r="K70">
            <v>338474.95</v>
          </cell>
          <cell r="M70">
            <v>1168907</v>
          </cell>
          <cell r="P70">
            <v>642898.85000000009</v>
          </cell>
          <cell r="R70" t="str">
            <v>N</v>
          </cell>
          <cell r="S70" t="str">
            <v>N/A</v>
          </cell>
          <cell r="T70" t="str">
            <v>N</v>
          </cell>
          <cell r="U70" t="str">
            <v>N/A</v>
          </cell>
        </row>
        <row r="71">
          <cell r="A71">
            <v>78535</v>
          </cell>
          <cell r="B71" t="str">
            <v>Somerset Lofts</v>
          </cell>
          <cell r="C71">
            <v>43952</v>
          </cell>
          <cell r="D71" t="str">
            <v>Yes</v>
          </cell>
          <cell r="E71" t="str">
            <v>Y</v>
          </cell>
          <cell r="F71">
            <v>0.99990000000000001</v>
          </cell>
          <cell r="G71">
            <v>9.9999999999988987E-5</v>
          </cell>
          <cell r="H71">
            <v>538442.9485610876</v>
          </cell>
          <cell r="K71">
            <v>538442.9485610876</v>
          </cell>
          <cell r="M71">
            <v>517513.0196631297</v>
          </cell>
          <cell r="P71">
            <v>517513.0196631297</v>
          </cell>
          <cell r="R71" t="str">
            <v>N</v>
          </cell>
          <cell r="S71" t="str">
            <v>N/A</v>
          </cell>
          <cell r="T71" t="str">
            <v>N</v>
          </cell>
          <cell r="U71" t="str">
            <v>N/A</v>
          </cell>
        </row>
        <row r="72">
          <cell r="A72">
            <v>78554</v>
          </cell>
          <cell r="B72" t="str">
            <v>Pathways at Chalmers Court South</v>
          </cell>
          <cell r="C72">
            <v>43678</v>
          </cell>
          <cell r="D72" t="str">
            <v>Yes</v>
          </cell>
          <cell r="E72" t="str">
            <v>Y</v>
          </cell>
          <cell r="F72">
            <v>0.99980000000000002</v>
          </cell>
          <cell r="G72">
            <v>1.9999999999997797E-4</v>
          </cell>
          <cell r="H72">
            <v>533601.41036500304</v>
          </cell>
          <cell r="J72">
            <v>533494.69008293003</v>
          </cell>
          <cell r="M72">
            <v>352845</v>
          </cell>
          <cell r="O72">
            <v>352774.43099999998</v>
          </cell>
          <cell r="R72" t="str">
            <v>N</v>
          </cell>
          <cell r="S72" t="str">
            <v>N/A</v>
          </cell>
          <cell r="T72" t="str">
            <v>N</v>
          </cell>
          <cell r="U72" t="str">
            <v>N/A</v>
          </cell>
        </row>
        <row r="73">
          <cell r="A73">
            <v>78559</v>
          </cell>
          <cell r="B73" t="str">
            <v>Pine Avenue Apartments</v>
          </cell>
          <cell r="C73">
            <v>43831</v>
          </cell>
          <cell r="D73" t="str">
            <v>Yes</v>
          </cell>
          <cell r="E73" t="str">
            <v>Y</v>
          </cell>
          <cell r="F73">
            <v>0.99990000000000001</v>
          </cell>
          <cell r="G73">
            <v>9.9999999999988987E-5</v>
          </cell>
          <cell r="H73">
            <v>149121.43047166948</v>
          </cell>
          <cell r="J73">
            <v>58351.864097609789</v>
          </cell>
          <cell r="K73">
            <v>90769.566374059679</v>
          </cell>
          <cell r="M73">
            <v>322616.60009075166</v>
          </cell>
          <cell r="O73">
            <v>126241.27829638108</v>
          </cell>
          <cell r="P73">
            <v>196375.3217943706</v>
          </cell>
          <cell r="R73" t="str">
            <v>N</v>
          </cell>
          <cell r="S73" t="str">
            <v>N/A</v>
          </cell>
          <cell r="T73" t="str">
            <v>N</v>
          </cell>
          <cell r="U73" t="str">
            <v>N/A</v>
          </cell>
        </row>
        <row r="74">
          <cell r="A74">
            <v>78561</v>
          </cell>
          <cell r="B74" t="str">
            <v>Sharpsburg Towers</v>
          </cell>
          <cell r="C74">
            <v>43800</v>
          </cell>
          <cell r="D74" t="str">
            <v>Yes</v>
          </cell>
          <cell r="E74" t="str">
            <v>Y</v>
          </cell>
          <cell r="F74">
            <v>0.99990000000000001</v>
          </cell>
          <cell r="G74">
            <v>9.9999999999988987E-5</v>
          </cell>
          <cell r="H74">
            <v>308155</v>
          </cell>
          <cell r="J74">
            <v>308155</v>
          </cell>
          <cell r="M74">
            <v>464233</v>
          </cell>
          <cell r="O74">
            <v>464233</v>
          </cell>
          <cell r="R74" t="str">
            <v>N</v>
          </cell>
          <cell r="S74" t="str">
            <v>N/A</v>
          </cell>
          <cell r="T74" t="str">
            <v>N</v>
          </cell>
          <cell r="U74" t="str">
            <v>N/A</v>
          </cell>
        </row>
        <row r="75">
          <cell r="A75">
            <v>78571</v>
          </cell>
          <cell r="B75" t="str">
            <v>Dale Carnegie</v>
          </cell>
          <cell r="C75">
            <v>44075</v>
          </cell>
          <cell r="D75" t="str">
            <v>Yes</v>
          </cell>
          <cell r="E75" t="str">
            <v>Y</v>
          </cell>
          <cell r="F75">
            <v>0.99990000000000001</v>
          </cell>
          <cell r="G75">
            <v>9.9999999999988987E-5</v>
          </cell>
          <cell r="H75">
            <v>810237.47519776574</v>
          </cell>
          <cell r="K75">
            <v>810237.47519776574</v>
          </cell>
          <cell r="M75">
            <v>635442.04100980528</v>
          </cell>
          <cell r="P75">
            <v>635442.04100980528</v>
          </cell>
          <cell r="R75" t="str">
            <v>N</v>
          </cell>
          <cell r="S75" t="str">
            <v>N/A</v>
          </cell>
          <cell r="T75" t="str">
            <v>N</v>
          </cell>
          <cell r="U75" t="str">
            <v>N/A</v>
          </cell>
        </row>
        <row r="76">
          <cell r="A76">
            <v>78621</v>
          </cell>
          <cell r="B76" t="str">
            <v>Casavant Overlook</v>
          </cell>
          <cell r="C76">
            <v>43739</v>
          </cell>
          <cell r="D76" t="str">
            <v>Yes</v>
          </cell>
          <cell r="E76" t="str">
            <v>Y</v>
          </cell>
          <cell r="F76">
            <v>0.99990000000000001</v>
          </cell>
          <cell r="G76">
            <v>9.9999999999988987E-5</v>
          </cell>
          <cell r="H76">
            <v>190160.57476267387</v>
          </cell>
          <cell r="J76">
            <v>190160.57476267387</v>
          </cell>
          <cell r="M76">
            <v>212777.8182224991</v>
          </cell>
          <cell r="O76">
            <v>212777.8182224991</v>
          </cell>
          <cell r="R76" t="str">
            <v>N</v>
          </cell>
          <cell r="S76" t="str">
            <v>N/A</v>
          </cell>
          <cell r="T76" t="str">
            <v>N</v>
          </cell>
          <cell r="U76" t="str">
            <v>N/A</v>
          </cell>
        </row>
        <row r="77">
          <cell r="A77">
            <v>78634</v>
          </cell>
          <cell r="B77" t="str">
            <v>Florence Mills Apartments</v>
          </cell>
          <cell r="C77">
            <v>44013</v>
          </cell>
          <cell r="D77" t="str">
            <v>Yes</v>
          </cell>
          <cell r="E77" t="str">
            <v>Y</v>
          </cell>
          <cell r="F77">
            <v>0.99990000000000001</v>
          </cell>
          <cell r="G77">
            <v>9.9999999999988987E-5</v>
          </cell>
          <cell r="H77">
            <v>2725386</v>
          </cell>
          <cell r="K77">
            <v>2725386</v>
          </cell>
          <cell r="M77">
            <v>532774.96771928715</v>
          </cell>
          <cell r="P77">
            <v>532774.96771928715</v>
          </cell>
          <cell r="R77" t="str">
            <v>N</v>
          </cell>
          <cell r="S77" t="str">
            <v>N/A</v>
          </cell>
          <cell r="T77" t="str">
            <v>Y</v>
          </cell>
          <cell r="U77">
            <v>2020</v>
          </cell>
        </row>
        <row r="78">
          <cell r="A78">
            <v>78648</v>
          </cell>
          <cell r="B78" t="str">
            <v>Guadalupe Court Apartments Project</v>
          </cell>
          <cell r="C78">
            <v>43952</v>
          </cell>
          <cell r="D78" t="str">
            <v>Yes</v>
          </cell>
          <cell r="E78" t="str">
            <v>Y</v>
          </cell>
          <cell r="F78">
            <v>0.99990000000000001</v>
          </cell>
          <cell r="G78">
            <v>9.9999999999988987E-5</v>
          </cell>
          <cell r="H78">
            <v>994105.04171515466</v>
          </cell>
          <cell r="K78">
            <v>994105.04171515466</v>
          </cell>
          <cell r="M78">
            <v>689060.37725233403</v>
          </cell>
          <cell r="P78">
            <v>689060.37725233403</v>
          </cell>
          <cell r="R78" t="str">
            <v>CA</v>
          </cell>
          <cell r="S78">
            <v>2020</v>
          </cell>
          <cell r="T78" t="str">
            <v>N</v>
          </cell>
          <cell r="U78" t="str">
            <v>N/A</v>
          </cell>
        </row>
        <row r="79">
          <cell r="A79">
            <v>78649</v>
          </cell>
          <cell r="B79" t="str">
            <v>Eight Trees Apartments</v>
          </cell>
          <cell r="C79">
            <v>43647</v>
          </cell>
          <cell r="D79" t="str">
            <v>Yes</v>
          </cell>
          <cell r="E79" t="str">
            <v>Y</v>
          </cell>
          <cell r="F79">
            <v>0.1</v>
          </cell>
          <cell r="G79">
            <v>0.9</v>
          </cell>
          <cell r="H79">
            <v>183771.57387774606</v>
          </cell>
          <cell r="J79">
            <v>18377.157387774609</v>
          </cell>
          <cell r="M79">
            <v>140905.77496619237</v>
          </cell>
          <cell r="O79">
            <v>14090.577496619238</v>
          </cell>
          <cell r="R79" t="str">
            <v>N</v>
          </cell>
          <cell r="S79" t="str">
            <v>N/A</v>
          </cell>
          <cell r="T79" t="str">
            <v>N</v>
          </cell>
          <cell r="U79" t="str">
            <v>N/A</v>
          </cell>
        </row>
        <row r="80">
          <cell r="A80">
            <v>78669</v>
          </cell>
          <cell r="B80" t="str">
            <v>Senator Apartments</v>
          </cell>
          <cell r="C80">
            <v>43831</v>
          </cell>
          <cell r="D80" t="str">
            <v>Yes</v>
          </cell>
          <cell r="E80" t="str">
            <v>Y</v>
          </cell>
          <cell r="F80">
            <v>0.55000000000000004</v>
          </cell>
          <cell r="G80">
            <v>0.44999999999999996</v>
          </cell>
          <cell r="H80">
            <v>0</v>
          </cell>
          <cell r="M80">
            <v>757359.64639331726</v>
          </cell>
          <cell r="P80">
            <v>416547.80551632453</v>
          </cell>
          <cell r="R80" t="str">
            <v>N</v>
          </cell>
          <cell r="S80" t="str">
            <v>N/A</v>
          </cell>
          <cell r="T80" t="str">
            <v>N</v>
          </cell>
          <cell r="U80" t="str">
            <v>N/A</v>
          </cell>
        </row>
        <row r="81">
          <cell r="A81">
            <v>78674</v>
          </cell>
          <cell r="B81" t="str">
            <v>Skid Row Flor 401</v>
          </cell>
          <cell r="C81">
            <v>44075</v>
          </cell>
          <cell r="D81" t="str">
            <v>Yes</v>
          </cell>
          <cell r="E81" t="str">
            <v>Y</v>
          </cell>
          <cell r="F81">
            <v>0.6</v>
          </cell>
          <cell r="G81">
            <v>0.4</v>
          </cell>
          <cell r="H81">
            <v>834461</v>
          </cell>
          <cell r="K81">
            <v>500676.6</v>
          </cell>
          <cell r="M81">
            <v>1274374</v>
          </cell>
          <cell r="P81">
            <v>764624.4</v>
          </cell>
          <cell r="R81" t="str">
            <v>N</v>
          </cell>
          <cell r="S81" t="str">
            <v>N/A</v>
          </cell>
          <cell r="T81" t="str">
            <v>N</v>
          </cell>
          <cell r="U81" t="str">
            <v>N/A</v>
          </cell>
        </row>
        <row r="82">
          <cell r="A82">
            <v>78678</v>
          </cell>
          <cell r="B82" t="str">
            <v>Bay Meadows</v>
          </cell>
          <cell r="C82">
            <v>44013</v>
          </cell>
          <cell r="D82" t="str">
            <v>Yes</v>
          </cell>
          <cell r="E82" t="str">
            <v>Y</v>
          </cell>
          <cell r="F82">
            <v>0.1</v>
          </cell>
          <cell r="G82">
            <v>0.9</v>
          </cell>
          <cell r="H82">
            <v>735226.80143885489</v>
          </cell>
          <cell r="K82">
            <v>73522.680143885489</v>
          </cell>
          <cell r="M82">
            <v>504330.1727932191</v>
          </cell>
          <cell r="P82">
            <v>50433.01727932191</v>
          </cell>
          <cell r="R82" t="str">
            <v>N</v>
          </cell>
          <cell r="S82" t="str">
            <v>N/A</v>
          </cell>
          <cell r="T82" t="str">
            <v>N</v>
          </cell>
          <cell r="U82" t="str">
            <v>N/A</v>
          </cell>
        </row>
        <row r="83">
          <cell r="A83">
            <v>78701</v>
          </cell>
          <cell r="B83" t="str">
            <v>South 7th Village</v>
          </cell>
          <cell r="C83">
            <v>43831</v>
          </cell>
          <cell r="D83" t="str">
            <v>Yes</v>
          </cell>
          <cell r="E83" t="str">
            <v>Y</v>
          </cell>
          <cell r="F83">
            <v>0.99990000000000001</v>
          </cell>
          <cell r="G83">
            <v>9.9999999999988987E-5</v>
          </cell>
          <cell r="H83">
            <v>397317.34458890848</v>
          </cell>
          <cell r="K83">
            <v>397317.34458890848</v>
          </cell>
          <cell r="M83">
            <v>655041.63229951903</v>
          </cell>
          <cell r="P83">
            <v>655041.63229951903</v>
          </cell>
          <cell r="R83" t="str">
            <v>N</v>
          </cell>
          <cell r="S83" t="str">
            <v>N/A</v>
          </cell>
          <cell r="T83" t="str">
            <v>N</v>
          </cell>
          <cell r="U83" t="str">
            <v>N/A</v>
          </cell>
        </row>
        <row r="84">
          <cell r="A84">
            <v>78735</v>
          </cell>
          <cell r="B84" t="str">
            <v>Campanile on Commerce</v>
          </cell>
          <cell r="C84">
            <v>44075</v>
          </cell>
          <cell r="D84" t="str">
            <v>Yes</v>
          </cell>
          <cell r="E84" t="str">
            <v>Y</v>
          </cell>
          <cell r="F84">
            <v>0.99990000000000001</v>
          </cell>
          <cell r="G84">
            <v>9.9999999999988987E-5</v>
          </cell>
          <cell r="H84">
            <v>210993.55834379711</v>
          </cell>
          <cell r="K84">
            <v>210993.55834379711</v>
          </cell>
          <cell r="M84">
            <v>521994.50733976089</v>
          </cell>
          <cell r="P84">
            <v>521994.50733976089</v>
          </cell>
          <cell r="R84" t="str">
            <v>N</v>
          </cell>
          <cell r="S84" t="str">
            <v>N/A</v>
          </cell>
          <cell r="T84" t="str">
            <v>N</v>
          </cell>
          <cell r="U84" t="str">
            <v>N/A</v>
          </cell>
        </row>
        <row r="85">
          <cell r="A85">
            <v>78770</v>
          </cell>
          <cell r="B85" t="str">
            <v>Wenatchee Supportive Housing Community</v>
          </cell>
          <cell r="C85">
            <v>43800</v>
          </cell>
          <cell r="D85" t="str">
            <v>Yes</v>
          </cell>
          <cell r="E85" t="str">
            <v>Y</v>
          </cell>
          <cell r="F85">
            <v>0.99990000000000001</v>
          </cell>
          <cell r="G85">
            <v>9.9999999999988987E-5</v>
          </cell>
          <cell r="H85">
            <v>336225.20261725946</v>
          </cell>
          <cell r="J85">
            <v>336225.20261725946</v>
          </cell>
          <cell r="M85">
            <v>384448.26739308744</v>
          </cell>
          <cell r="O85">
            <v>384448.26739308744</v>
          </cell>
          <cell r="R85" t="str">
            <v>N</v>
          </cell>
          <cell r="S85" t="str">
            <v>N/A</v>
          </cell>
          <cell r="T85" t="str">
            <v>N</v>
          </cell>
          <cell r="U85" t="str">
            <v>N/A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1">
          <cell r="A11">
            <v>61741</v>
          </cell>
          <cell r="B11" t="str">
            <v>Osun Village Partnership, L.P.</v>
          </cell>
          <cell r="C11" t="str">
            <v>Katherine R. Conlon, CPA</v>
          </cell>
          <cell r="D11" t="str">
            <v>Universal Community Homes, Inc.</v>
          </cell>
          <cell r="E11" t="str">
            <v>Lisa Griffin</v>
          </cell>
          <cell r="G11" t="str">
            <v/>
          </cell>
          <cell r="N11" t="str">
            <v>REQ</v>
          </cell>
          <cell r="O11" t="str">
            <v/>
          </cell>
          <cell r="Q11" t="str">
            <v>REQ</v>
          </cell>
          <cell r="R11" t="str">
            <v>REQ</v>
          </cell>
          <cell r="S11" t="str">
            <v>REQ</v>
          </cell>
          <cell r="U11" t="str">
            <v>REQ</v>
          </cell>
          <cell r="W11" t="str">
            <v>REQ</v>
          </cell>
          <cell r="X11" t="str">
            <v>REQ</v>
          </cell>
          <cell r="Y11" t="str">
            <v>REQ</v>
          </cell>
          <cell r="Z11" t="str">
            <v>REQ</v>
          </cell>
          <cell r="AA11" t="str">
            <v>REQ</v>
          </cell>
          <cell r="AB11" t="str">
            <v>REQ</v>
          </cell>
          <cell r="AC11" t="str">
            <v>No</v>
          </cell>
        </row>
        <row r="12">
          <cell r="A12">
            <v>62099</v>
          </cell>
          <cell r="B12" t="str">
            <v>Kirkham Mutual housing Limited Partnership</v>
          </cell>
          <cell r="C12" t="str">
            <v>Carter, Hayes &amp; Associates, PC</v>
          </cell>
          <cell r="D12" t="str">
            <v>NeighborWorks New Horizons/Mut Hsng of S Centr CT</v>
          </cell>
          <cell r="E12" t="str">
            <v>Lisa Taylor</v>
          </cell>
          <cell r="G12" t="str">
            <v/>
          </cell>
          <cell r="N12" t="str">
            <v>REQ</v>
          </cell>
          <cell r="Q12" t="str">
            <v>REQ</v>
          </cell>
          <cell r="R12" t="str">
            <v>REQ</v>
          </cell>
          <cell r="S12" t="str">
            <v>REQ</v>
          </cell>
          <cell r="W12" t="str">
            <v>REQ</v>
          </cell>
          <cell r="X12" t="str">
            <v>REQ</v>
          </cell>
          <cell r="Y12" t="str">
            <v>REQ</v>
          </cell>
          <cell r="Z12" t="str">
            <v>REQ</v>
          </cell>
          <cell r="AA12" t="str">
            <v>B</v>
          </cell>
          <cell r="AB12" t="str">
            <v>REQ</v>
          </cell>
          <cell r="AC12" t="str">
            <v>Yes</v>
          </cell>
        </row>
        <row r="13">
          <cell r="A13">
            <v>62376</v>
          </cell>
          <cell r="B13" t="str">
            <v>Willow Mutual Housing Limited Partnership</v>
          </cell>
          <cell r="C13" t="str">
            <v>Carter, Hayes &amp; Associates, PC</v>
          </cell>
          <cell r="D13" t="str">
            <v>NeighborWorks New Horizons/Mut Hsng of S Centr CT</v>
          </cell>
          <cell r="E13" t="str">
            <v>Lisa Taylor</v>
          </cell>
          <cell r="G13" t="str">
            <v/>
          </cell>
          <cell r="I13" t="str">
            <v>WAIVED</v>
          </cell>
          <cell r="N13" t="str">
            <v>WAIVED</v>
          </cell>
          <cell r="O13" t="str">
            <v>WAIVED</v>
          </cell>
          <cell r="Q13" t="str">
            <v>WAIVED</v>
          </cell>
          <cell r="R13" t="str">
            <v>WAIVED</v>
          </cell>
          <cell r="S13" t="str">
            <v>WAIVED</v>
          </cell>
          <cell r="U13" t="str">
            <v>REQ</v>
          </cell>
          <cell r="V13" t="str">
            <v>REQ</v>
          </cell>
          <cell r="W13" t="str">
            <v>REQ</v>
          </cell>
          <cell r="X13" t="str">
            <v>REQ</v>
          </cell>
          <cell r="Y13" t="str">
            <v>REQ</v>
          </cell>
          <cell r="Z13" t="str">
            <v>REQ</v>
          </cell>
          <cell r="AA13" t="str">
            <v>A</v>
          </cell>
          <cell r="AB13" t="str">
            <v>REQ</v>
          </cell>
          <cell r="AC13" t="str">
            <v>TO BE DECIDED BY GP</v>
          </cell>
        </row>
        <row r="14">
          <cell r="A14">
            <v>63152</v>
          </cell>
          <cell r="B14" t="str">
            <v>410 Asylum Street LLC</v>
          </cell>
          <cell r="C14" t="str">
            <v>CohnReznick (NY) (audit)/ CohnReznick (Bethesda) (tax)</v>
          </cell>
          <cell r="D14" t="str">
            <v>Breaking Ground Housing Development Fund Corporation</v>
          </cell>
          <cell r="E14" t="str">
            <v>Kimberly Pereira</v>
          </cell>
          <cell r="G14" t="str">
            <v/>
          </cell>
          <cell r="N14" t="str">
            <v/>
          </cell>
          <cell r="O14" t="str">
            <v>REQ</v>
          </cell>
          <cell r="Q14" t="str">
            <v>REQ</v>
          </cell>
          <cell r="R14" t="str">
            <v>REQ</v>
          </cell>
          <cell r="S14" t="str">
            <v>REQ</v>
          </cell>
          <cell r="W14" t="str">
            <v>REQ</v>
          </cell>
          <cell r="X14" t="str">
            <v>REQ</v>
          </cell>
          <cell r="Y14" t="str">
            <v>REQ</v>
          </cell>
          <cell r="Z14" t="str">
            <v>REQ</v>
          </cell>
          <cell r="AA14" t="str">
            <v>A</v>
          </cell>
          <cell r="AB14" t="str">
            <v>REQ</v>
          </cell>
          <cell r="AC14" t="str">
            <v>Yes</v>
          </cell>
        </row>
        <row r="15">
          <cell r="A15">
            <v>63183</v>
          </cell>
          <cell r="B15" t="str">
            <v>Catherine Gardens I, LLC</v>
          </cell>
          <cell r="C15" t="str">
            <v>Kopin &amp; Company, P.C.</v>
          </cell>
          <cell r="D15" t="str">
            <v>Senior Citizens Council of Clinton County</v>
          </cell>
          <cell r="E15" t="str">
            <v>Jessica Polak</v>
          </cell>
          <cell r="G15" t="str">
            <v/>
          </cell>
          <cell r="N15" t="str">
            <v>REQ</v>
          </cell>
          <cell r="O15" t="str">
            <v>REQ</v>
          </cell>
          <cell r="Q15" t="str">
            <v>REQ</v>
          </cell>
          <cell r="R15" t="str">
            <v>REQ</v>
          </cell>
          <cell r="S15" t="str">
            <v>REQ</v>
          </cell>
          <cell r="U15" t="str">
            <v>REQ</v>
          </cell>
          <cell r="W15" t="str">
            <v>REQ</v>
          </cell>
          <cell r="X15" t="str">
            <v>REQ</v>
          </cell>
          <cell r="Y15" t="str">
            <v>REQ</v>
          </cell>
          <cell r="Z15" t="str">
            <v>REQ</v>
          </cell>
          <cell r="AA15" t="str">
            <v>REQ</v>
          </cell>
          <cell r="AB15" t="str">
            <v>REQ</v>
          </cell>
          <cell r="AC15" t="str">
            <v>No</v>
          </cell>
        </row>
        <row r="16">
          <cell r="A16">
            <v>63502</v>
          </cell>
          <cell r="B16" t="str">
            <v>Evelyn Sanders Limited Partnership</v>
          </cell>
          <cell r="C16" t="str">
            <v>Katherine R. Conlon, CPA</v>
          </cell>
          <cell r="D16" t="str">
            <v>Womens Community Revitalization Project</v>
          </cell>
          <cell r="E16" t="str">
            <v>Lisa Griffin</v>
          </cell>
          <cell r="G16" t="str">
            <v/>
          </cell>
          <cell r="N16" t="str">
            <v>REQ</v>
          </cell>
          <cell r="Q16" t="str">
            <v>REQ</v>
          </cell>
          <cell r="R16" t="str">
            <v>REQ</v>
          </cell>
          <cell r="S16" t="str">
            <v>REQ</v>
          </cell>
          <cell r="W16" t="str">
            <v>REQ</v>
          </cell>
          <cell r="X16" t="str">
            <v>REQ</v>
          </cell>
          <cell r="Y16" t="str">
            <v>REQ</v>
          </cell>
          <cell r="Z16" t="str">
            <v>REQ</v>
          </cell>
          <cell r="AA16" t="str">
            <v>REQ</v>
          </cell>
          <cell r="AB16" t="str">
            <v>REQ</v>
          </cell>
          <cell r="AC16" t="str">
            <v>No</v>
          </cell>
        </row>
        <row r="17">
          <cell r="A17">
            <v>63965</v>
          </cell>
          <cell r="B17" t="str">
            <v>HELP PA Affordable Housing I, L.P.</v>
          </cell>
          <cell r="C17" t="str">
            <v>CohnReznick (Baltimore)</v>
          </cell>
          <cell r="D17" t="str">
            <v>HELP USA</v>
          </cell>
          <cell r="E17" t="str">
            <v>Lisa Griffin</v>
          </cell>
          <cell r="G17" t="str">
            <v/>
          </cell>
          <cell r="N17" t="str">
            <v>REQ</v>
          </cell>
          <cell r="Q17" t="str">
            <v>REQ</v>
          </cell>
          <cell r="R17" t="str">
            <v>REQ</v>
          </cell>
          <cell r="S17" t="str">
            <v>REQ</v>
          </cell>
          <cell r="W17" t="str">
            <v>REQ</v>
          </cell>
          <cell r="X17" t="str">
            <v>REQ</v>
          </cell>
          <cell r="Y17" t="str">
            <v>REQ</v>
          </cell>
          <cell r="Z17" t="str">
            <v>REQ</v>
          </cell>
          <cell r="AA17" t="str">
            <v>REQ</v>
          </cell>
          <cell r="AB17" t="str">
            <v>REQ</v>
          </cell>
          <cell r="AC17" t="str">
            <v>No</v>
          </cell>
        </row>
        <row r="18">
          <cell r="A18">
            <v>63984</v>
          </cell>
          <cell r="B18" t="str">
            <v>Dye House Associates LLC</v>
          </cell>
          <cell r="C18" t="str">
            <v>CohnReznick (Hartford)</v>
          </cell>
          <cell r="D18" t="str">
            <v>The Simon Konover Company</v>
          </cell>
          <cell r="E18" t="str">
            <v>Kimberly Pereira</v>
          </cell>
          <cell r="G18" t="str">
            <v/>
          </cell>
          <cell r="N18" t="str">
            <v/>
          </cell>
          <cell r="O18" t="str">
            <v/>
          </cell>
          <cell r="Q18" t="str">
            <v>REQ</v>
          </cell>
          <cell r="R18" t="str">
            <v>REQ</v>
          </cell>
          <cell r="S18" t="str">
            <v>REQ</v>
          </cell>
          <cell r="U18" t="str">
            <v/>
          </cell>
          <cell r="W18" t="str">
            <v>REQ</v>
          </cell>
          <cell r="X18" t="str">
            <v>REQ</v>
          </cell>
          <cell r="Y18" t="str">
            <v>REQ</v>
          </cell>
          <cell r="Z18" t="str">
            <v>REQ</v>
          </cell>
          <cell r="AA18" t="str">
            <v>REQ</v>
          </cell>
          <cell r="AB18" t="str">
            <v>REQ</v>
          </cell>
          <cell r="AC18" t="str">
            <v>TO BE DECIDED BY GP</v>
          </cell>
        </row>
        <row r="19">
          <cell r="A19">
            <v>64082</v>
          </cell>
          <cell r="B19" t="str">
            <v>BSDC 790 Lafayette Avenue Limited Partnership</v>
          </cell>
          <cell r="C19" t="str">
            <v>Vargas &amp; Rivera</v>
          </cell>
          <cell r="D19" t="str">
            <v>Bridge Street Development Corp. (BSDC)</v>
          </cell>
          <cell r="E19" t="str">
            <v>Tammara Quashie</v>
          </cell>
          <cell r="G19" t="str">
            <v/>
          </cell>
          <cell r="N19" t="str">
            <v>REQ</v>
          </cell>
          <cell r="O19" t="str">
            <v/>
          </cell>
          <cell r="Q19" t="str">
            <v>REQ</v>
          </cell>
          <cell r="R19" t="str">
            <v>REQ</v>
          </cell>
          <cell r="S19" t="str">
            <v>REQ</v>
          </cell>
          <cell r="U19" t="str">
            <v>REQ</v>
          </cell>
          <cell r="W19" t="str">
            <v>REQ</v>
          </cell>
          <cell r="X19" t="str">
            <v>REQ</v>
          </cell>
          <cell r="Y19" t="str">
            <v>REQ</v>
          </cell>
          <cell r="Z19" t="str">
            <v>REQ</v>
          </cell>
          <cell r="AA19" t="str">
            <v>REQ</v>
          </cell>
          <cell r="AB19" t="str">
            <v>REQ</v>
          </cell>
          <cell r="AC19" t="str">
            <v>No</v>
          </cell>
        </row>
        <row r="20">
          <cell r="A20">
            <v>64149</v>
          </cell>
          <cell r="B20" t="str">
            <v>Muscoota Hope LLC</v>
          </cell>
          <cell r="C20" t="str">
            <v>BKD LLP (New York)</v>
          </cell>
          <cell r="D20" t="str">
            <v>Hope Community, Inc.(NY)</v>
          </cell>
          <cell r="E20" t="str">
            <v>David Rozan</v>
          </cell>
          <cell r="G20" t="str">
            <v/>
          </cell>
          <cell r="N20" t="str">
            <v>REQ</v>
          </cell>
          <cell r="O20" t="str">
            <v>REQ</v>
          </cell>
          <cell r="Q20" t="str">
            <v>REQ</v>
          </cell>
          <cell r="R20" t="str">
            <v>REQ</v>
          </cell>
          <cell r="S20" t="str">
            <v>REQ</v>
          </cell>
          <cell r="U20" t="str">
            <v>REQ</v>
          </cell>
          <cell r="W20" t="str">
            <v>REQ</v>
          </cell>
          <cell r="X20" t="str">
            <v>REQ</v>
          </cell>
          <cell r="Y20" t="str">
            <v>REQ</v>
          </cell>
          <cell r="Z20" t="str">
            <v>REQ</v>
          </cell>
          <cell r="AA20" t="str">
            <v>REQ</v>
          </cell>
          <cell r="AB20" t="str">
            <v>REQ</v>
          </cell>
          <cell r="AC20" t="str">
            <v>Yes</v>
          </cell>
        </row>
        <row r="21">
          <cell r="A21">
            <v>64225</v>
          </cell>
          <cell r="B21" t="str">
            <v>1710 Vyse Avenue Limited Partnership</v>
          </cell>
          <cell r="C21" t="str">
            <v>BDO USA LLP (New York, NY)</v>
          </cell>
          <cell r="D21" t="str">
            <v>Community Access, Inc.</v>
          </cell>
          <cell r="E21" t="str">
            <v>Lisa Taylor</v>
          </cell>
          <cell r="G21" t="str">
            <v/>
          </cell>
          <cell r="N21" t="str">
            <v>REQ</v>
          </cell>
          <cell r="O21" t="str">
            <v/>
          </cell>
          <cell r="Q21" t="str">
            <v>REQ</v>
          </cell>
          <cell r="R21" t="str">
            <v>REQ</v>
          </cell>
          <cell r="S21" t="str">
            <v>REQ</v>
          </cell>
          <cell r="W21" t="str">
            <v>REQ</v>
          </cell>
          <cell r="X21" t="str">
            <v>REQ</v>
          </cell>
          <cell r="Y21" t="str">
            <v>REQ</v>
          </cell>
          <cell r="Z21" t="str">
            <v>REQ</v>
          </cell>
          <cell r="AA21" t="str">
            <v>REQ</v>
          </cell>
          <cell r="AB21" t="str">
            <v>REQ</v>
          </cell>
          <cell r="AC21" t="str">
            <v>Yes</v>
          </cell>
        </row>
        <row r="22">
          <cell r="A22">
            <v>64332</v>
          </cell>
          <cell r="B22" t="str">
            <v>Project Freedom at Woodstown Urban Renewal L.P.</v>
          </cell>
          <cell r="C22" t="str">
            <v>Novogradac &amp; Company, LLP (New Jersey)</v>
          </cell>
          <cell r="D22" t="str">
            <v>Project Freedom Inc.</v>
          </cell>
          <cell r="E22" t="str">
            <v>Lisa Taylor</v>
          </cell>
          <cell r="G22" t="str">
            <v/>
          </cell>
          <cell r="N22" t="str">
            <v>REQ</v>
          </cell>
          <cell r="O22" t="str">
            <v>REQ</v>
          </cell>
          <cell r="Q22" t="str">
            <v>REQ</v>
          </cell>
          <cell r="R22" t="str">
            <v>REQ</v>
          </cell>
          <cell r="S22" t="str">
            <v>REQ</v>
          </cell>
          <cell r="W22" t="str">
            <v>REQ</v>
          </cell>
          <cell r="X22" t="str">
            <v>REQ</v>
          </cell>
          <cell r="Y22" t="str">
            <v>REQ</v>
          </cell>
          <cell r="Z22" t="str">
            <v>REQ</v>
          </cell>
          <cell r="AA22" t="str">
            <v>B</v>
          </cell>
          <cell r="AB22" t="str">
            <v>REQ</v>
          </cell>
          <cell r="AC22" t="str">
            <v>No</v>
          </cell>
        </row>
        <row r="23">
          <cell r="A23">
            <v>64767</v>
          </cell>
          <cell r="B23" t="str">
            <v>Brookland Artspace Lofts, LLC</v>
          </cell>
          <cell r="C23" t="str">
            <v>Eide Bailly LLP</v>
          </cell>
          <cell r="D23" t="str">
            <v>Artspace Projects, Inc.</v>
          </cell>
          <cell r="E23" t="str">
            <v>Judy Jackson</v>
          </cell>
          <cell r="G23" t="str">
            <v/>
          </cell>
          <cell r="N23" t="str">
            <v>REQ</v>
          </cell>
          <cell r="O23" t="str">
            <v>REQ</v>
          </cell>
          <cell r="Q23" t="str">
            <v>REQ</v>
          </cell>
          <cell r="R23" t="str">
            <v>REQ</v>
          </cell>
          <cell r="S23" t="str">
            <v>REQ</v>
          </cell>
          <cell r="W23" t="str">
            <v>REQ</v>
          </cell>
          <cell r="X23" t="str">
            <v>REQ</v>
          </cell>
          <cell r="Y23" t="str">
            <v>REQ</v>
          </cell>
          <cell r="Z23" t="str">
            <v>REQ</v>
          </cell>
          <cell r="AA23" t="str">
            <v>REQ</v>
          </cell>
          <cell r="AB23" t="str">
            <v>REQ</v>
          </cell>
          <cell r="AC23" t="str">
            <v>Yes</v>
          </cell>
        </row>
        <row r="24">
          <cell r="A24">
            <v>64782</v>
          </cell>
          <cell r="B24" t="str">
            <v>Falmouth Community LLC</v>
          </cell>
          <cell r="C24" t="str">
            <v>CohnReznick (Boston)</v>
          </cell>
          <cell r="D24" t="str">
            <v>Falmouth Housing Corporation</v>
          </cell>
          <cell r="E24" t="str">
            <v>Kimberly Pereira</v>
          </cell>
          <cell r="G24" t="str">
            <v/>
          </cell>
          <cell r="N24" t="str">
            <v>REQ</v>
          </cell>
          <cell r="O24" t="str">
            <v/>
          </cell>
          <cell r="Q24" t="str">
            <v>REQ</v>
          </cell>
          <cell r="R24" t="str">
            <v>REQ</v>
          </cell>
          <cell r="S24" t="str">
            <v>REQ</v>
          </cell>
          <cell r="U24" t="str">
            <v/>
          </cell>
          <cell r="W24" t="str">
            <v>REQ</v>
          </cell>
          <cell r="X24" t="str">
            <v>REQ</v>
          </cell>
          <cell r="Y24" t="str">
            <v>REQ</v>
          </cell>
          <cell r="Z24" t="str">
            <v>REQ</v>
          </cell>
          <cell r="AA24" t="str">
            <v>REQ</v>
          </cell>
          <cell r="AB24" t="str">
            <v>REQ</v>
          </cell>
          <cell r="AC24" t="str">
            <v>No</v>
          </cell>
        </row>
        <row r="25">
          <cell r="A25">
            <v>64827</v>
          </cell>
          <cell r="B25" t="str">
            <v>Concern Heights Apartments, LLC</v>
          </cell>
          <cell r="C25" t="str">
            <v>CohnReznick (Chicago) (audit)/ CohnReznick (NY) (tax)</v>
          </cell>
          <cell r="D25" t="str">
            <v>Concern for Independent Living, Inc.</v>
          </cell>
          <cell r="E25" t="str">
            <v>Lisa Taylor</v>
          </cell>
          <cell r="G25" t="str">
            <v/>
          </cell>
          <cell r="N25" t="str">
            <v>REQ</v>
          </cell>
          <cell r="O25" t="str">
            <v/>
          </cell>
          <cell r="Q25" t="str">
            <v>REQ</v>
          </cell>
          <cell r="R25" t="str">
            <v>REQ</v>
          </cell>
          <cell r="S25" t="str">
            <v>REQ</v>
          </cell>
          <cell r="U25" t="str">
            <v/>
          </cell>
          <cell r="W25" t="str">
            <v>REQ</v>
          </cell>
          <cell r="X25" t="str">
            <v>REQ</v>
          </cell>
          <cell r="Y25" t="str">
            <v>REQ</v>
          </cell>
          <cell r="Z25" t="str">
            <v>REQ</v>
          </cell>
          <cell r="AA25" t="str">
            <v>REQ</v>
          </cell>
          <cell r="AB25" t="str">
            <v>REQ</v>
          </cell>
          <cell r="AC25" t="str">
            <v>No</v>
          </cell>
        </row>
        <row r="26">
          <cell r="A26">
            <v>64963</v>
          </cell>
          <cell r="B26" t="str">
            <v>1415 Fairmount Limited Partnership</v>
          </cell>
          <cell r="C26" t="str">
            <v>Novogradac &amp; Company LLP (Malvern, PA)</v>
          </cell>
          <cell r="D26" t="str">
            <v>Project HOME</v>
          </cell>
          <cell r="E26" t="str">
            <v>Lisa Taylor</v>
          </cell>
          <cell r="G26" t="str">
            <v/>
          </cell>
          <cell r="N26" t="str">
            <v>REQ</v>
          </cell>
          <cell r="O26" t="str">
            <v/>
          </cell>
          <cell r="Q26" t="str">
            <v>REQ</v>
          </cell>
          <cell r="R26" t="str">
            <v>REQ</v>
          </cell>
          <cell r="S26" t="str">
            <v>REQ</v>
          </cell>
          <cell r="W26" t="str">
            <v>REQ</v>
          </cell>
          <cell r="X26" t="str">
            <v>REQ</v>
          </cell>
          <cell r="Y26" t="str">
            <v>REQ</v>
          </cell>
          <cell r="Z26" t="str">
            <v>REQ</v>
          </cell>
          <cell r="AA26" t="str">
            <v>REQ</v>
          </cell>
          <cell r="AB26" t="str">
            <v>REQ</v>
          </cell>
          <cell r="AC26" t="str">
            <v>No</v>
          </cell>
        </row>
        <row r="27">
          <cell r="A27">
            <v>64982</v>
          </cell>
          <cell r="B27" t="str">
            <v>Mercy Housing Idaho V, LP</v>
          </cell>
          <cell r="C27" t="str">
            <v>CohnReznick (Charlotte)</v>
          </cell>
          <cell r="D27" t="str">
            <v>Mercy Housing, Inc.</v>
          </cell>
          <cell r="E27" t="str">
            <v>Justin Sousley</v>
          </cell>
          <cell r="G27" t="str">
            <v/>
          </cell>
          <cell r="I27" t="str">
            <v>WAIVED</v>
          </cell>
          <cell r="N27" t="str">
            <v>WAIVED</v>
          </cell>
          <cell r="O27" t="str">
            <v>WAIVED</v>
          </cell>
          <cell r="Q27" t="str">
            <v>WAIVED</v>
          </cell>
          <cell r="R27" t="str">
            <v>WAIVED</v>
          </cell>
          <cell r="S27" t="str">
            <v>WAIVED</v>
          </cell>
          <cell r="U27" t="str">
            <v>REQ</v>
          </cell>
          <cell r="V27" t="str">
            <v>REQ</v>
          </cell>
          <cell r="W27" t="str">
            <v>REQ</v>
          </cell>
          <cell r="X27" t="str">
            <v>REQ</v>
          </cell>
          <cell r="Y27" t="str">
            <v>REQ</v>
          </cell>
          <cell r="Z27" t="str">
            <v>REQ</v>
          </cell>
          <cell r="AA27" t="str">
            <v>N/A</v>
          </cell>
          <cell r="AB27" t="str">
            <v>REQ</v>
          </cell>
          <cell r="AC27" t="str">
            <v>TO BE DECIDED BY GP</v>
          </cell>
        </row>
        <row r="28">
          <cell r="A28">
            <v>65079</v>
          </cell>
          <cell r="B28" t="str">
            <v>Project Freedom at Hopewell Urban Renewal, L.P.</v>
          </cell>
          <cell r="C28" t="str">
            <v>Novogradac &amp; Company, LLP (New Jersey)</v>
          </cell>
          <cell r="D28" t="str">
            <v>Project Freedom Inc.</v>
          </cell>
          <cell r="E28" t="str">
            <v>Lisa Taylor</v>
          </cell>
          <cell r="G28" t="str">
            <v/>
          </cell>
          <cell r="N28" t="str">
            <v>REQ</v>
          </cell>
          <cell r="O28" t="str">
            <v>REQ</v>
          </cell>
          <cell r="Q28" t="str">
            <v>REQ</v>
          </cell>
          <cell r="R28" t="str">
            <v>REQ</v>
          </cell>
          <cell r="S28" t="str">
            <v>REQ</v>
          </cell>
          <cell r="W28" t="str">
            <v>REQ</v>
          </cell>
          <cell r="X28" t="str">
            <v>REQ</v>
          </cell>
          <cell r="Y28" t="str">
            <v>REQ</v>
          </cell>
          <cell r="Z28" t="str">
            <v>REQ</v>
          </cell>
          <cell r="AA28" t="str">
            <v>REQ</v>
          </cell>
          <cell r="AB28" t="str">
            <v>REQ</v>
          </cell>
          <cell r="AC28" t="str">
            <v>No</v>
          </cell>
        </row>
        <row r="29">
          <cell r="A29">
            <v>65112</v>
          </cell>
          <cell r="B29" t="str">
            <v>Abbey Manor Special Needs Apartments, L.P.</v>
          </cell>
          <cell r="C29" t="str">
            <v>EFPR Group</v>
          </cell>
          <cell r="D29" t="str">
            <v>Southern Tier Environments for Living (STEL)</v>
          </cell>
          <cell r="E29" t="str">
            <v>Lisa Taylor</v>
          </cell>
          <cell r="G29" t="str">
            <v/>
          </cell>
          <cell r="N29" t="str">
            <v>REQ</v>
          </cell>
          <cell r="Q29" t="str">
            <v>REQ</v>
          </cell>
          <cell r="R29" t="str">
            <v>REQ</v>
          </cell>
          <cell r="S29" t="str">
            <v>REQ</v>
          </cell>
          <cell r="W29" t="str">
            <v>REQ</v>
          </cell>
          <cell r="X29" t="str">
            <v>REQ</v>
          </cell>
          <cell r="Y29" t="str">
            <v>REQ</v>
          </cell>
          <cell r="Z29" t="str">
            <v>REQ</v>
          </cell>
          <cell r="AA29" t="str">
            <v>REQ</v>
          </cell>
          <cell r="AB29" t="str">
            <v>REQ</v>
          </cell>
          <cell r="AC29" t="str">
            <v>No</v>
          </cell>
        </row>
        <row r="30">
          <cell r="A30">
            <v>65154</v>
          </cell>
          <cell r="B30" t="str">
            <v>Cypress Village Limited Partnership</v>
          </cell>
          <cell r="C30" t="str">
            <v>Tyrone Anthony Sellers, CPA</v>
          </cell>
          <cell r="D30" t="str">
            <v>Cypress Hills Local Development Corporation, Inc.</v>
          </cell>
          <cell r="E30" t="str">
            <v>Tammara Quashie</v>
          </cell>
          <cell r="G30" t="str">
            <v/>
          </cell>
          <cell r="N30" t="str">
            <v>REQ</v>
          </cell>
          <cell r="O30" t="str">
            <v/>
          </cell>
          <cell r="Q30" t="str">
            <v>REQ</v>
          </cell>
          <cell r="R30" t="str">
            <v>REQ</v>
          </cell>
          <cell r="S30" t="str">
            <v>REQ</v>
          </cell>
          <cell r="U30" t="str">
            <v/>
          </cell>
          <cell r="W30" t="str">
            <v>REQ</v>
          </cell>
          <cell r="X30" t="str">
            <v>REQ</v>
          </cell>
          <cell r="Y30" t="str">
            <v>REQ</v>
          </cell>
          <cell r="Z30" t="str">
            <v>REQ</v>
          </cell>
          <cell r="AA30" t="str">
            <v>REQ</v>
          </cell>
          <cell r="AB30" t="str">
            <v>REQ</v>
          </cell>
          <cell r="AC30" t="str">
            <v>No</v>
          </cell>
        </row>
        <row r="31">
          <cell r="A31">
            <v>65323</v>
          </cell>
          <cell r="B31" t="str">
            <v>Benedict's Place Urban Renewal, L.P.</v>
          </cell>
          <cell r="C31" t="str">
            <v>Baker Tilly Virchow Krause, LLP</v>
          </cell>
          <cell r="D31" t="str">
            <v>Diocese Housing Services Corp. of the Diocese of Camden, Inc.</v>
          </cell>
          <cell r="E31" t="str">
            <v>Lisa Griffin</v>
          </cell>
          <cell r="G31" t="str">
            <v/>
          </cell>
          <cell r="N31" t="str">
            <v>REQ</v>
          </cell>
          <cell r="O31" t="str">
            <v/>
          </cell>
          <cell r="Q31" t="str">
            <v>REQ</v>
          </cell>
          <cell r="R31" t="str">
            <v>REQ</v>
          </cell>
          <cell r="S31" t="str">
            <v>REQ</v>
          </cell>
          <cell r="W31" t="str">
            <v>REQ</v>
          </cell>
          <cell r="X31" t="str">
            <v>REQ</v>
          </cell>
          <cell r="Y31" t="str">
            <v>REQ</v>
          </cell>
          <cell r="Z31" t="str">
            <v>REQ</v>
          </cell>
          <cell r="AA31" t="str">
            <v>REQ</v>
          </cell>
          <cell r="AB31" t="str">
            <v>REQ</v>
          </cell>
          <cell r="AC31" t="str">
            <v>Yes</v>
          </cell>
        </row>
        <row r="32">
          <cell r="A32">
            <v>65391</v>
          </cell>
          <cell r="B32" t="str">
            <v>Tillmon Villanueva Limited Partnership</v>
          </cell>
          <cell r="C32" t="str">
            <v>Katherine R. Conlon, CPA</v>
          </cell>
          <cell r="D32" t="str">
            <v>Womens Community Revitalization Project</v>
          </cell>
          <cell r="E32" t="str">
            <v>Lisa Griffin</v>
          </cell>
          <cell r="G32" t="str">
            <v/>
          </cell>
          <cell r="N32" t="str">
            <v>REQ</v>
          </cell>
          <cell r="O32" t="str">
            <v/>
          </cell>
          <cell r="Q32" t="str">
            <v>REQ</v>
          </cell>
          <cell r="R32" t="str">
            <v>REQ</v>
          </cell>
          <cell r="S32" t="str">
            <v>REQ</v>
          </cell>
          <cell r="U32" t="str">
            <v/>
          </cell>
          <cell r="W32" t="str">
            <v>REQ</v>
          </cell>
          <cell r="X32" t="str">
            <v>REQ</v>
          </cell>
          <cell r="Y32" t="str">
            <v>REQ</v>
          </cell>
          <cell r="Z32" t="str">
            <v>REQ</v>
          </cell>
          <cell r="AA32" t="str">
            <v>REQ</v>
          </cell>
          <cell r="AB32" t="str">
            <v>REQ</v>
          </cell>
          <cell r="AC32" t="str">
            <v>No</v>
          </cell>
        </row>
        <row r="33">
          <cell r="A33">
            <v>65392</v>
          </cell>
          <cell r="B33" t="str">
            <v>HELP PA IV LP</v>
          </cell>
          <cell r="C33" t="str">
            <v>CohnReznick (Baltimore)</v>
          </cell>
          <cell r="D33" t="str">
            <v>HELP USA</v>
          </cell>
          <cell r="E33" t="str">
            <v>Lisa Griffin</v>
          </cell>
          <cell r="G33" t="str">
            <v/>
          </cell>
          <cell r="N33" t="str">
            <v>REQ</v>
          </cell>
          <cell r="Q33" t="str">
            <v>REQ</v>
          </cell>
          <cell r="R33" t="str">
            <v>REQ</v>
          </cell>
          <cell r="S33" t="str">
            <v>REQ</v>
          </cell>
          <cell r="U33" t="str">
            <v>REQ</v>
          </cell>
          <cell r="W33" t="str">
            <v>REQ</v>
          </cell>
          <cell r="X33" t="str">
            <v>REQ</v>
          </cell>
          <cell r="Y33" t="str">
            <v>REQ</v>
          </cell>
          <cell r="Z33" t="str">
            <v>REQ</v>
          </cell>
          <cell r="AA33" t="str">
            <v>REQ</v>
          </cell>
          <cell r="AB33" t="str">
            <v>REQ</v>
          </cell>
          <cell r="AC33" t="str">
            <v>No</v>
          </cell>
        </row>
        <row r="34">
          <cell r="A34">
            <v>65479</v>
          </cell>
          <cell r="B34" t="str">
            <v>Promesa Court Residences Limited Partnership</v>
          </cell>
          <cell r="C34" t="str">
            <v>Withum Smith &amp; Brown</v>
          </cell>
          <cell r="D34" t="str">
            <v>Promesa HDFC</v>
          </cell>
          <cell r="E34" t="str">
            <v>David Rozan</v>
          </cell>
          <cell r="G34" t="str">
            <v/>
          </cell>
          <cell r="N34" t="str">
            <v>REQ</v>
          </cell>
          <cell r="O34" t="str">
            <v/>
          </cell>
          <cell r="Q34" t="str">
            <v>REQ</v>
          </cell>
          <cell r="R34" t="str">
            <v>REQ</v>
          </cell>
          <cell r="S34" t="str">
            <v>REQ</v>
          </cell>
          <cell r="U34" t="str">
            <v/>
          </cell>
          <cell r="W34" t="str">
            <v>REQ</v>
          </cell>
          <cell r="X34" t="str">
            <v>REQ</v>
          </cell>
          <cell r="Y34" t="str">
            <v>REQ</v>
          </cell>
          <cell r="Z34" t="str">
            <v>REQ</v>
          </cell>
          <cell r="AA34" t="str">
            <v>REQ</v>
          </cell>
          <cell r="AB34" t="str">
            <v>REQ</v>
          </cell>
          <cell r="AC34" t="str">
            <v>No</v>
          </cell>
        </row>
        <row r="35">
          <cell r="A35">
            <v>65527</v>
          </cell>
          <cell r="B35" t="str">
            <v>Pinnacle Heights Extension, LLC</v>
          </cell>
          <cell r="C35" t="str">
            <v>CohnReznick (Hartford)</v>
          </cell>
          <cell r="D35" t="str">
            <v>The Simon Konover Company</v>
          </cell>
          <cell r="E35" t="str">
            <v>Kimberly Pereira</v>
          </cell>
          <cell r="G35" t="str">
            <v/>
          </cell>
          <cell r="N35" t="str">
            <v>REQ</v>
          </cell>
          <cell r="O35" t="str">
            <v/>
          </cell>
          <cell r="Q35" t="str">
            <v>REQ</v>
          </cell>
          <cell r="R35" t="str">
            <v>REQ</v>
          </cell>
          <cell r="S35" t="str">
            <v>REQ</v>
          </cell>
          <cell r="U35" t="str">
            <v/>
          </cell>
          <cell r="W35" t="str">
            <v>REQ</v>
          </cell>
          <cell r="X35" t="str">
            <v>REQ</v>
          </cell>
          <cell r="Y35" t="str">
            <v>REQ</v>
          </cell>
          <cell r="Z35" t="str">
            <v>REQ</v>
          </cell>
          <cell r="AA35" t="str">
            <v>REQ</v>
          </cell>
          <cell r="AB35" t="str">
            <v>REQ</v>
          </cell>
          <cell r="AC35" t="str">
            <v>No</v>
          </cell>
        </row>
        <row r="36">
          <cell r="A36">
            <v>65738</v>
          </cell>
          <cell r="B36" t="str">
            <v>MBD Silva Taylor, LLC</v>
          </cell>
          <cell r="C36" t="str">
            <v>Novogradac &amp; Company, LLC (Dover, OH)</v>
          </cell>
          <cell r="D36" t="str">
            <v>MBD Community Housing Corporation</v>
          </cell>
          <cell r="E36" t="str">
            <v>Tammara Quashie</v>
          </cell>
          <cell r="G36" t="str">
            <v/>
          </cell>
          <cell r="N36" t="str">
            <v>REQ</v>
          </cell>
          <cell r="O36" t="str">
            <v>REQ</v>
          </cell>
          <cell r="Q36" t="str">
            <v>REQ</v>
          </cell>
          <cell r="R36" t="str">
            <v>REQ</v>
          </cell>
          <cell r="S36" t="str">
            <v>REQ</v>
          </cell>
          <cell r="W36" t="str">
            <v>REQ</v>
          </cell>
          <cell r="X36" t="str">
            <v>REQ</v>
          </cell>
          <cell r="Y36" t="str">
            <v>REQ</v>
          </cell>
          <cell r="Z36" t="str">
            <v>REQ</v>
          </cell>
          <cell r="AA36" t="str">
            <v>REQ</v>
          </cell>
          <cell r="AB36" t="str">
            <v>REQ</v>
          </cell>
          <cell r="AC36" t="str">
            <v>No</v>
          </cell>
        </row>
        <row r="37">
          <cell r="A37">
            <v>65739</v>
          </cell>
          <cell r="B37" t="str">
            <v>461 Washington Street Limited Partnership</v>
          </cell>
          <cell r="C37" t="str">
            <v>CohnReznick (Hartford)</v>
          </cell>
          <cell r="D37" t="str">
            <v>Dimeo Properties, Inc.</v>
          </cell>
          <cell r="E37" t="str">
            <v>Kimberly Pereira</v>
          </cell>
          <cell r="G37" t="str">
            <v/>
          </cell>
          <cell r="N37" t="str">
            <v>REQ</v>
          </cell>
          <cell r="O37" t="str">
            <v/>
          </cell>
          <cell r="Q37" t="str">
            <v>REQ</v>
          </cell>
          <cell r="R37" t="str">
            <v>REQ</v>
          </cell>
          <cell r="S37" t="str">
            <v>REQ</v>
          </cell>
          <cell r="U37" t="str">
            <v/>
          </cell>
          <cell r="W37" t="str">
            <v>REQ</v>
          </cell>
          <cell r="X37" t="str">
            <v>REQ</v>
          </cell>
          <cell r="Y37" t="str">
            <v>REQ</v>
          </cell>
          <cell r="Z37" t="str">
            <v>REQ</v>
          </cell>
          <cell r="AA37" t="str">
            <v>REQ</v>
          </cell>
          <cell r="AB37" t="str">
            <v>REQ</v>
          </cell>
          <cell r="AC37" t="str">
            <v>No</v>
          </cell>
        </row>
        <row r="38">
          <cell r="A38">
            <v>65848</v>
          </cell>
          <cell r="B38" t="str">
            <v>Cypress Hills Senior Housing L.P.</v>
          </cell>
          <cell r="C38" t="str">
            <v>Carter and Company CPA LLC</v>
          </cell>
          <cell r="D38" t="str">
            <v>Cypress Hills Local Development Corporation, Inc.</v>
          </cell>
          <cell r="E38" t="str">
            <v>Tammara Quashie</v>
          </cell>
          <cell r="G38" t="str">
            <v/>
          </cell>
          <cell r="N38" t="str">
            <v>REQ</v>
          </cell>
          <cell r="O38" t="str">
            <v>REQ</v>
          </cell>
          <cell r="Q38" t="str">
            <v>REQ</v>
          </cell>
          <cell r="R38" t="str">
            <v>REQ</v>
          </cell>
          <cell r="S38" t="str">
            <v>REQ</v>
          </cell>
          <cell r="U38" t="str">
            <v>REQ</v>
          </cell>
          <cell r="W38" t="str">
            <v>REQ</v>
          </cell>
          <cell r="X38" t="str">
            <v>REQ</v>
          </cell>
          <cell r="Y38" t="str">
            <v>REQ</v>
          </cell>
          <cell r="Z38" t="str">
            <v>REQ</v>
          </cell>
          <cell r="AA38" t="str">
            <v>REQ</v>
          </cell>
          <cell r="AB38" t="str">
            <v>REQ</v>
          </cell>
          <cell r="AC38" t="str">
            <v>No</v>
          </cell>
        </row>
        <row r="39">
          <cell r="A39">
            <v>65871</v>
          </cell>
          <cell r="B39" t="str">
            <v>1952 Allegheny Associates Limited Partnership</v>
          </cell>
          <cell r="C39" t="str">
            <v>Katherine R. Conlon, CPA</v>
          </cell>
          <cell r="D39" t="str">
            <v>Impact Services Corporation (PA)</v>
          </cell>
          <cell r="E39" t="str">
            <v>Lisa Griffin</v>
          </cell>
          <cell r="G39" t="str">
            <v/>
          </cell>
          <cell r="N39" t="str">
            <v>REQ</v>
          </cell>
          <cell r="O39" t="str">
            <v>REQ</v>
          </cell>
          <cell r="Q39" t="str">
            <v>REQ</v>
          </cell>
          <cell r="R39" t="str">
            <v>REQ</v>
          </cell>
          <cell r="S39" t="str">
            <v>REQ</v>
          </cell>
          <cell r="U39" t="str">
            <v>REQ</v>
          </cell>
          <cell r="W39" t="str">
            <v>REQ</v>
          </cell>
          <cell r="X39" t="str">
            <v>REQ</v>
          </cell>
          <cell r="Y39" t="str">
            <v>REQ</v>
          </cell>
          <cell r="Z39" t="str">
            <v>REQ</v>
          </cell>
          <cell r="AA39" t="str">
            <v>REQ</v>
          </cell>
          <cell r="AB39" t="str">
            <v>REQ</v>
          </cell>
          <cell r="AC39" t="str">
            <v>No</v>
          </cell>
        </row>
        <row r="40">
          <cell r="A40">
            <v>65896</v>
          </cell>
          <cell r="B40" t="str">
            <v>Ability Oakland II, LLC</v>
          </cell>
          <cell r="C40" t="str">
            <v>Tidwell Group (Atlanta)</v>
          </cell>
          <cell r="D40" t="str">
            <v>Ability Housing of Northeast Florida, Inc.</v>
          </cell>
          <cell r="E40" t="str">
            <v>Judy Jackson</v>
          </cell>
          <cell r="G40" t="str">
            <v/>
          </cell>
          <cell r="N40" t="str">
            <v>REQ</v>
          </cell>
          <cell r="Q40" t="str">
            <v>REQ</v>
          </cell>
          <cell r="R40" t="str">
            <v>REQ</v>
          </cell>
          <cell r="S40" t="str">
            <v>REQ</v>
          </cell>
          <cell r="W40" t="str">
            <v>REQ</v>
          </cell>
          <cell r="X40" t="str">
            <v>REQ</v>
          </cell>
          <cell r="Y40" t="str">
            <v>REQ</v>
          </cell>
          <cell r="Z40" t="str">
            <v>REQ</v>
          </cell>
          <cell r="AA40" t="str">
            <v>REQ</v>
          </cell>
          <cell r="AB40" t="str">
            <v>REQ</v>
          </cell>
          <cell r="AC40" t="str">
            <v>No</v>
          </cell>
        </row>
        <row r="41">
          <cell r="A41">
            <v>66049</v>
          </cell>
          <cell r="B41" t="str">
            <v>Project Freedom at Westampton Urban Renewal, L.P.</v>
          </cell>
          <cell r="C41" t="str">
            <v>Novogradac &amp; Company, LLP (New Jersey)</v>
          </cell>
          <cell r="D41" t="str">
            <v>Project Freedom Inc.</v>
          </cell>
          <cell r="E41" t="str">
            <v>Lisa Taylor</v>
          </cell>
          <cell r="G41" t="str">
            <v/>
          </cell>
          <cell r="N41" t="str">
            <v>REQ</v>
          </cell>
          <cell r="O41" t="str">
            <v>REQ</v>
          </cell>
          <cell r="Q41" t="str">
            <v>REQ</v>
          </cell>
          <cell r="R41" t="str">
            <v>REQ</v>
          </cell>
          <cell r="S41" t="str">
            <v>REQ</v>
          </cell>
          <cell r="W41" t="str">
            <v>REQ</v>
          </cell>
          <cell r="X41" t="str">
            <v>REQ</v>
          </cell>
          <cell r="Y41" t="str">
            <v>REQ</v>
          </cell>
          <cell r="Z41" t="str">
            <v>REQ</v>
          </cell>
          <cell r="AA41" t="str">
            <v>REQ</v>
          </cell>
          <cell r="AB41" t="str">
            <v>REQ</v>
          </cell>
          <cell r="AC41" t="str">
            <v>No</v>
          </cell>
        </row>
        <row r="42">
          <cell r="A42">
            <v>66077</v>
          </cell>
          <cell r="B42" t="str">
            <v>Samuel Tabas Apartments, LP</v>
          </cell>
          <cell r="C42" t="str">
            <v>TaitWeller</v>
          </cell>
          <cell r="D42" t="str">
            <v>Federation Housing, Inc.</v>
          </cell>
          <cell r="E42" t="str">
            <v>Lisa Griffin</v>
          </cell>
          <cell r="G42" t="str">
            <v/>
          </cell>
          <cell r="N42" t="str">
            <v>REQ</v>
          </cell>
          <cell r="O42" t="str">
            <v/>
          </cell>
          <cell r="Q42" t="str">
            <v>REQ</v>
          </cell>
          <cell r="R42" t="str">
            <v>REQ</v>
          </cell>
          <cell r="S42" t="str">
            <v>REQ</v>
          </cell>
          <cell r="W42" t="str">
            <v>REQ</v>
          </cell>
          <cell r="X42" t="str">
            <v>REQ</v>
          </cell>
          <cell r="Y42" t="str">
            <v>REQ</v>
          </cell>
          <cell r="Z42" t="str">
            <v>REQ</v>
          </cell>
          <cell r="AA42" t="str">
            <v>REQ</v>
          </cell>
          <cell r="AB42" t="str">
            <v>REQ</v>
          </cell>
          <cell r="AC42" t="str">
            <v>Yes</v>
          </cell>
        </row>
        <row r="43">
          <cell r="A43">
            <v>66124</v>
          </cell>
          <cell r="B43" t="str">
            <v>River Vale Senior Residence Urban Renewal, LP</v>
          </cell>
          <cell r="C43" t="str">
            <v>Sobel &amp; Company, LLC</v>
          </cell>
          <cell r="D43" t="str">
            <v>Domus Corporation and Subsidiaries</v>
          </cell>
          <cell r="E43" t="str">
            <v>Lisa Griffin</v>
          </cell>
          <cell r="G43" t="str">
            <v/>
          </cell>
          <cell r="N43" t="str">
            <v>REQ</v>
          </cell>
          <cell r="O43" t="str">
            <v>REQ</v>
          </cell>
          <cell r="Q43" t="str">
            <v>REQ</v>
          </cell>
          <cell r="R43" t="str">
            <v>REQ</v>
          </cell>
          <cell r="S43" t="str">
            <v>REQ</v>
          </cell>
          <cell r="U43" t="str">
            <v>REQ</v>
          </cell>
          <cell r="W43" t="str">
            <v>REQ</v>
          </cell>
          <cell r="X43" t="str">
            <v>REQ</v>
          </cell>
          <cell r="Y43" t="str">
            <v>REQ</v>
          </cell>
          <cell r="Z43" t="str">
            <v>REQ</v>
          </cell>
          <cell r="AA43" t="str">
            <v>REQ</v>
          </cell>
          <cell r="AB43" t="str">
            <v>REQ</v>
          </cell>
          <cell r="AC43" t="str">
            <v>No</v>
          </cell>
        </row>
        <row r="44">
          <cell r="A44">
            <v>66126</v>
          </cell>
          <cell r="B44" t="str">
            <v>Northvale Senior Residence, LP</v>
          </cell>
          <cell r="C44" t="str">
            <v>Sobel &amp; Company, LLC</v>
          </cell>
          <cell r="D44" t="str">
            <v>Domus Corporation and Subsidiaries</v>
          </cell>
          <cell r="E44" t="str">
            <v>Lisa Griffin</v>
          </cell>
          <cell r="G44" t="str">
            <v/>
          </cell>
          <cell r="N44" t="str">
            <v>REQ</v>
          </cell>
          <cell r="O44" t="str">
            <v>REQ</v>
          </cell>
          <cell r="Q44" t="str">
            <v>REQ</v>
          </cell>
          <cell r="R44" t="str">
            <v>REQ</v>
          </cell>
          <cell r="S44" t="str">
            <v>REQ</v>
          </cell>
          <cell r="U44" t="str">
            <v>REQ</v>
          </cell>
          <cell r="W44" t="str">
            <v>REQ</v>
          </cell>
          <cell r="X44" t="str">
            <v>REQ</v>
          </cell>
          <cell r="Y44" t="str">
            <v>REQ</v>
          </cell>
          <cell r="Z44" t="str">
            <v>REQ</v>
          </cell>
          <cell r="AA44" t="str">
            <v>REQ</v>
          </cell>
          <cell r="AB44" t="str">
            <v>REQ</v>
          </cell>
          <cell r="AC44" t="str">
            <v>No</v>
          </cell>
        </row>
        <row r="45">
          <cell r="A45">
            <v>66131</v>
          </cell>
          <cell r="B45" t="str">
            <v>Partner Arms 4, LLC</v>
          </cell>
          <cell r="C45" t="str">
            <v>Hertzbach &amp; Company, P.A.</v>
          </cell>
          <cell r="D45" t="str">
            <v>THC Affordable Housing, Inc.</v>
          </cell>
          <cell r="E45" t="str">
            <v>Judy Jackson</v>
          </cell>
          <cell r="G45" t="str">
            <v/>
          </cell>
          <cell r="N45" t="str">
            <v>REQ</v>
          </cell>
          <cell r="O45" t="str">
            <v/>
          </cell>
          <cell r="Q45" t="str">
            <v>REQ</v>
          </cell>
          <cell r="R45" t="str">
            <v>REQ</v>
          </cell>
          <cell r="S45" t="str">
            <v>REQ</v>
          </cell>
          <cell r="U45" t="str">
            <v>REQ</v>
          </cell>
          <cell r="W45" t="str">
            <v>REQ</v>
          </cell>
          <cell r="X45" t="str">
            <v>REQ</v>
          </cell>
          <cell r="Y45" t="str">
            <v>REQ</v>
          </cell>
          <cell r="Z45" t="str">
            <v>REQ</v>
          </cell>
          <cell r="AA45" t="str">
            <v>REQ</v>
          </cell>
          <cell r="AB45" t="str">
            <v>REQ</v>
          </cell>
          <cell r="AC45" t="str">
            <v>Yes</v>
          </cell>
        </row>
        <row r="46">
          <cell r="A46">
            <v>66259</v>
          </cell>
          <cell r="B46" t="str">
            <v>HELP PA V LP</v>
          </cell>
          <cell r="C46" t="str">
            <v>CohnReznick (Baltimore)</v>
          </cell>
          <cell r="D46" t="str">
            <v>HELP USA</v>
          </cell>
          <cell r="E46" t="str">
            <v>Lisa Griffin</v>
          </cell>
          <cell r="N46" t="str">
            <v>REQ</v>
          </cell>
          <cell r="O46" t="str">
            <v>REQ</v>
          </cell>
          <cell r="Q46" t="str">
            <v>REQ</v>
          </cell>
          <cell r="R46" t="str">
            <v>REQ</v>
          </cell>
          <cell r="S46" t="str">
            <v>REQ</v>
          </cell>
          <cell r="U46" t="str">
            <v>REQ</v>
          </cell>
          <cell r="W46" t="str">
            <v>REQ</v>
          </cell>
          <cell r="X46" t="str">
            <v>REQ</v>
          </cell>
          <cell r="Y46" t="str">
            <v>REQ</v>
          </cell>
          <cell r="Z46" t="str">
            <v>REQ</v>
          </cell>
          <cell r="AA46" t="str">
            <v>REQ</v>
          </cell>
          <cell r="AB46" t="str">
            <v>REQ</v>
          </cell>
          <cell r="AC46" t="str">
            <v>No</v>
          </cell>
        </row>
        <row r="47">
          <cell r="A47">
            <v>66308</v>
          </cell>
          <cell r="B47" t="str">
            <v>Branch Blackstone Limited Partnership</v>
          </cell>
          <cell r="C47" t="str">
            <v>Damiano, Burk &amp; Nuttall, P.C.</v>
          </cell>
          <cell r="D47" t="str">
            <v>Pawtucket Central Falls Development Corporation</v>
          </cell>
          <cell r="E47" t="str">
            <v>Jessica Polak</v>
          </cell>
          <cell r="G47" t="str">
            <v>REQ</v>
          </cell>
          <cell r="N47" t="str">
            <v>REQ</v>
          </cell>
          <cell r="O47" t="str">
            <v>REQ</v>
          </cell>
          <cell r="P47" t="str">
            <v>REQ</v>
          </cell>
          <cell r="Q47" t="str">
            <v>REQ</v>
          </cell>
          <cell r="R47" t="str">
            <v>REQ</v>
          </cell>
          <cell r="S47" t="str">
            <v>REQ</v>
          </cell>
          <cell r="U47" t="str">
            <v>REQ</v>
          </cell>
          <cell r="V47" t="str">
            <v>REQ</v>
          </cell>
          <cell r="W47" t="str">
            <v>REQ</v>
          </cell>
          <cell r="X47" t="str">
            <v>REQ</v>
          </cell>
          <cell r="Y47" t="str">
            <v>REQ</v>
          </cell>
          <cell r="Z47" t="str">
            <v>REQ</v>
          </cell>
          <cell r="AA47" t="str">
            <v>REQ</v>
          </cell>
          <cell r="AB47" t="str">
            <v>REQ</v>
          </cell>
          <cell r="AC47" t="str">
            <v>Yes</v>
          </cell>
        </row>
        <row r="48">
          <cell r="A48">
            <v>67007</v>
          </cell>
          <cell r="B48" t="str">
            <v>Project Freedom at Westampton Urban Renewal II, LP</v>
          </cell>
          <cell r="C48" t="str">
            <v>Novogradac &amp; Company, LLP (New Jersey)</v>
          </cell>
          <cell r="D48" t="str">
            <v>Project Freedom Inc.</v>
          </cell>
          <cell r="E48" t="str">
            <v>Lisa Taylor</v>
          </cell>
          <cell r="N48" t="str">
            <v>REQ</v>
          </cell>
          <cell r="O48" t="str">
            <v>REQ</v>
          </cell>
          <cell r="Q48" t="str">
            <v>REQ</v>
          </cell>
          <cell r="R48" t="str">
            <v>REQ</v>
          </cell>
          <cell r="S48" t="str">
            <v>REQ</v>
          </cell>
          <cell r="W48" t="str">
            <v>REQ</v>
          </cell>
          <cell r="X48" t="str">
            <v>REQ</v>
          </cell>
          <cell r="Y48" t="str">
            <v>REQ</v>
          </cell>
          <cell r="Z48" t="str">
            <v>REQ</v>
          </cell>
          <cell r="AA48" t="str">
            <v>REQ</v>
          </cell>
          <cell r="AB48" t="str">
            <v>REQ</v>
          </cell>
          <cell r="AC48" t="str">
            <v>No</v>
          </cell>
        </row>
        <row r="49">
          <cell r="A49">
            <v>67150</v>
          </cell>
          <cell r="B49" t="str">
            <v>Southern Villas, LLC</v>
          </cell>
          <cell r="C49" t="str">
            <v>Tidwell Group (Atlanta)</v>
          </cell>
          <cell r="D49" t="str">
            <v>Gorman and Company, Inc.</v>
          </cell>
          <cell r="E49" t="str">
            <v>Judy Jackson</v>
          </cell>
          <cell r="G49" t="str">
            <v/>
          </cell>
          <cell r="N49" t="str">
            <v>REQ</v>
          </cell>
          <cell r="O49" t="str">
            <v>REQ</v>
          </cell>
          <cell r="Q49" t="str">
            <v>REQ</v>
          </cell>
          <cell r="R49" t="str">
            <v>REQ</v>
          </cell>
          <cell r="S49" t="str">
            <v>REQ</v>
          </cell>
          <cell r="W49" t="str">
            <v>REQ</v>
          </cell>
          <cell r="X49" t="str">
            <v>REQ</v>
          </cell>
          <cell r="Y49" t="str">
            <v>REQ</v>
          </cell>
          <cell r="Z49" t="str">
            <v>REQ</v>
          </cell>
          <cell r="AA49" t="str">
            <v>REQ</v>
          </cell>
          <cell r="AB49" t="str">
            <v>REQ</v>
          </cell>
          <cell r="AC49" t="str">
            <v>No</v>
          </cell>
        </row>
        <row r="50">
          <cell r="A50">
            <v>67196</v>
          </cell>
          <cell r="B50" t="str">
            <v>FAC Renaissance LP</v>
          </cell>
          <cell r="C50" t="str">
            <v>Tyrone Anthony Sellers, CPA</v>
          </cell>
          <cell r="D50" t="str">
            <v>Fifth Avenue Committee</v>
          </cell>
          <cell r="E50" t="str">
            <v>David Rozan</v>
          </cell>
          <cell r="N50" t="str">
            <v>REQ</v>
          </cell>
          <cell r="O50" t="str">
            <v>REQ</v>
          </cell>
          <cell r="Q50" t="str">
            <v>REQ</v>
          </cell>
          <cell r="R50" t="str">
            <v>REQ</v>
          </cell>
          <cell r="S50" t="str">
            <v>REQ</v>
          </cell>
          <cell r="W50" t="str">
            <v>REQ</v>
          </cell>
          <cell r="X50" t="str">
            <v>REQ</v>
          </cell>
          <cell r="Y50" t="str">
            <v>REQ</v>
          </cell>
          <cell r="Z50" t="str">
            <v>REQ</v>
          </cell>
          <cell r="AA50" t="str">
            <v>REQ</v>
          </cell>
          <cell r="AB50" t="str">
            <v>REQ</v>
          </cell>
          <cell r="AC50" t="str">
            <v>Yes</v>
          </cell>
        </row>
        <row r="51">
          <cell r="A51">
            <v>67198</v>
          </cell>
          <cell r="B51" t="str">
            <v>Southern County Community Housing LLC</v>
          </cell>
          <cell r="C51" t="str">
            <v>RubinBrown LLP</v>
          </cell>
          <cell r="D51" t="str">
            <v>Housing Authority of Cook County</v>
          </cell>
          <cell r="E51" t="str">
            <v>Jennifer Rivera</v>
          </cell>
          <cell r="G51" t="str">
            <v>REQ</v>
          </cell>
          <cell r="N51" t="str">
            <v>REQ</v>
          </cell>
          <cell r="O51" t="str">
            <v>REQ</v>
          </cell>
          <cell r="P51" t="str">
            <v>REQ</v>
          </cell>
          <cell r="Q51" t="str">
            <v>REQ</v>
          </cell>
          <cell r="R51" t="str">
            <v>REQ</v>
          </cell>
          <cell r="S51" t="str">
            <v>REQ</v>
          </cell>
          <cell r="U51" t="str">
            <v>REQ</v>
          </cell>
          <cell r="V51" t="str">
            <v>REQ</v>
          </cell>
          <cell r="W51" t="str">
            <v>REQ</v>
          </cell>
          <cell r="X51" t="str">
            <v>REQ</v>
          </cell>
          <cell r="Y51" t="str">
            <v>REQ</v>
          </cell>
          <cell r="Z51" t="str">
            <v>REQ</v>
          </cell>
          <cell r="AA51" t="str">
            <v>REQ</v>
          </cell>
          <cell r="AB51" t="str">
            <v>REQ</v>
          </cell>
          <cell r="AC51" t="str">
            <v>Yes (IN YEAR PROPERTY PIS)</v>
          </cell>
        </row>
        <row r="52">
          <cell r="A52">
            <v>67199</v>
          </cell>
          <cell r="B52" t="str">
            <v>Richard Flowers Community Housing, LLC</v>
          </cell>
          <cell r="C52" t="str">
            <v>RubinBrown LLP</v>
          </cell>
          <cell r="D52" t="str">
            <v>Housing Authority of Cook County</v>
          </cell>
          <cell r="E52" t="str">
            <v>Jennifer Rivera</v>
          </cell>
          <cell r="G52" t="str">
            <v>REQ</v>
          </cell>
          <cell r="N52" t="str">
            <v>REQ</v>
          </cell>
          <cell r="O52" t="str">
            <v>REQ</v>
          </cell>
          <cell r="P52" t="str">
            <v>REQ</v>
          </cell>
          <cell r="Q52" t="str">
            <v>REQ</v>
          </cell>
          <cell r="R52" t="str">
            <v>REQ</v>
          </cell>
          <cell r="S52" t="str">
            <v>REQ</v>
          </cell>
          <cell r="U52" t="str">
            <v>REQ</v>
          </cell>
          <cell r="V52" t="str">
            <v>REQ</v>
          </cell>
          <cell r="W52" t="str">
            <v>REQ</v>
          </cell>
          <cell r="X52" t="str">
            <v>REQ</v>
          </cell>
          <cell r="Y52" t="str">
            <v>REQ</v>
          </cell>
          <cell r="Z52" t="str">
            <v>REQ</v>
          </cell>
          <cell r="AA52" t="str">
            <v>REQ</v>
          </cell>
          <cell r="AB52" t="str">
            <v>REQ</v>
          </cell>
          <cell r="AC52" t="str">
            <v>Yes (IN YEAR PROPERTY PIS)</v>
          </cell>
        </row>
        <row r="53">
          <cell r="A53">
            <v>67200</v>
          </cell>
          <cell r="B53" t="str">
            <v>South Suburban Senior Living, LLC</v>
          </cell>
          <cell r="C53" t="str">
            <v>RubinBrown LLP</v>
          </cell>
          <cell r="D53" t="str">
            <v>Housing Authority of Cook County</v>
          </cell>
          <cell r="E53" t="str">
            <v>Jennifer Rivera</v>
          </cell>
          <cell r="G53" t="str">
            <v>REQ</v>
          </cell>
          <cell r="N53" t="str">
            <v>REQ</v>
          </cell>
          <cell r="O53" t="str">
            <v>REQ</v>
          </cell>
          <cell r="P53" t="str">
            <v>REQ</v>
          </cell>
          <cell r="Q53" t="str">
            <v>REQ</v>
          </cell>
          <cell r="R53" t="str">
            <v>REQ</v>
          </cell>
          <cell r="S53" t="str">
            <v>REQ</v>
          </cell>
          <cell r="U53" t="str">
            <v>REQ</v>
          </cell>
          <cell r="V53" t="str">
            <v>REQ</v>
          </cell>
          <cell r="W53" t="str">
            <v>REQ</v>
          </cell>
          <cell r="X53" t="str">
            <v>REQ</v>
          </cell>
          <cell r="Y53" t="str">
            <v>REQ</v>
          </cell>
          <cell r="Z53" t="str">
            <v>REQ</v>
          </cell>
          <cell r="AA53" t="str">
            <v>REQ</v>
          </cell>
          <cell r="AB53" t="str">
            <v>REQ</v>
          </cell>
          <cell r="AC53" t="str">
            <v>Yes (IN YEAR PROPERTY PIS)</v>
          </cell>
        </row>
        <row r="54">
          <cell r="A54">
            <v>67285</v>
          </cell>
          <cell r="B54" t="str">
            <v>New Park TOD Limited Partnership</v>
          </cell>
          <cell r="C54" t="str">
            <v>Maletta &amp; Company</v>
          </cell>
          <cell r="D54" t="str">
            <v>Trout Brook Realty Advisors/ West Hartford Housing Authority</v>
          </cell>
          <cell r="E54" t="str">
            <v>Kimberly Pereira</v>
          </cell>
          <cell r="G54" t="str">
            <v>REQ</v>
          </cell>
          <cell r="N54" t="str">
            <v>REQ</v>
          </cell>
          <cell r="O54" t="str">
            <v>REQ</v>
          </cell>
          <cell r="P54" t="str">
            <v>REQ</v>
          </cell>
          <cell r="Q54" t="str">
            <v>REQ</v>
          </cell>
          <cell r="R54" t="str">
            <v>REQ</v>
          </cell>
          <cell r="S54" t="str">
            <v>REQ</v>
          </cell>
          <cell r="U54" t="str">
            <v>REQ</v>
          </cell>
          <cell r="V54" t="str">
            <v>REQ</v>
          </cell>
          <cell r="W54" t="str">
            <v>REQ</v>
          </cell>
          <cell r="X54" t="str">
            <v>REQ</v>
          </cell>
          <cell r="Y54" t="str">
            <v>REQ</v>
          </cell>
          <cell r="Z54" t="str">
            <v>REQ</v>
          </cell>
          <cell r="AA54" t="str">
            <v>REQ</v>
          </cell>
          <cell r="AB54" t="str">
            <v>REQ</v>
          </cell>
          <cell r="AC54" t="str">
            <v>Yes</v>
          </cell>
        </row>
        <row r="55">
          <cell r="A55">
            <v>67784</v>
          </cell>
          <cell r="B55" t="str">
            <v>Project Freedom at West Windsor Urban Renewal, LP</v>
          </cell>
          <cell r="C55" t="str">
            <v>Novogradac &amp; Company LLP (New Jersey)</v>
          </cell>
          <cell r="D55" t="str">
            <v>Project Freedom Inc.</v>
          </cell>
          <cell r="E55" t="str">
            <v>Lisa Taylor</v>
          </cell>
          <cell r="G55" t="str">
            <v>REQ</v>
          </cell>
          <cell r="I55" t="str">
            <v>WAIVED</v>
          </cell>
          <cell r="K55" t="str">
            <v>REQ</v>
          </cell>
          <cell r="N55" t="str">
            <v>WAIVED</v>
          </cell>
          <cell r="O55" t="str">
            <v>WAIVED</v>
          </cell>
          <cell r="Q55" t="str">
            <v>WAIVED</v>
          </cell>
          <cell r="R55" t="str">
            <v>WAIVED</v>
          </cell>
          <cell r="S55" t="str">
            <v>WAIVED</v>
          </cell>
          <cell r="U55" t="str">
            <v>REQ</v>
          </cell>
          <cell r="V55" t="str">
            <v>REQ</v>
          </cell>
          <cell r="W55" t="str">
            <v>REQ</v>
          </cell>
          <cell r="X55" t="str">
            <v>REQ</v>
          </cell>
          <cell r="Y55" t="str">
            <v>REQ</v>
          </cell>
          <cell r="Z55" t="str">
            <v>REQ</v>
          </cell>
          <cell r="AA55" t="str">
            <v>REQ</v>
          </cell>
          <cell r="AB55" t="str">
            <v>REQ</v>
          </cell>
          <cell r="AC55" t="str">
            <v>Yes (IN YEAR PROPERTY PIS)</v>
          </cell>
        </row>
        <row r="56">
          <cell r="A56">
            <v>67856</v>
          </cell>
          <cell r="B56" t="str">
            <v>Connecticut Court, LLC</v>
          </cell>
          <cell r="C56" t="str">
            <v>EFPR Group</v>
          </cell>
          <cell r="D56" t="str">
            <v>Clinton County Chaper NYSARC, Inc</v>
          </cell>
          <cell r="E56" t="str">
            <v>Jessica Polak</v>
          </cell>
          <cell r="G56" t="str">
            <v>REQ</v>
          </cell>
          <cell r="N56" t="str">
            <v>REQ</v>
          </cell>
          <cell r="O56" t="str">
            <v>REQ</v>
          </cell>
          <cell r="P56" t="str">
            <v>REQ</v>
          </cell>
          <cell r="Q56" t="str">
            <v>REQ</v>
          </cell>
          <cell r="R56" t="str">
            <v>REQ</v>
          </cell>
          <cell r="S56" t="str">
            <v>REQ</v>
          </cell>
          <cell r="U56" t="str">
            <v>REQ</v>
          </cell>
          <cell r="V56" t="str">
            <v>REQ</v>
          </cell>
          <cell r="W56" t="str">
            <v>REQ</v>
          </cell>
          <cell r="X56" t="str">
            <v>REQ</v>
          </cell>
          <cell r="Y56" t="str">
            <v>REQ</v>
          </cell>
          <cell r="Z56" t="str">
            <v>REQ</v>
          </cell>
          <cell r="AA56" t="str">
            <v>REQ</v>
          </cell>
          <cell r="AB56" t="str">
            <v>REQ</v>
          </cell>
          <cell r="AC56" t="str">
            <v>Yes</v>
          </cell>
        </row>
        <row r="57">
          <cell r="A57">
            <v>67913</v>
          </cell>
          <cell r="B57" t="str">
            <v>Maplewood, L.P.</v>
          </cell>
          <cell r="C57" t="str">
            <v>Damiano, Burk &amp; Nuttall, P.C.</v>
          </cell>
          <cell r="D57" t="str">
            <v>SWAP, Inc.</v>
          </cell>
          <cell r="E57" t="str">
            <v>Kimberly Pereira</v>
          </cell>
          <cell r="G57" t="str">
            <v>REQ</v>
          </cell>
          <cell r="N57" t="str">
            <v>REQ</v>
          </cell>
          <cell r="O57" t="str">
            <v>REQ</v>
          </cell>
          <cell r="P57" t="str">
            <v>REQ</v>
          </cell>
          <cell r="Q57" t="str">
            <v>REQ</v>
          </cell>
          <cell r="R57" t="str">
            <v>REQ</v>
          </cell>
          <cell r="S57" t="str">
            <v>REQ</v>
          </cell>
          <cell r="U57" t="str">
            <v>REQ</v>
          </cell>
          <cell r="V57" t="str">
            <v>REQ</v>
          </cell>
          <cell r="W57" t="str">
            <v>REQ</v>
          </cell>
          <cell r="X57" t="str">
            <v>REQ</v>
          </cell>
          <cell r="Y57" t="str">
            <v>REQ</v>
          </cell>
          <cell r="Z57" t="str">
            <v>REQ</v>
          </cell>
          <cell r="AA57" t="str">
            <v>REQ</v>
          </cell>
          <cell r="AB57" t="str">
            <v>REQ</v>
          </cell>
          <cell r="AC57" t="str">
            <v>Yes</v>
          </cell>
        </row>
        <row r="58">
          <cell r="A58">
            <v>67914</v>
          </cell>
          <cell r="B58" t="str">
            <v>5525 W Diversey Manor Apartments LLC</v>
          </cell>
          <cell r="C58" t="str">
            <v>RubinBrown LLP</v>
          </cell>
          <cell r="D58" t="str">
            <v>Metropolitan Housing Development Corporation</v>
          </cell>
          <cell r="E58" t="str">
            <v>Zoila Natera-Sandoval</v>
          </cell>
          <cell r="G58" t="str">
            <v>REQ</v>
          </cell>
          <cell r="N58" t="str">
            <v>REQ</v>
          </cell>
          <cell r="O58" t="str">
            <v>REQ</v>
          </cell>
          <cell r="P58" t="str">
            <v>REQ</v>
          </cell>
          <cell r="Q58" t="str">
            <v>REQ</v>
          </cell>
          <cell r="R58" t="str">
            <v>REQ</v>
          </cell>
          <cell r="S58" t="str">
            <v>REQ</v>
          </cell>
          <cell r="U58" t="str">
            <v>REQ</v>
          </cell>
          <cell r="V58" t="str">
            <v>REQ</v>
          </cell>
          <cell r="W58" t="str">
            <v>REQ</v>
          </cell>
          <cell r="X58" t="str">
            <v>REQ</v>
          </cell>
          <cell r="Y58" t="str">
            <v>REQ</v>
          </cell>
          <cell r="Z58" t="str">
            <v>REQ</v>
          </cell>
          <cell r="AA58" t="str">
            <v>REQ</v>
          </cell>
          <cell r="AB58" t="str">
            <v>REQ</v>
          </cell>
          <cell r="AC58" t="str">
            <v>Yes</v>
          </cell>
        </row>
        <row r="59">
          <cell r="A59">
            <v>78067</v>
          </cell>
          <cell r="B59" t="str">
            <v>VBV II LLC</v>
          </cell>
          <cell r="D59" t="str">
            <v>Affordable Housing &amp; Services Collaborative, Inc. (AHSC)</v>
          </cell>
          <cell r="E59" t="str">
            <v>Kimberly Pereira</v>
          </cell>
          <cell r="G59" t="str">
            <v>REQ</v>
          </cell>
          <cell r="N59" t="str">
            <v>REQ</v>
          </cell>
          <cell r="O59" t="str">
            <v>REQ</v>
          </cell>
          <cell r="P59" t="str">
            <v>REQ</v>
          </cell>
          <cell r="Q59" t="str">
            <v>REQ</v>
          </cell>
          <cell r="R59" t="str">
            <v>REQ</v>
          </cell>
          <cell r="S59" t="str">
            <v>REQ</v>
          </cell>
          <cell r="U59" t="str">
            <v>REQ</v>
          </cell>
          <cell r="V59" t="str">
            <v>REQ</v>
          </cell>
          <cell r="W59" t="str">
            <v>REQ</v>
          </cell>
          <cell r="X59" t="str">
            <v>REQ</v>
          </cell>
          <cell r="Y59" t="str">
            <v>REQ</v>
          </cell>
          <cell r="Z59" t="str">
            <v>REQ</v>
          </cell>
          <cell r="AA59" t="str">
            <v>REQ</v>
          </cell>
          <cell r="AB59" t="str">
            <v>REQ</v>
          </cell>
          <cell r="AC59" t="str">
            <v>Yes (IN YEAR PROPERTY PIS)</v>
          </cell>
        </row>
        <row r="60">
          <cell r="A60">
            <v>78593</v>
          </cell>
          <cell r="B60" t="str">
            <v>Casa Indiana LLC</v>
          </cell>
          <cell r="D60" t="str">
            <v>Hispanic Association of Contractors &amp; Enterprises Inc. (HACE)</v>
          </cell>
          <cell r="E60" t="str">
            <v>Zoila Natera-Sandoval</v>
          </cell>
          <cell r="G60" t="str">
            <v>REQ</v>
          </cell>
          <cell r="I60" t="str">
            <v>WAIVED</v>
          </cell>
          <cell r="K60" t="str">
            <v>REQ</v>
          </cell>
          <cell r="N60" t="str">
            <v>WAIVED</v>
          </cell>
          <cell r="O60" t="str">
            <v>WAIVED</v>
          </cell>
          <cell r="Q60" t="str">
            <v>WAIVED</v>
          </cell>
          <cell r="R60" t="str">
            <v>WAIVED</v>
          </cell>
          <cell r="S60" t="str">
            <v>WAIVED</v>
          </cell>
          <cell r="U60" t="str">
            <v>REQ</v>
          </cell>
          <cell r="V60" t="str">
            <v>REQ</v>
          </cell>
          <cell r="W60" t="str">
            <v>REQ</v>
          </cell>
          <cell r="X60" t="str">
            <v>REQ</v>
          </cell>
          <cell r="Y60" t="str">
            <v>REQ</v>
          </cell>
          <cell r="Z60" t="str">
            <v>REQ</v>
          </cell>
          <cell r="AA60" t="str">
            <v>REQ</v>
          </cell>
          <cell r="AB60" t="str">
            <v>REQ</v>
          </cell>
          <cell r="AC60" t="str">
            <v>NoT UNTIL PIS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g Req - FYE 10-31"/>
    </sheetNames>
    <sheetDataSet>
      <sheetData sheetId="0">
        <row r="11">
          <cell r="A11">
            <v>61741</v>
          </cell>
          <cell r="B11" t="str">
            <v>Osun Village Partnership, L.P.</v>
          </cell>
          <cell r="C11" t="str">
            <v>Katherine R. Conlon, CPA</v>
          </cell>
          <cell r="D11" t="str">
            <v>Universal Community Homes, Inc.</v>
          </cell>
          <cell r="E11" t="str">
            <v>Lisa Griffin</v>
          </cell>
          <cell r="G11" t="str">
            <v/>
          </cell>
          <cell r="N11" t="str">
            <v>REQ</v>
          </cell>
          <cell r="O11" t="str">
            <v/>
          </cell>
          <cell r="Q11" t="str">
            <v>REQ</v>
          </cell>
          <cell r="R11" t="str">
            <v>REQ</v>
          </cell>
          <cell r="S11" t="str">
            <v>REQ</v>
          </cell>
          <cell r="U11" t="str">
            <v>REQ</v>
          </cell>
          <cell r="W11" t="str">
            <v>REQ</v>
          </cell>
          <cell r="X11" t="str">
            <v>REQ</v>
          </cell>
          <cell r="Y11" t="str">
            <v>REQ</v>
          </cell>
          <cell r="Z11" t="str">
            <v>REQ</v>
          </cell>
          <cell r="AA11" t="str">
            <v>REQ</v>
          </cell>
          <cell r="AB11" t="str">
            <v>REQ</v>
          </cell>
          <cell r="AC11" t="str">
            <v>NO</v>
          </cell>
        </row>
        <row r="12">
          <cell r="A12">
            <v>62099</v>
          </cell>
          <cell r="B12" t="str">
            <v>Kirkham Mutual housing Limited Partnership</v>
          </cell>
          <cell r="C12" t="str">
            <v>Carter, Hayes &amp; Associates, PC</v>
          </cell>
          <cell r="D12" t="str">
            <v>NeighborWorks New Horizons/Mut Hsng of S Centr CT</v>
          </cell>
          <cell r="E12" t="str">
            <v>Lisa Taylor</v>
          </cell>
          <cell r="G12" t="str">
            <v/>
          </cell>
          <cell r="N12" t="str">
            <v>REQ</v>
          </cell>
          <cell r="Q12" t="str">
            <v>REQ</v>
          </cell>
          <cell r="R12" t="str">
            <v>REQ</v>
          </cell>
          <cell r="S12" t="str">
            <v>REQ</v>
          </cell>
          <cell r="W12" t="str">
            <v>REQ</v>
          </cell>
          <cell r="X12" t="str">
            <v>REQ</v>
          </cell>
          <cell r="Y12" t="str">
            <v>REQ</v>
          </cell>
          <cell r="Z12" t="str">
            <v>REQ</v>
          </cell>
          <cell r="AA12" t="str">
            <v>B</v>
          </cell>
          <cell r="AB12" t="str">
            <v>REQ</v>
          </cell>
          <cell r="AC12" t="str">
            <v>YES</v>
          </cell>
        </row>
        <row r="13">
          <cell r="A13">
            <v>62376</v>
          </cell>
          <cell r="B13" t="str">
            <v>Willow Mutual Housing Limited Partnership</v>
          </cell>
          <cell r="C13" t="str">
            <v>Carter, Hayes &amp; Associates, PC</v>
          </cell>
          <cell r="D13" t="str">
            <v>NeighborWorks New Horizons/Mut Hsng of S Centr CT</v>
          </cell>
          <cell r="E13" t="str">
            <v>Lisa Taylor</v>
          </cell>
          <cell r="G13" t="str">
            <v/>
          </cell>
          <cell r="I13" t="str">
            <v>WAIVED</v>
          </cell>
          <cell r="N13" t="str">
            <v>WAIVED</v>
          </cell>
          <cell r="O13" t="str">
            <v>WAIVED</v>
          </cell>
          <cell r="Q13" t="str">
            <v>WAIVED</v>
          </cell>
          <cell r="R13" t="str">
            <v>WAIVED</v>
          </cell>
          <cell r="S13" t="str">
            <v>WAIVED</v>
          </cell>
          <cell r="U13" t="str">
            <v>REQ</v>
          </cell>
          <cell r="V13" t="str">
            <v>REQ</v>
          </cell>
          <cell r="W13" t="str">
            <v>REQ</v>
          </cell>
          <cell r="X13" t="str">
            <v>REQ</v>
          </cell>
          <cell r="Y13" t="str">
            <v>REQ</v>
          </cell>
          <cell r="Z13" t="str">
            <v>REQ</v>
          </cell>
          <cell r="AA13" t="str">
            <v>A</v>
          </cell>
          <cell r="AB13" t="str">
            <v>REQ</v>
          </cell>
          <cell r="AC13" t="str">
            <v>TO BE DECIDED BY GP</v>
          </cell>
        </row>
        <row r="14">
          <cell r="A14">
            <v>63152</v>
          </cell>
          <cell r="B14" t="str">
            <v>410 Asylum Street LLC</v>
          </cell>
          <cell r="C14" t="str">
            <v>CohnReznick (NY) (audit)/ CohnReznick (Bethesda) (tax)</v>
          </cell>
          <cell r="D14" t="str">
            <v>Breaking Ground Housing Development Fund Corporation</v>
          </cell>
          <cell r="E14" t="str">
            <v>Kimberly Pereira</v>
          </cell>
          <cell r="G14" t="str">
            <v/>
          </cell>
          <cell r="N14" t="str">
            <v/>
          </cell>
          <cell r="O14" t="str">
            <v>REQ</v>
          </cell>
          <cell r="Q14" t="str">
            <v>REQ</v>
          </cell>
          <cell r="R14" t="str">
            <v>REQ</v>
          </cell>
          <cell r="S14" t="str">
            <v>REQ</v>
          </cell>
          <cell r="W14" t="str">
            <v>REQ</v>
          </cell>
          <cell r="X14" t="str">
            <v>REQ</v>
          </cell>
          <cell r="Y14" t="str">
            <v>REQ</v>
          </cell>
          <cell r="Z14" t="str">
            <v>REQ</v>
          </cell>
          <cell r="AA14" t="str">
            <v>A</v>
          </cell>
          <cell r="AB14" t="str">
            <v>REQ</v>
          </cell>
          <cell r="AC14" t="str">
            <v>YES</v>
          </cell>
        </row>
        <row r="15">
          <cell r="A15">
            <v>63183</v>
          </cell>
          <cell r="B15" t="str">
            <v>Catherine Gardens I, LLC</v>
          </cell>
          <cell r="C15" t="str">
            <v>Kopin &amp; Company, P.C.</v>
          </cell>
          <cell r="D15" t="str">
            <v>Senior Citizens Council of Clinton County</v>
          </cell>
          <cell r="E15" t="str">
            <v>Jessica Polak</v>
          </cell>
          <cell r="G15" t="str">
            <v/>
          </cell>
          <cell r="N15" t="str">
            <v>REQ</v>
          </cell>
          <cell r="O15" t="str">
            <v>REQ</v>
          </cell>
          <cell r="Q15" t="str">
            <v>REQ</v>
          </cell>
          <cell r="R15" t="str">
            <v>REQ</v>
          </cell>
          <cell r="S15" t="str">
            <v>REQ</v>
          </cell>
          <cell r="U15" t="str">
            <v>REQ</v>
          </cell>
          <cell r="W15" t="str">
            <v>REQ</v>
          </cell>
          <cell r="X15" t="str">
            <v>REQ</v>
          </cell>
          <cell r="Y15" t="str">
            <v>REQ</v>
          </cell>
          <cell r="Z15" t="str">
            <v>REQ</v>
          </cell>
          <cell r="AA15" t="str">
            <v>REQ</v>
          </cell>
          <cell r="AB15" t="str">
            <v>REQ</v>
          </cell>
          <cell r="AC15" t="str">
            <v>NO</v>
          </cell>
        </row>
        <row r="16">
          <cell r="A16">
            <v>63502</v>
          </cell>
          <cell r="B16" t="str">
            <v>Evelyn Sanders Limited Partnership</v>
          </cell>
          <cell r="C16" t="str">
            <v>Katherine R. Conlon, CPA</v>
          </cell>
          <cell r="D16" t="str">
            <v>Womens Community Revitalization Project</v>
          </cell>
          <cell r="E16" t="str">
            <v>Lisa Griffin</v>
          </cell>
          <cell r="G16" t="str">
            <v/>
          </cell>
          <cell r="N16" t="str">
            <v>REQ</v>
          </cell>
          <cell r="Q16" t="str">
            <v>REQ</v>
          </cell>
          <cell r="R16" t="str">
            <v>REQ</v>
          </cell>
          <cell r="S16" t="str">
            <v>REQ</v>
          </cell>
          <cell r="W16" t="str">
            <v>REQ</v>
          </cell>
          <cell r="X16" t="str">
            <v>REQ</v>
          </cell>
          <cell r="Y16" t="str">
            <v>REQ</v>
          </cell>
          <cell r="Z16" t="str">
            <v>REQ</v>
          </cell>
          <cell r="AA16" t="str">
            <v>REQ</v>
          </cell>
          <cell r="AB16" t="str">
            <v>REQ</v>
          </cell>
          <cell r="AC16" t="str">
            <v>NO</v>
          </cell>
        </row>
        <row r="17">
          <cell r="A17">
            <v>63965</v>
          </cell>
          <cell r="B17" t="str">
            <v>HELP PA Affordable Housing I, L.P.</v>
          </cell>
          <cell r="C17" t="str">
            <v>CohnReznick (Baltimore)</v>
          </cell>
          <cell r="D17" t="str">
            <v>HELP USA</v>
          </cell>
          <cell r="E17" t="str">
            <v>Lisa Griffin</v>
          </cell>
          <cell r="G17" t="str">
            <v/>
          </cell>
          <cell r="N17" t="str">
            <v>REQ</v>
          </cell>
          <cell r="Q17" t="str">
            <v>REQ</v>
          </cell>
          <cell r="R17" t="str">
            <v>REQ</v>
          </cell>
          <cell r="S17" t="str">
            <v>REQ</v>
          </cell>
          <cell r="W17" t="str">
            <v>REQ</v>
          </cell>
          <cell r="X17" t="str">
            <v>REQ</v>
          </cell>
          <cell r="Y17" t="str">
            <v>REQ</v>
          </cell>
          <cell r="Z17" t="str">
            <v>REQ</v>
          </cell>
          <cell r="AA17" t="str">
            <v>REQ</v>
          </cell>
          <cell r="AB17" t="str">
            <v>REQ</v>
          </cell>
          <cell r="AC17" t="str">
            <v>NO</v>
          </cell>
        </row>
        <row r="18">
          <cell r="A18">
            <v>63984</v>
          </cell>
          <cell r="B18" t="str">
            <v>Dye House Associates LLC</v>
          </cell>
          <cell r="C18" t="str">
            <v>CohnReznick (Hartford)</v>
          </cell>
          <cell r="D18" t="str">
            <v>The Simon Konover Company</v>
          </cell>
          <cell r="E18" t="str">
            <v>Kimberly Pereira</v>
          </cell>
          <cell r="G18" t="str">
            <v/>
          </cell>
          <cell r="N18" t="str">
            <v/>
          </cell>
          <cell r="O18" t="str">
            <v/>
          </cell>
          <cell r="Q18" t="str">
            <v>REQ</v>
          </cell>
          <cell r="R18" t="str">
            <v>REQ</v>
          </cell>
          <cell r="S18" t="str">
            <v>REQ</v>
          </cell>
          <cell r="U18" t="str">
            <v/>
          </cell>
          <cell r="W18" t="str">
            <v>REQ</v>
          </cell>
          <cell r="X18" t="str">
            <v>REQ</v>
          </cell>
          <cell r="Y18" t="str">
            <v>REQ</v>
          </cell>
          <cell r="Z18" t="str">
            <v>REQ</v>
          </cell>
          <cell r="AA18" t="str">
            <v>REQ</v>
          </cell>
          <cell r="AB18" t="str">
            <v>REQ</v>
          </cell>
          <cell r="AC18" t="str">
            <v>TO BE DECIDED BY GP</v>
          </cell>
        </row>
        <row r="19">
          <cell r="A19">
            <v>64082</v>
          </cell>
          <cell r="B19" t="str">
            <v>BSDC 790 Lafayette Avenue Limited Partnership</v>
          </cell>
          <cell r="C19" t="str">
            <v>Vargas &amp; Rivera</v>
          </cell>
          <cell r="D19" t="str">
            <v>Bridge Street Development Corp. (BSDC)</v>
          </cell>
          <cell r="E19" t="str">
            <v>Tammara Quashie</v>
          </cell>
          <cell r="G19" t="str">
            <v/>
          </cell>
          <cell r="N19" t="str">
            <v>REQ</v>
          </cell>
          <cell r="O19" t="str">
            <v/>
          </cell>
          <cell r="Q19" t="str">
            <v>REQ</v>
          </cell>
          <cell r="R19" t="str">
            <v>REQ</v>
          </cell>
          <cell r="S19" t="str">
            <v>REQ</v>
          </cell>
          <cell r="U19" t="str">
            <v>REQ</v>
          </cell>
          <cell r="W19" t="str">
            <v>REQ</v>
          </cell>
          <cell r="X19" t="str">
            <v>REQ</v>
          </cell>
          <cell r="Y19" t="str">
            <v>REQ</v>
          </cell>
          <cell r="Z19" t="str">
            <v>REQ</v>
          </cell>
          <cell r="AA19" t="str">
            <v>REQ</v>
          </cell>
          <cell r="AB19" t="str">
            <v>REQ</v>
          </cell>
          <cell r="AC19" t="str">
            <v>NO</v>
          </cell>
        </row>
        <row r="20">
          <cell r="A20">
            <v>64149</v>
          </cell>
          <cell r="B20" t="str">
            <v>Muscoota Hope LLC</v>
          </cell>
          <cell r="C20" t="str">
            <v>BKD LLP (New York)</v>
          </cell>
          <cell r="D20" t="str">
            <v>Hope Community, Inc.(NY)</v>
          </cell>
          <cell r="E20" t="str">
            <v>David Rozan</v>
          </cell>
          <cell r="G20" t="str">
            <v/>
          </cell>
          <cell r="N20" t="str">
            <v>REQ</v>
          </cell>
          <cell r="O20" t="str">
            <v>REQ</v>
          </cell>
          <cell r="Q20" t="str">
            <v>REQ</v>
          </cell>
          <cell r="R20" t="str">
            <v>REQ</v>
          </cell>
          <cell r="S20" t="str">
            <v>REQ</v>
          </cell>
          <cell r="U20" t="str">
            <v>REQ</v>
          </cell>
          <cell r="W20" t="str">
            <v>REQ</v>
          </cell>
          <cell r="X20" t="str">
            <v>REQ</v>
          </cell>
          <cell r="Y20" t="str">
            <v>REQ</v>
          </cell>
          <cell r="Z20" t="str">
            <v>REQ</v>
          </cell>
          <cell r="AA20" t="str">
            <v>REQ</v>
          </cell>
          <cell r="AB20" t="str">
            <v>REQ</v>
          </cell>
          <cell r="AC20" t="str">
            <v>YES</v>
          </cell>
        </row>
        <row r="21">
          <cell r="A21">
            <v>64225</v>
          </cell>
          <cell r="B21" t="str">
            <v>1710 Vyse Avenue Limited Partnership</v>
          </cell>
          <cell r="C21" t="str">
            <v>BDO USA LLP (New York, NY)</v>
          </cell>
          <cell r="D21" t="str">
            <v>Community Access, Inc.</v>
          </cell>
          <cell r="E21" t="str">
            <v>Lisa Taylor</v>
          </cell>
          <cell r="G21" t="str">
            <v/>
          </cell>
          <cell r="N21" t="str">
            <v>REQ</v>
          </cell>
          <cell r="O21" t="str">
            <v/>
          </cell>
          <cell r="Q21" t="str">
            <v>REQ</v>
          </cell>
          <cell r="R21" t="str">
            <v>REQ</v>
          </cell>
          <cell r="S21" t="str">
            <v>REQ</v>
          </cell>
          <cell r="W21" t="str">
            <v>REQ</v>
          </cell>
          <cell r="X21" t="str">
            <v>REQ</v>
          </cell>
          <cell r="Y21" t="str">
            <v>REQ</v>
          </cell>
          <cell r="Z21" t="str">
            <v>REQ</v>
          </cell>
          <cell r="AA21" t="str">
            <v>REQ</v>
          </cell>
          <cell r="AB21" t="str">
            <v>REQ</v>
          </cell>
          <cell r="AC21" t="str">
            <v>YES</v>
          </cell>
        </row>
        <row r="22">
          <cell r="A22">
            <v>64332</v>
          </cell>
          <cell r="B22" t="str">
            <v>Project Freedom at Woodstown Urban Renewal L.P.</v>
          </cell>
          <cell r="C22" t="str">
            <v>Novogradac &amp; Company, LLP (New Jersey)</v>
          </cell>
          <cell r="D22" t="str">
            <v>Project Freedom Inc.</v>
          </cell>
          <cell r="E22" t="str">
            <v>Lisa Taylor</v>
          </cell>
          <cell r="G22" t="str">
            <v/>
          </cell>
          <cell r="N22" t="str">
            <v>REQ</v>
          </cell>
          <cell r="O22" t="str">
            <v>REQ</v>
          </cell>
          <cell r="Q22" t="str">
            <v>REQ</v>
          </cell>
          <cell r="R22" t="str">
            <v>REQ</v>
          </cell>
          <cell r="S22" t="str">
            <v>REQ</v>
          </cell>
          <cell r="W22" t="str">
            <v>REQ</v>
          </cell>
          <cell r="X22" t="str">
            <v>REQ</v>
          </cell>
          <cell r="Y22" t="str">
            <v>REQ</v>
          </cell>
          <cell r="Z22" t="str">
            <v>REQ</v>
          </cell>
          <cell r="AA22" t="str">
            <v>B</v>
          </cell>
          <cell r="AB22" t="str">
            <v>REQ</v>
          </cell>
          <cell r="AC22" t="str">
            <v>NO</v>
          </cell>
        </row>
        <row r="23">
          <cell r="A23">
            <v>64767</v>
          </cell>
          <cell r="B23" t="str">
            <v>Brookland Artspace Lofts, LLC</v>
          </cell>
          <cell r="C23" t="str">
            <v>Eide Bailly LLP</v>
          </cell>
          <cell r="D23" t="str">
            <v>Artspace Projects, Inc.</v>
          </cell>
          <cell r="E23" t="str">
            <v>Judy Jackson</v>
          </cell>
          <cell r="G23" t="str">
            <v/>
          </cell>
          <cell r="N23" t="str">
            <v>REQ</v>
          </cell>
          <cell r="O23" t="str">
            <v>REQ</v>
          </cell>
          <cell r="Q23" t="str">
            <v>REQ</v>
          </cell>
          <cell r="R23" t="str">
            <v>REQ</v>
          </cell>
          <cell r="S23" t="str">
            <v>REQ</v>
          </cell>
          <cell r="W23" t="str">
            <v>REQ</v>
          </cell>
          <cell r="X23" t="str">
            <v>REQ</v>
          </cell>
          <cell r="Y23" t="str">
            <v>REQ</v>
          </cell>
          <cell r="Z23" t="str">
            <v>REQ</v>
          </cell>
          <cell r="AA23" t="str">
            <v>REQ</v>
          </cell>
          <cell r="AB23" t="str">
            <v>REQ</v>
          </cell>
          <cell r="AC23" t="str">
            <v>YES</v>
          </cell>
        </row>
        <row r="24">
          <cell r="A24">
            <v>64782</v>
          </cell>
          <cell r="B24" t="str">
            <v>Falmouth Community LLC</v>
          </cell>
          <cell r="C24" t="str">
            <v>CohnReznick (Boston)</v>
          </cell>
          <cell r="D24" t="str">
            <v>Falmouth Housing Corporation</v>
          </cell>
          <cell r="E24" t="str">
            <v>Kimberly Pereira</v>
          </cell>
          <cell r="G24" t="str">
            <v/>
          </cell>
          <cell r="N24" t="str">
            <v>REQ</v>
          </cell>
          <cell r="O24" t="str">
            <v/>
          </cell>
          <cell r="Q24" t="str">
            <v>REQ</v>
          </cell>
          <cell r="R24" t="str">
            <v>REQ</v>
          </cell>
          <cell r="S24" t="str">
            <v>REQ</v>
          </cell>
          <cell r="U24" t="str">
            <v/>
          </cell>
          <cell r="W24" t="str">
            <v>REQ</v>
          </cell>
          <cell r="X24" t="str">
            <v>REQ</v>
          </cell>
          <cell r="Y24" t="str">
            <v>REQ</v>
          </cell>
          <cell r="Z24" t="str">
            <v>REQ</v>
          </cell>
          <cell r="AA24" t="str">
            <v>REQ</v>
          </cell>
          <cell r="AB24" t="str">
            <v>REQ</v>
          </cell>
          <cell r="AC24" t="str">
            <v>NO</v>
          </cell>
        </row>
        <row r="25">
          <cell r="A25">
            <v>64827</v>
          </cell>
          <cell r="B25" t="str">
            <v>Concern Heights Apartments, LLC</v>
          </cell>
          <cell r="C25" t="str">
            <v>CohnReznick (Chicago) (audit)/ CohnReznick (NY) (tax)</v>
          </cell>
          <cell r="D25" t="str">
            <v>Concern for Independent Living, Inc.</v>
          </cell>
          <cell r="E25" t="str">
            <v>Lisa Taylor</v>
          </cell>
          <cell r="G25" t="str">
            <v/>
          </cell>
          <cell r="N25" t="str">
            <v>REQ</v>
          </cell>
          <cell r="O25" t="str">
            <v/>
          </cell>
          <cell r="Q25" t="str">
            <v>REQ</v>
          </cell>
          <cell r="R25" t="str">
            <v>REQ</v>
          </cell>
          <cell r="S25" t="str">
            <v>REQ</v>
          </cell>
          <cell r="U25" t="str">
            <v/>
          </cell>
          <cell r="W25" t="str">
            <v>REQ</v>
          </cell>
          <cell r="X25" t="str">
            <v>REQ</v>
          </cell>
          <cell r="Y25" t="str">
            <v>REQ</v>
          </cell>
          <cell r="Z25" t="str">
            <v>REQ</v>
          </cell>
          <cell r="AA25" t="str">
            <v>REQ</v>
          </cell>
          <cell r="AB25" t="str">
            <v>REQ</v>
          </cell>
          <cell r="AC25" t="str">
            <v>NO</v>
          </cell>
        </row>
        <row r="26">
          <cell r="A26">
            <v>64963</v>
          </cell>
          <cell r="B26" t="str">
            <v>1415 Fairmount Limited Partnership</v>
          </cell>
          <cell r="C26" t="str">
            <v>Novogradac &amp; Company LLP (Malvern, PA)</v>
          </cell>
          <cell r="D26" t="str">
            <v>Project HOME</v>
          </cell>
          <cell r="E26" t="str">
            <v>Lisa Taylor</v>
          </cell>
          <cell r="G26" t="str">
            <v/>
          </cell>
          <cell r="N26" t="str">
            <v>REQ</v>
          </cell>
          <cell r="O26" t="str">
            <v/>
          </cell>
          <cell r="Q26" t="str">
            <v>REQ</v>
          </cell>
          <cell r="R26" t="str">
            <v>REQ</v>
          </cell>
          <cell r="S26" t="str">
            <v>REQ</v>
          </cell>
          <cell r="W26" t="str">
            <v>REQ</v>
          </cell>
          <cell r="X26" t="str">
            <v>REQ</v>
          </cell>
          <cell r="Y26" t="str">
            <v>REQ</v>
          </cell>
          <cell r="Z26" t="str">
            <v>REQ</v>
          </cell>
          <cell r="AA26" t="str">
            <v>REQ</v>
          </cell>
          <cell r="AB26" t="str">
            <v>REQ</v>
          </cell>
          <cell r="AC26" t="str">
            <v>NO</v>
          </cell>
        </row>
        <row r="27">
          <cell r="A27">
            <v>64982</v>
          </cell>
          <cell r="B27" t="str">
            <v>Mercy Housing Idaho V, LP</v>
          </cell>
          <cell r="C27" t="str">
            <v>CohnReznick (Charlotte)</v>
          </cell>
          <cell r="D27" t="str">
            <v>Mercy Housing, Inc.</v>
          </cell>
          <cell r="E27" t="str">
            <v>Justin Sousley</v>
          </cell>
          <cell r="G27" t="str">
            <v/>
          </cell>
          <cell r="I27" t="str">
            <v>WAIVED</v>
          </cell>
          <cell r="N27" t="str">
            <v>WAIVED</v>
          </cell>
          <cell r="O27" t="str">
            <v>WAIVED</v>
          </cell>
          <cell r="Q27" t="str">
            <v>WAIVED</v>
          </cell>
          <cell r="R27" t="str">
            <v>WAIVED</v>
          </cell>
          <cell r="S27" t="str">
            <v>WAIVED</v>
          </cell>
          <cell r="U27" t="str">
            <v>REQ</v>
          </cell>
          <cell r="V27" t="str">
            <v>REQ</v>
          </cell>
          <cell r="W27" t="str">
            <v>REQ</v>
          </cell>
          <cell r="X27" t="str">
            <v>REQ</v>
          </cell>
          <cell r="Y27" t="str">
            <v>REQ</v>
          </cell>
          <cell r="Z27" t="str">
            <v>REQ</v>
          </cell>
          <cell r="AA27" t="str">
            <v>N/A</v>
          </cell>
          <cell r="AB27" t="str">
            <v>REQ</v>
          </cell>
          <cell r="AC27" t="str">
            <v>TO BE DECIDED BY GP</v>
          </cell>
        </row>
        <row r="28">
          <cell r="A28">
            <v>65079</v>
          </cell>
          <cell r="B28" t="str">
            <v>Project Freedom at Hopewell Urban Renewal, L.P.</v>
          </cell>
          <cell r="C28" t="str">
            <v>Novogradac &amp; Company, LLP (New Jersey)</v>
          </cell>
          <cell r="D28" t="str">
            <v>Project Freedom Inc.</v>
          </cell>
          <cell r="E28" t="str">
            <v>Lisa Taylor</v>
          </cell>
          <cell r="G28" t="str">
            <v/>
          </cell>
          <cell r="N28" t="str">
            <v>REQ</v>
          </cell>
          <cell r="O28" t="str">
            <v>REQ</v>
          </cell>
          <cell r="Q28" t="str">
            <v>REQ</v>
          </cell>
          <cell r="R28" t="str">
            <v>REQ</v>
          </cell>
          <cell r="S28" t="str">
            <v>REQ</v>
          </cell>
          <cell r="W28" t="str">
            <v>REQ</v>
          </cell>
          <cell r="X28" t="str">
            <v>REQ</v>
          </cell>
          <cell r="Y28" t="str">
            <v>REQ</v>
          </cell>
          <cell r="Z28" t="str">
            <v>REQ</v>
          </cell>
          <cell r="AA28" t="str">
            <v>REQ</v>
          </cell>
          <cell r="AB28" t="str">
            <v>REQ</v>
          </cell>
          <cell r="AC28" t="str">
            <v>NO</v>
          </cell>
        </row>
        <row r="29">
          <cell r="A29">
            <v>65112</v>
          </cell>
          <cell r="B29" t="str">
            <v>Abbey Manor Special Needs Apartments, L.P.</v>
          </cell>
          <cell r="C29" t="str">
            <v>EFPR Group</v>
          </cell>
          <cell r="D29" t="str">
            <v>Southern Tier Environments for Living (STEL)</v>
          </cell>
          <cell r="E29" t="str">
            <v>Lisa Taylor</v>
          </cell>
          <cell r="G29" t="str">
            <v/>
          </cell>
          <cell r="N29" t="str">
            <v>REQ</v>
          </cell>
          <cell r="Q29" t="str">
            <v>REQ</v>
          </cell>
          <cell r="R29" t="str">
            <v>REQ</v>
          </cell>
          <cell r="S29" t="str">
            <v>REQ</v>
          </cell>
          <cell r="W29" t="str">
            <v>REQ</v>
          </cell>
          <cell r="X29" t="str">
            <v>REQ</v>
          </cell>
          <cell r="Y29" t="str">
            <v>REQ</v>
          </cell>
          <cell r="Z29" t="str">
            <v>REQ</v>
          </cell>
          <cell r="AA29" t="str">
            <v>REQ</v>
          </cell>
          <cell r="AB29" t="str">
            <v>REQ</v>
          </cell>
          <cell r="AC29" t="str">
            <v>NO</v>
          </cell>
        </row>
        <row r="30">
          <cell r="A30">
            <v>65154</v>
          </cell>
          <cell r="B30" t="str">
            <v>Cypress Village Limited Partnership</v>
          </cell>
          <cell r="C30" t="str">
            <v>Tyrone Anthony Sellers, CPA</v>
          </cell>
          <cell r="D30" t="str">
            <v>Cypress Hills Local Development Corporation, Inc.</v>
          </cell>
          <cell r="E30" t="str">
            <v>Tammara Quashie</v>
          </cell>
          <cell r="G30" t="str">
            <v/>
          </cell>
          <cell r="N30" t="str">
            <v>REQ</v>
          </cell>
          <cell r="O30" t="str">
            <v/>
          </cell>
          <cell r="Q30" t="str">
            <v>REQ</v>
          </cell>
          <cell r="R30" t="str">
            <v>REQ</v>
          </cell>
          <cell r="S30" t="str">
            <v>REQ</v>
          </cell>
          <cell r="U30" t="str">
            <v/>
          </cell>
          <cell r="W30" t="str">
            <v>REQ</v>
          </cell>
          <cell r="X30" t="str">
            <v>REQ</v>
          </cell>
          <cell r="Y30" t="str">
            <v>REQ</v>
          </cell>
          <cell r="Z30" t="str">
            <v>REQ</v>
          </cell>
          <cell r="AA30" t="str">
            <v>REQ</v>
          </cell>
          <cell r="AB30" t="str">
            <v>REQ</v>
          </cell>
          <cell r="AC30" t="str">
            <v>NO</v>
          </cell>
        </row>
        <row r="31">
          <cell r="A31">
            <v>65323</v>
          </cell>
          <cell r="B31" t="str">
            <v>Benedict's Place Urban Renewal, L.P.</v>
          </cell>
          <cell r="C31" t="str">
            <v>Baker Tilly Virchow Krause, LLP</v>
          </cell>
          <cell r="D31" t="str">
            <v>Diocese Housing Services Corp. of the Diocese of Camden, Inc.</v>
          </cell>
          <cell r="E31" t="str">
            <v>Lisa Griffin</v>
          </cell>
          <cell r="G31" t="str">
            <v/>
          </cell>
          <cell r="N31" t="str">
            <v>REQ</v>
          </cell>
          <cell r="O31" t="str">
            <v/>
          </cell>
          <cell r="Q31" t="str">
            <v>REQ</v>
          </cell>
          <cell r="R31" t="str">
            <v>REQ</v>
          </cell>
          <cell r="S31" t="str">
            <v>REQ</v>
          </cell>
          <cell r="W31" t="str">
            <v>REQ</v>
          </cell>
          <cell r="X31" t="str">
            <v>REQ</v>
          </cell>
          <cell r="Y31" t="str">
            <v>REQ</v>
          </cell>
          <cell r="Z31" t="str">
            <v>REQ</v>
          </cell>
          <cell r="AA31" t="str">
            <v>REQ</v>
          </cell>
          <cell r="AB31" t="str">
            <v>REQ</v>
          </cell>
          <cell r="AC31" t="str">
            <v>YES</v>
          </cell>
        </row>
        <row r="32">
          <cell r="A32">
            <v>65391</v>
          </cell>
          <cell r="B32" t="str">
            <v>Tillmon Villanueva Limited Partnership</v>
          </cell>
          <cell r="C32" t="str">
            <v>Katherine R. Conlon, CPA</v>
          </cell>
          <cell r="D32" t="str">
            <v>Womens Community Revitalization Project</v>
          </cell>
          <cell r="E32" t="str">
            <v>Lisa Griffin</v>
          </cell>
          <cell r="G32" t="str">
            <v/>
          </cell>
          <cell r="N32" t="str">
            <v>REQ</v>
          </cell>
          <cell r="O32" t="str">
            <v/>
          </cell>
          <cell r="Q32" t="str">
            <v>REQ</v>
          </cell>
          <cell r="R32" t="str">
            <v>REQ</v>
          </cell>
          <cell r="S32" t="str">
            <v>REQ</v>
          </cell>
          <cell r="U32" t="str">
            <v/>
          </cell>
          <cell r="W32" t="str">
            <v>REQ</v>
          </cell>
          <cell r="X32" t="str">
            <v>REQ</v>
          </cell>
          <cell r="Y32" t="str">
            <v>REQ</v>
          </cell>
          <cell r="Z32" t="str">
            <v>REQ</v>
          </cell>
          <cell r="AA32" t="str">
            <v>REQ</v>
          </cell>
          <cell r="AB32" t="str">
            <v>REQ</v>
          </cell>
          <cell r="AC32" t="str">
            <v>NO</v>
          </cell>
        </row>
        <row r="33">
          <cell r="A33">
            <v>65392</v>
          </cell>
          <cell r="B33" t="str">
            <v>HELP PA IV LP</v>
          </cell>
          <cell r="C33" t="str">
            <v>CohnReznick (Baltimore)</v>
          </cell>
          <cell r="D33" t="str">
            <v>HELP USA</v>
          </cell>
          <cell r="E33" t="str">
            <v>Lisa Griffin</v>
          </cell>
          <cell r="G33" t="str">
            <v/>
          </cell>
          <cell r="N33" t="str">
            <v>REQ</v>
          </cell>
          <cell r="Q33" t="str">
            <v>REQ</v>
          </cell>
          <cell r="R33" t="str">
            <v>REQ</v>
          </cell>
          <cell r="S33" t="str">
            <v>REQ</v>
          </cell>
          <cell r="U33" t="str">
            <v>REQ</v>
          </cell>
          <cell r="W33" t="str">
            <v>REQ</v>
          </cell>
          <cell r="X33" t="str">
            <v>REQ</v>
          </cell>
          <cell r="Y33" t="str">
            <v>REQ</v>
          </cell>
          <cell r="Z33" t="str">
            <v>REQ</v>
          </cell>
          <cell r="AA33" t="str">
            <v>REQ</v>
          </cell>
          <cell r="AB33" t="str">
            <v>REQ</v>
          </cell>
          <cell r="AC33" t="str">
            <v>NO</v>
          </cell>
        </row>
        <row r="34">
          <cell r="A34">
            <v>65479</v>
          </cell>
          <cell r="B34" t="str">
            <v>Promesa Court Residences Limited Partnership</v>
          </cell>
          <cell r="C34" t="str">
            <v>Withum Smith &amp; Brown</v>
          </cell>
          <cell r="D34" t="str">
            <v>Promesa HDFC</v>
          </cell>
          <cell r="E34" t="str">
            <v>David Rozan</v>
          </cell>
          <cell r="G34" t="str">
            <v/>
          </cell>
          <cell r="N34" t="str">
            <v>REQ</v>
          </cell>
          <cell r="O34" t="str">
            <v/>
          </cell>
          <cell r="Q34" t="str">
            <v>REQ</v>
          </cell>
          <cell r="R34" t="str">
            <v>REQ</v>
          </cell>
          <cell r="S34" t="str">
            <v>REQ</v>
          </cell>
          <cell r="U34" t="str">
            <v/>
          </cell>
          <cell r="W34" t="str">
            <v>REQ</v>
          </cell>
          <cell r="X34" t="str">
            <v>REQ</v>
          </cell>
          <cell r="Y34" t="str">
            <v>REQ</v>
          </cell>
          <cell r="Z34" t="str">
            <v>REQ</v>
          </cell>
          <cell r="AA34" t="str">
            <v>REQ</v>
          </cell>
          <cell r="AB34" t="str">
            <v>REQ</v>
          </cell>
          <cell r="AC34" t="str">
            <v>NO</v>
          </cell>
        </row>
        <row r="35">
          <cell r="A35">
            <v>65527</v>
          </cell>
          <cell r="B35" t="str">
            <v>Pinnacle Heights Extension, LLC</v>
          </cell>
          <cell r="C35" t="str">
            <v>CohnReznick (Hartford)</v>
          </cell>
          <cell r="D35" t="str">
            <v>The Simon Konover Company</v>
          </cell>
          <cell r="E35" t="str">
            <v>Kimberly Pereira</v>
          </cell>
          <cell r="G35" t="str">
            <v/>
          </cell>
          <cell r="N35" t="str">
            <v>REQ</v>
          </cell>
          <cell r="O35" t="str">
            <v/>
          </cell>
          <cell r="Q35" t="str">
            <v>REQ</v>
          </cell>
          <cell r="R35" t="str">
            <v>REQ</v>
          </cell>
          <cell r="S35" t="str">
            <v>REQ</v>
          </cell>
          <cell r="U35" t="str">
            <v/>
          </cell>
          <cell r="W35" t="str">
            <v>REQ</v>
          </cell>
          <cell r="X35" t="str">
            <v>REQ</v>
          </cell>
          <cell r="Y35" t="str">
            <v>REQ</v>
          </cell>
          <cell r="Z35" t="str">
            <v>REQ</v>
          </cell>
          <cell r="AA35" t="str">
            <v>REQ</v>
          </cell>
          <cell r="AB35" t="str">
            <v>REQ</v>
          </cell>
          <cell r="AC35" t="str">
            <v>NO</v>
          </cell>
        </row>
        <row r="36">
          <cell r="A36">
            <v>65738</v>
          </cell>
          <cell r="B36" t="str">
            <v>MBD Silva Taylor, LLC</v>
          </cell>
          <cell r="C36" t="str">
            <v>Novogradac &amp; Company, LLC (Dover, OH)</v>
          </cell>
          <cell r="D36" t="str">
            <v>MBD Community Housing Corporation</v>
          </cell>
          <cell r="E36" t="str">
            <v>Tammara Quashie</v>
          </cell>
          <cell r="G36" t="str">
            <v/>
          </cell>
          <cell r="N36" t="str">
            <v>REQ</v>
          </cell>
          <cell r="O36" t="str">
            <v>REQ</v>
          </cell>
          <cell r="Q36" t="str">
            <v>REQ</v>
          </cell>
          <cell r="R36" t="str">
            <v>REQ</v>
          </cell>
          <cell r="S36" t="str">
            <v>REQ</v>
          </cell>
          <cell r="W36" t="str">
            <v>REQ</v>
          </cell>
          <cell r="X36" t="str">
            <v>REQ</v>
          </cell>
          <cell r="Y36" t="str">
            <v>REQ</v>
          </cell>
          <cell r="Z36" t="str">
            <v>REQ</v>
          </cell>
          <cell r="AA36" t="str">
            <v>REQ</v>
          </cell>
          <cell r="AB36" t="str">
            <v>REQ</v>
          </cell>
          <cell r="AC36" t="str">
            <v>NO</v>
          </cell>
        </row>
        <row r="37">
          <cell r="A37">
            <v>65739</v>
          </cell>
          <cell r="B37" t="str">
            <v>461 Washington Street Limited Partnership</v>
          </cell>
          <cell r="C37" t="str">
            <v>CohnReznick (Hartford)</v>
          </cell>
          <cell r="D37" t="str">
            <v>Dimeo Properties, Inc.</v>
          </cell>
          <cell r="E37" t="str">
            <v>Kimberly Pereira</v>
          </cell>
          <cell r="G37" t="str">
            <v/>
          </cell>
          <cell r="N37" t="str">
            <v>REQ</v>
          </cell>
          <cell r="O37" t="str">
            <v/>
          </cell>
          <cell r="Q37" t="str">
            <v>REQ</v>
          </cell>
          <cell r="R37" t="str">
            <v>REQ</v>
          </cell>
          <cell r="S37" t="str">
            <v>REQ</v>
          </cell>
          <cell r="U37" t="str">
            <v/>
          </cell>
          <cell r="W37" t="str">
            <v>REQ</v>
          </cell>
          <cell r="X37" t="str">
            <v>REQ</v>
          </cell>
          <cell r="Y37" t="str">
            <v>REQ</v>
          </cell>
          <cell r="Z37" t="str">
            <v>REQ</v>
          </cell>
          <cell r="AA37" t="str">
            <v>REQ</v>
          </cell>
          <cell r="AB37" t="str">
            <v>REQ</v>
          </cell>
          <cell r="AC37" t="str">
            <v>NO</v>
          </cell>
        </row>
        <row r="38">
          <cell r="A38">
            <v>65848</v>
          </cell>
          <cell r="B38" t="str">
            <v>Cypress Hills Senior Housing L.P.</v>
          </cell>
          <cell r="C38" t="str">
            <v>Carter and Company CPA LLC</v>
          </cell>
          <cell r="D38" t="str">
            <v>Cypress Hills Local Development Corporation, Inc.</v>
          </cell>
          <cell r="E38" t="str">
            <v>Tammara Quashie</v>
          </cell>
          <cell r="G38" t="str">
            <v/>
          </cell>
          <cell r="N38" t="str">
            <v>REQ</v>
          </cell>
          <cell r="O38" t="str">
            <v>REQ</v>
          </cell>
          <cell r="Q38" t="str">
            <v>REQ</v>
          </cell>
          <cell r="R38" t="str">
            <v>REQ</v>
          </cell>
          <cell r="S38" t="str">
            <v>REQ</v>
          </cell>
          <cell r="U38" t="str">
            <v>REQ</v>
          </cell>
          <cell r="W38" t="str">
            <v>REQ</v>
          </cell>
          <cell r="X38" t="str">
            <v>REQ</v>
          </cell>
          <cell r="Y38" t="str">
            <v>REQ</v>
          </cell>
          <cell r="Z38" t="str">
            <v>REQ</v>
          </cell>
          <cell r="AA38" t="str">
            <v>REQ</v>
          </cell>
          <cell r="AB38" t="str">
            <v>REQ</v>
          </cell>
          <cell r="AC38" t="str">
            <v>NO</v>
          </cell>
        </row>
        <row r="39">
          <cell r="A39">
            <v>65871</v>
          </cell>
          <cell r="B39" t="str">
            <v>1952 Allegheny Associates Limited Partnership</v>
          </cell>
          <cell r="C39" t="str">
            <v>Katherine R. Conlon, CPA</v>
          </cell>
          <cell r="D39" t="str">
            <v>Impact Services Corporation (PA)</v>
          </cell>
          <cell r="E39" t="str">
            <v>Lisa Griffin</v>
          </cell>
          <cell r="G39" t="str">
            <v/>
          </cell>
          <cell r="N39" t="str">
            <v>REQ</v>
          </cell>
          <cell r="O39" t="str">
            <v>REQ</v>
          </cell>
          <cell r="Q39" t="str">
            <v>REQ</v>
          </cell>
          <cell r="R39" t="str">
            <v>REQ</v>
          </cell>
          <cell r="S39" t="str">
            <v>REQ</v>
          </cell>
          <cell r="U39" t="str">
            <v>REQ</v>
          </cell>
          <cell r="W39" t="str">
            <v>REQ</v>
          </cell>
          <cell r="X39" t="str">
            <v>REQ</v>
          </cell>
          <cell r="Y39" t="str">
            <v>REQ</v>
          </cell>
          <cell r="Z39" t="str">
            <v>REQ</v>
          </cell>
          <cell r="AA39" t="str">
            <v>REQ</v>
          </cell>
          <cell r="AB39" t="str">
            <v>REQ</v>
          </cell>
          <cell r="AC39" t="str">
            <v>NO</v>
          </cell>
        </row>
        <row r="40">
          <cell r="A40">
            <v>65896</v>
          </cell>
          <cell r="B40" t="str">
            <v>Ability Oakland II, LLC</v>
          </cell>
          <cell r="C40" t="str">
            <v>Tidwell Group (Atlanta)</v>
          </cell>
          <cell r="D40" t="str">
            <v>Ability Housing of Northeast Florida, Inc.</v>
          </cell>
          <cell r="E40" t="str">
            <v>Judy Jackson</v>
          </cell>
          <cell r="G40" t="str">
            <v/>
          </cell>
          <cell r="N40" t="str">
            <v>REQ</v>
          </cell>
          <cell r="Q40" t="str">
            <v>REQ</v>
          </cell>
          <cell r="R40" t="str">
            <v>REQ</v>
          </cell>
          <cell r="S40" t="str">
            <v>REQ</v>
          </cell>
          <cell r="W40" t="str">
            <v>REQ</v>
          </cell>
          <cell r="X40" t="str">
            <v>REQ</v>
          </cell>
          <cell r="Y40" t="str">
            <v>REQ</v>
          </cell>
          <cell r="Z40" t="str">
            <v>REQ</v>
          </cell>
          <cell r="AA40" t="str">
            <v>REQ</v>
          </cell>
          <cell r="AB40" t="str">
            <v>REQ</v>
          </cell>
          <cell r="AC40" t="str">
            <v>NO</v>
          </cell>
        </row>
        <row r="41">
          <cell r="A41">
            <v>66049</v>
          </cell>
          <cell r="B41" t="str">
            <v>Project Freedom at Westampton Urban Renewal, L.P.</v>
          </cell>
          <cell r="C41" t="str">
            <v>Novogradac &amp; Company, LLP (New Jersey)</v>
          </cell>
          <cell r="D41" t="str">
            <v>Project Freedom Inc.</v>
          </cell>
          <cell r="E41" t="str">
            <v>Lisa Taylor</v>
          </cell>
          <cell r="G41" t="str">
            <v/>
          </cell>
          <cell r="N41" t="str">
            <v>REQ</v>
          </cell>
          <cell r="O41" t="str">
            <v>REQ</v>
          </cell>
          <cell r="Q41" t="str">
            <v>REQ</v>
          </cell>
          <cell r="R41" t="str">
            <v>REQ</v>
          </cell>
          <cell r="S41" t="str">
            <v>REQ</v>
          </cell>
          <cell r="W41" t="str">
            <v>REQ</v>
          </cell>
          <cell r="X41" t="str">
            <v>REQ</v>
          </cell>
          <cell r="Y41" t="str">
            <v>REQ</v>
          </cell>
          <cell r="Z41" t="str">
            <v>REQ</v>
          </cell>
          <cell r="AA41" t="str">
            <v>REQ</v>
          </cell>
          <cell r="AB41" t="str">
            <v>REQ</v>
          </cell>
          <cell r="AC41" t="str">
            <v>NO</v>
          </cell>
        </row>
        <row r="42">
          <cell r="A42">
            <v>66077</v>
          </cell>
          <cell r="B42" t="str">
            <v>Samuel Tabas Apartments, LP</v>
          </cell>
          <cell r="C42" t="str">
            <v>TaitWeller</v>
          </cell>
          <cell r="D42" t="str">
            <v>Federation Housing, Inc.</v>
          </cell>
          <cell r="E42" t="str">
            <v>Lisa Griffin</v>
          </cell>
          <cell r="G42" t="str">
            <v/>
          </cell>
          <cell r="N42" t="str">
            <v>REQ</v>
          </cell>
          <cell r="O42" t="str">
            <v/>
          </cell>
          <cell r="Q42" t="str">
            <v>REQ</v>
          </cell>
          <cell r="R42" t="str">
            <v>REQ</v>
          </cell>
          <cell r="S42" t="str">
            <v>REQ</v>
          </cell>
          <cell r="W42" t="str">
            <v>REQ</v>
          </cell>
          <cell r="X42" t="str">
            <v>REQ</v>
          </cell>
          <cell r="Y42" t="str">
            <v>REQ</v>
          </cell>
          <cell r="Z42" t="str">
            <v>REQ</v>
          </cell>
          <cell r="AA42" t="str">
            <v>REQ</v>
          </cell>
          <cell r="AB42" t="str">
            <v>REQ</v>
          </cell>
          <cell r="AC42" t="str">
            <v>YES</v>
          </cell>
        </row>
        <row r="43">
          <cell r="A43">
            <v>66124</v>
          </cell>
          <cell r="B43" t="str">
            <v>River Vale Senior Residence Urban Renewal, LP</v>
          </cell>
          <cell r="C43" t="str">
            <v>Sobel &amp; Company, LLC</v>
          </cell>
          <cell r="D43" t="str">
            <v>Domus Corporation and Subsidiaries</v>
          </cell>
          <cell r="E43" t="str">
            <v>Lisa Griffin</v>
          </cell>
          <cell r="G43" t="str">
            <v/>
          </cell>
          <cell r="N43" t="str">
            <v>REQ</v>
          </cell>
          <cell r="O43" t="str">
            <v>REQ</v>
          </cell>
          <cell r="Q43" t="str">
            <v>REQ</v>
          </cell>
          <cell r="R43" t="str">
            <v>REQ</v>
          </cell>
          <cell r="S43" t="str">
            <v>REQ</v>
          </cell>
          <cell r="U43" t="str">
            <v>REQ</v>
          </cell>
          <cell r="W43" t="str">
            <v>REQ</v>
          </cell>
          <cell r="X43" t="str">
            <v>REQ</v>
          </cell>
          <cell r="Y43" t="str">
            <v>REQ</v>
          </cell>
          <cell r="Z43" t="str">
            <v>REQ</v>
          </cell>
          <cell r="AA43" t="str">
            <v>REQ</v>
          </cell>
          <cell r="AB43" t="str">
            <v>REQ</v>
          </cell>
          <cell r="AC43" t="str">
            <v>NO</v>
          </cell>
        </row>
        <row r="44">
          <cell r="A44">
            <v>66126</v>
          </cell>
          <cell r="B44" t="str">
            <v>Northvale Senior Residence, LP</v>
          </cell>
          <cell r="C44" t="str">
            <v>Sobel &amp; Company, LLC</v>
          </cell>
          <cell r="D44" t="str">
            <v>Domus Corporation and Subsidiaries</v>
          </cell>
          <cell r="E44" t="str">
            <v>Lisa Griffin</v>
          </cell>
          <cell r="G44" t="str">
            <v/>
          </cell>
          <cell r="N44" t="str">
            <v>REQ</v>
          </cell>
          <cell r="O44" t="str">
            <v>REQ</v>
          </cell>
          <cell r="Q44" t="str">
            <v>REQ</v>
          </cell>
          <cell r="R44" t="str">
            <v>REQ</v>
          </cell>
          <cell r="S44" t="str">
            <v>REQ</v>
          </cell>
          <cell r="U44" t="str">
            <v>REQ</v>
          </cell>
          <cell r="W44" t="str">
            <v>REQ</v>
          </cell>
          <cell r="X44" t="str">
            <v>REQ</v>
          </cell>
          <cell r="Y44" t="str">
            <v>REQ</v>
          </cell>
          <cell r="Z44" t="str">
            <v>REQ</v>
          </cell>
          <cell r="AA44" t="str">
            <v>REQ</v>
          </cell>
          <cell r="AB44" t="str">
            <v>REQ</v>
          </cell>
          <cell r="AC44" t="str">
            <v>NO</v>
          </cell>
        </row>
        <row r="45">
          <cell r="A45">
            <v>66131</v>
          </cell>
          <cell r="B45" t="str">
            <v>Partner Arms 4, LLC</v>
          </cell>
          <cell r="C45" t="str">
            <v>Hertzbach &amp; Company, P.A.</v>
          </cell>
          <cell r="D45" t="str">
            <v>THC Affordable Housing, Inc.</v>
          </cell>
          <cell r="E45" t="str">
            <v>Judy Jackson</v>
          </cell>
          <cell r="G45" t="str">
            <v/>
          </cell>
          <cell r="N45" t="str">
            <v>REQ</v>
          </cell>
          <cell r="O45" t="str">
            <v/>
          </cell>
          <cell r="Q45" t="str">
            <v>REQ</v>
          </cell>
          <cell r="R45" t="str">
            <v>REQ</v>
          </cell>
          <cell r="S45" t="str">
            <v>REQ</v>
          </cell>
          <cell r="U45" t="str">
            <v>REQ</v>
          </cell>
          <cell r="W45" t="str">
            <v>REQ</v>
          </cell>
          <cell r="X45" t="str">
            <v>REQ</v>
          </cell>
          <cell r="Y45" t="str">
            <v>REQ</v>
          </cell>
          <cell r="Z45" t="str">
            <v>REQ</v>
          </cell>
          <cell r="AA45" t="str">
            <v>REQ</v>
          </cell>
          <cell r="AB45" t="str">
            <v>REQ</v>
          </cell>
          <cell r="AC45" t="str">
            <v>YES</v>
          </cell>
        </row>
        <row r="46">
          <cell r="A46">
            <v>66259</v>
          </cell>
          <cell r="B46" t="str">
            <v>HELP PA V LP</v>
          </cell>
          <cell r="C46" t="str">
            <v>CohnReznick (Baltimore)</v>
          </cell>
          <cell r="D46" t="str">
            <v>HELP USA</v>
          </cell>
          <cell r="E46" t="str">
            <v>Lisa Griffin</v>
          </cell>
          <cell r="N46" t="str">
            <v>REQ</v>
          </cell>
          <cell r="O46" t="str">
            <v>REQ</v>
          </cell>
          <cell r="Q46" t="str">
            <v>REQ</v>
          </cell>
          <cell r="R46" t="str">
            <v>REQ</v>
          </cell>
          <cell r="S46" t="str">
            <v>REQ</v>
          </cell>
          <cell r="U46" t="str">
            <v>REQ</v>
          </cell>
          <cell r="W46" t="str">
            <v>REQ</v>
          </cell>
          <cell r="X46" t="str">
            <v>REQ</v>
          </cell>
          <cell r="Y46" t="str">
            <v>REQ</v>
          </cell>
          <cell r="Z46" t="str">
            <v>REQ</v>
          </cell>
          <cell r="AA46" t="str">
            <v>REQ</v>
          </cell>
          <cell r="AB46" t="str">
            <v>REQ</v>
          </cell>
          <cell r="AC46" t="str">
            <v>NO</v>
          </cell>
        </row>
        <row r="47">
          <cell r="A47">
            <v>66308</v>
          </cell>
          <cell r="B47" t="str">
            <v>Branch Blackstone Limited Partnership</v>
          </cell>
          <cell r="C47" t="str">
            <v>Damiano, Burk &amp; Nuttall, P.C.</v>
          </cell>
          <cell r="D47" t="str">
            <v>Pawtucket Central Falls Development Corporation</v>
          </cell>
          <cell r="E47" t="str">
            <v>Jessica Polak</v>
          </cell>
          <cell r="G47" t="str">
            <v>REQ</v>
          </cell>
          <cell r="N47" t="str">
            <v>REQ</v>
          </cell>
          <cell r="O47" t="str">
            <v>REQ</v>
          </cell>
          <cell r="P47" t="str">
            <v>REQ</v>
          </cell>
          <cell r="Q47" t="str">
            <v>REQ</v>
          </cell>
          <cell r="R47" t="str">
            <v>REQ</v>
          </cell>
          <cell r="S47" t="str">
            <v>REQ</v>
          </cell>
          <cell r="U47" t="str">
            <v>REQ</v>
          </cell>
          <cell r="V47" t="str">
            <v>REQ</v>
          </cell>
          <cell r="W47" t="str">
            <v>REQ</v>
          </cell>
          <cell r="X47" t="str">
            <v>REQ</v>
          </cell>
          <cell r="Y47" t="str">
            <v>REQ</v>
          </cell>
          <cell r="Z47" t="str">
            <v>REQ</v>
          </cell>
          <cell r="AA47" t="str">
            <v>REQ</v>
          </cell>
          <cell r="AB47" t="str">
            <v>REQ</v>
          </cell>
          <cell r="AC47" t="str">
            <v>YES</v>
          </cell>
        </row>
        <row r="48">
          <cell r="A48">
            <v>67007</v>
          </cell>
          <cell r="B48" t="str">
            <v>Project Freedom at Westampton Urban Renewal II, LP</v>
          </cell>
          <cell r="C48" t="str">
            <v>Novogradac &amp; Company, LLP (New Jersey)</v>
          </cell>
          <cell r="D48" t="str">
            <v>Project Freedom Inc.</v>
          </cell>
          <cell r="E48" t="str">
            <v>Lisa Taylor</v>
          </cell>
          <cell r="N48" t="str">
            <v>REQ</v>
          </cell>
          <cell r="O48" t="str">
            <v>REQ</v>
          </cell>
          <cell r="Q48" t="str">
            <v>REQ</v>
          </cell>
          <cell r="R48" t="str">
            <v>REQ</v>
          </cell>
          <cell r="S48" t="str">
            <v>REQ</v>
          </cell>
          <cell r="W48" t="str">
            <v>REQ</v>
          </cell>
          <cell r="X48" t="str">
            <v>REQ</v>
          </cell>
          <cell r="Y48" t="str">
            <v>REQ</v>
          </cell>
          <cell r="Z48" t="str">
            <v>REQ</v>
          </cell>
          <cell r="AA48" t="str">
            <v>REQ</v>
          </cell>
          <cell r="AB48" t="str">
            <v>REQ</v>
          </cell>
          <cell r="AC48" t="str">
            <v>NO</v>
          </cell>
        </row>
        <row r="49">
          <cell r="A49">
            <v>67150</v>
          </cell>
          <cell r="B49" t="str">
            <v>Southern Villas, LLC</v>
          </cell>
          <cell r="C49" t="str">
            <v>Tidwell Group (Atlanta)</v>
          </cell>
          <cell r="D49" t="str">
            <v>Gorman and Company, Inc.</v>
          </cell>
          <cell r="E49" t="str">
            <v>Judy Jackson</v>
          </cell>
          <cell r="G49" t="str">
            <v/>
          </cell>
          <cell r="N49" t="str">
            <v>REQ</v>
          </cell>
          <cell r="O49" t="str">
            <v>REQ</v>
          </cell>
          <cell r="Q49" t="str">
            <v>REQ</v>
          </cell>
          <cell r="R49" t="str">
            <v>REQ</v>
          </cell>
          <cell r="S49" t="str">
            <v>REQ</v>
          </cell>
          <cell r="W49" t="str">
            <v>REQ</v>
          </cell>
          <cell r="X49" t="str">
            <v>REQ</v>
          </cell>
          <cell r="Y49" t="str">
            <v>REQ</v>
          </cell>
          <cell r="Z49" t="str">
            <v>REQ</v>
          </cell>
          <cell r="AA49" t="str">
            <v>REQ</v>
          </cell>
          <cell r="AB49" t="str">
            <v>REQ</v>
          </cell>
          <cell r="AC49" t="str">
            <v>NO</v>
          </cell>
        </row>
        <row r="50">
          <cell r="A50">
            <v>67196</v>
          </cell>
          <cell r="B50" t="str">
            <v>FAC Renaissance LP</v>
          </cell>
          <cell r="C50" t="str">
            <v>Tyrone Anthony Sellers, CPA</v>
          </cell>
          <cell r="D50" t="str">
            <v>Fifth Avenue Committee</v>
          </cell>
          <cell r="E50" t="str">
            <v>David Rozan</v>
          </cell>
          <cell r="N50" t="str">
            <v>REQ</v>
          </cell>
          <cell r="O50" t="str">
            <v>REQ</v>
          </cell>
          <cell r="Q50" t="str">
            <v>REQ</v>
          </cell>
          <cell r="R50" t="str">
            <v>REQ</v>
          </cell>
          <cell r="S50" t="str">
            <v>REQ</v>
          </cell>
          <cell r="W50" t="str">
            <v>REQ</v>
          </cell>
          <cell r="X50" t="str">
            <v>REQ</v>
          </cell>
          <cell r="Y50" t="str">
            <v>REQ</v>
          </cell>
          <cell r="Z50" t="str">
            <v>REQ</v>
          </cell>
          <cell r="AA50" t="str">
            <v>REQ</v>
          </cell>
          <cell r="AB50" t="str">
            <v>REQ</v>
          </cell>
          <cell r="AC50" t="str">
            <v>YES</v>
          </cell>
        </row>
        <row r="51">
          <cell r="A51">
            <v>67198</v>
          </cell>
          <cell r="B51" t="str">
            <v>Southern County Community Housing LLC</v>
          </cell>
          <cell r="C51" t="str">
            <v>RubinBrown LLP</v>
          </cell>
          <cell r="D51" t="str">
            <v>Housing Authority of Cook County</v>
          </cell>
          <cell r="E51" t="str">
            <v>Jennifer Rivera</v>
          </cell>
          <cell r="G51" t="str">
            <v>REQ</v>
          </cell>
          <cell r="N51" t="str">
            <v>REQ</v>
          </cell>
          <cell r="O51" t="str">
            <v>REQ</v>
          </cell>
          <cell r="P51" t="str">
            <v>REQ</v>
          </cell>
          <cell r="Q51" t="str">
            <v>REQ</v>
          </cell>
          <cell r="R51" t="str">
            <v>REQ</v>
          </cell>
          <cell r="S51" t="str">
            <v>REQ</v>
          </cell>
          <cell r="U51" t="str">
            <v>REQ</v>
          </cell>
          <cell r="V51" t="str">
            <v>REQ</v>
          </cell>
          <cell r="W51" t="str">
            <v>REQ</v>
          </cell>
          <cell r="X51" t="str">
            <v>REQ</v>
          </cell>
          <cell r="Y51" t="str">
            <v>REQ</v>
          </cell>
          <cell r="Z51" t="str">
            <v>REQ</v>
          </cell>
          <cell r="AA51" t="str">
            <v>REQ</v>
          </cell>
          <cell r="AB51" t="str">
            <v>REQ</v>
          </cell>
          <cell r="AC51" t="str">
            <v>YES (IN YEAR PROPERTY PIS)</v>
          </cell>
        </row>
        <row r="52">
          <cell r="A52">
            <v>67199</v>
          </cell>
          <cell r="B52" t="str">
            <v>Richard Flowers Community Housing, LLC</v>
          </cell>
          <cell r="C52" t="str">
            <v>RubinBrown LLP</v>
          </cell>
          <cell r="D52" t="str">
            <v>Housing Authority of Cook County</v>
          </cell>
          <cell r="E52" t="str">
            <v>Jennifer Rivera</v>
          </cell>
          <cell r="G52" t="str">
            <v>REQ</v>
          </cell>
          <cell r="N52" t="str">
            <v>REQ</v>
          </cell>
          <cell r="O52" t="str">
            <v>REQ</v>
          </cell>
          <cell r="P52" t="str">
            <v>REQ</v>
          </cell>
          <cell r="Q52" t="str">
            <v>REQ</v>
          </cell>
          <cell r="R52" t="str">
            <v>REQ</v>
          </cell>
          <cell r="S52" t="str">
            <v>REQ</v>
          </cell>
          <cell r="U52" t="str">
            <v>REQ</v>
          </cell>
          <cell r="V52" t="str">
            <v>REQ</v>
          </cell>
          <cell r="W52" t="str">
            <v>REQ</v>
          </cell>
          <cell r="X52" t="str">
            <v>REQ</v>
          </cell>
          <cell r="Y52" t="str">
            <v>REQ</v>
          </cell>
          <cell r="Z52" t="str">
            <v>REQ</v>
          </cell>
          <cell r="AA52" t="str">
            <v>REQ</v>
          </cell>
          <cell r="AB52" t="str">
            <v>REQ</v>
          </cell>
          <cell r="AC52" t="str">
            <v>YES (IN YEAR PROPERTY PIS)</v>
          </cell>
        </row>
        <row r="53">
          <cell r="A53">
            <v>67200</v>
          </cell>
          <cell r="B53" t="str">
            <v>South Suburban Senior Living, LLC</v>
          </cell>
          <cell r="C53" t="str">
            <v>RubinBrown LLP</v>
          </cell>
          <cell r="D53" t="str">
            <v>Housing Authority of Cook County</v>
          </cell>
          <cell r="E53" t="str">
            <v>Jennifer Rivera</v>
          </cell>
          <cell r="G53" t="str">
            <v>REQ</v>
          </cell>
          <cell r="N53" t="str">
            <v>REQ</v>
          </cell>
          <cell r="O53" t="str">
            <v>REQ</v>
          </cell>
          <cell r="P53" t="str">
            <v>REQ</v>
          </cell>
          <cell r="Q53" t="str">
            <v>REQ</v>
          </cell>
          <cell r="R53" t="str">
            <v>REQ</v>
          </cell>
          <cell r="S53" t="str">
            <v>REQ</v>
          </cell>
          <cell r="U53" t="str">
            <v>REQ</v>
          </cell>
          <cell r="V53" t="str">
            <v>REQ</v>
          </cell>
          <cell r="W53" t="str">
            <v>REQ</v>
          </cell>
          <cell r="X53" t="str">
            <v>REQ</v>
          </cell>
          <cell r="Y53" t="str">
            <v>REQ</v>
          </cell>
          <cell r="Z53" t="str">
            <v>REQ</v>
          </cell>
          <cell r="AA53" t="str">
            <v>REQ</v>
          </cell>
          <cell r="AB53" t="str">
            <v>REQ</v>
          </cell>
          <cell r="AC53" t="str">
            <v>YES (IN YEAR PROPERTY PIS)</v>
          </cell>
        </row>
        <row r="54">
          <cell r="A54">
            <v>67285</v>
          </cell>
          <cell r="B54" t="str">
            <v>New Park TOD Limited Partnership</v>
          </cell>
          <cell r="C54" t="str">
            <v>Maletta &amp; Company</v>
          </cell>
          <cell r="D54" t="str">
            <v>Trout Brook Realty Advisors/ West Hartford Housing Authority</v>
          </cell>
          <cell r="E54" t="str">
            <v>Kimberly Pereira</v>
          </cell>
          <cell r="G54" t="str">
            <v>REQ</v>
          </cell>
          <cell r="N54" t="str">
            <v>REQ</v>
          </cell>
          <cell r="O54" t="str">
            <v>REQ</v>
          </cell>
          <cell r="P54" t="str">
            <v>REQ</v>
          </cell>
          <cell r="Q54" t="str">
            <v>REQ</v>
          </cell>
          <cell r="R54" t="str">
            <v>REQ</v>
          </cell>
          <cell r="S54" t="str">
            <v>REQ</v>
          </cell>
          <cell r="U54" t="str">
            <v>REQ</v>
          </cell>
          <cell r="V54" t="str">
            <v>REQ</v>
          </cell>
          <cell r="W54" t="str">
            <v>REQ</v>
          </cell>
          <cell r="X54" t="str">
            <v>REQ</v>
          </cell>
          <cell r="Y54" t="str">
            <v>REQ</v>
          </cell>
          <cell r="Z54" t="str">
            <v>REQ</v>
          </cell>
          <cell r="AA54" t="str">
            <v>REQ</v>
          </cell>
          <cell r="AB54" t="str">
            <v>REQ</v>
          </cell>
          <cell r="AC54" t="str">
            <v>YES</v>
          </cell>
        </row>
        <row r="55">
          <cell r="A55">
            <v>67784</v>
          </cell>
          <cell r="B55" t="str">
            <v>Project Freedom at West Windsor Urban Renewal, LP</v>
          </cell>
          <cell r="C55" t="str">
            <v>Novogradac &amp; Company LLP (New Jersey)</v>
          </cell>
          <cell r="D55" t="str">
            <v>Project Freedom Inc.</v>
          </cell>
          <cell r="E55" t="str">
            <v>Lisa Taylor</v>
          </cell>
          <cell r="G55" t="str">
            <v>REQ</v>
          </cell>
          <cell r="I55" t="str">
            <v>WAIVED</v>
          </cell>
          <cell r="K55" t="str">
            <v>REQ</v>
          </cell>
          <cell r="N55" t="str">
            <v>WAIVED</v>
          </cell>
          <cell r="O55" t="str">
            <v>WAIVED</v>
          </cell>
          <cell r="Q55" t="str">
            <v>WAIVED</v>
          </cell>
          <cell r="R55" t="str">
            <v>WAIVED</v>
          </cell>
          <cell r="S55" t="str">
            <v>WAIVED</v>
          </cell>
          <cell r="U55" t="str">
            <v>REQ</v>
          </cell>
          <cell r="V55" t="str">
            <v>REQ</v>
          </cell>
          <cell r="W55" t="str">
            <v>REQ</v>
          </cell>
          <cell r="X55" t="str">
            <v>REQ</v>
          </cell>
          <cell r="Y55" t="str">
            <v>REQ</v>
          </cell>
          <cell r="Z55" t="str">
            <v>REQ</v>
          </cell>
          <cell r="AA55" t="str">
            <v>REQ</v>
          </cell>
          <cell r="AB55" t="str">
            <v>REQ</v>
          </cell>
          <cell r="AC55" t="str">
            <v>YES (IN YEAR PROPERTY PIS)</v>
          </cell>
        </row>
        <row r="56">
          <cell r="A56">
            <v>67856</v>
          </cell>
          <cell r="B56" t="str">
            <v>Connecticut Court, LLC</v>
          </cell>
          <cell r="C56" t="str">
            <v>EFPR Group</v>
          </cell>
          <cell r="D56" t="str">
            <v>Clinton County Chaper NYSARC, Inc</v>
          </cell>
          <cell r="E56" t="str">
            <v>Jessica Polak</v>
          </cell>
          <cell r="G56" t="str">
            <v>REQ</v>
          </cell>
          <cell r="N56" t="str">
            <v>REQ</v>
          </cell>
          <cell r="O56" t="str">
            <v>REQ</v>
          </cell>
          <cell r="P56" t="str">
            <v>REQ</v>
          </cell>
          <cell r="Q56" t="str">
            <v>REQ</v>
          </cell>
          <cell r="R56" t="str">
            <v>REQ</v>
          </cell>
          <cell r="S56" t="str">
            <v>REQ</v>
          </cell>
          <cell r="U56" t="str">
            <v>REQ</v>
          </cell>
          <cell r="V56" t="str">
            <v>REQ</v>
          </cell>
          <cell r="W56" t="str">
            <v>REQ</v>
          </cell>
          <cell r="X56" t="str">
            <v>REQ</v>
          </cell>
          <cell r="Y56" t="str">
            <v>REQ</v>
          </cell>
          <cell r="Z56" t="str">
            <v>REQ</v>
          </cell>
          <cell r="AA56" t="str">
            <v>REQ</v>
          </cell>
          <cell r="AB56" t="str">
            <v>REQ</v>
          </cell>
          <cell r="AC56" t="str">
            <v>YES</v>
          </cell>
        </row>
        <row r="57">
          <cell r="A57">
            <v>67913</v>
          </cell>
          <cell r="B57" t="str">
            <v>Maplewood, L.P.</v>
          </cell>
          <cell r="C57" t="str">
            <v>Damiano, Burk &amp; Nuttall, P.C.</v>
          </cell>
          <cell r="D57" t="str">
            <v>SWAP, Inc.</v>
          </cell>
          <cell r="E57" t="str">
            <v>Kimberly Pereira</v>
          </cell>
          <cell r="G57" t="str">
            <v>REQ</v>
          </cell>
          <cell r="N57" t="str">
            <v>REQ</v>
          </cell>
          <cell r="O57" t="str">
            <v>REQ</v>
          </cell>
          <cell r="P57" t="str">
            <v>REQ</v>
          </cell>
          <cell r="Q57" t="str">
            <v>REQ</v>
          </cell>
          <cell r="R57" t="str">
            <v>REQ</v>
          </cell>
          <cell r="S57" t="str">
            <v>REQ</v>
          </cell>
          <cell r="U57" t="str">
            <v>REQ</v>
          </cell>
          <cell r="V57" t="str">
            <v>REQ</v>
          </cell>
          <cell r="W57" t="str">
            <v>REQ</v>
          </cell>
          <cell r="X57" t="str">
            <v>REQ</v>
          </cell>
          <cell r="Y57" t="str">
            <v>REQ</v>
          </cell>
          <cell r="Z57" t="str">
            <v>REQ</v>
          </cell>
          <cell r="AA57" t="str">
            <v>REQ</v>
          </cell>
          <cell r="AB57" t="str">
            <v>REQ</v>
          </cell>
          <cell r="AC57" t="str">
            <v>YES</v>
          </cell>
        </row>
        <row r="58">
          <cell r="A58">
            <v>67914</v>
          </cell>
          <cell r="B58" t="str">
            <v>5525 W Diversey Manor Apartments LLC</v>
          </cell>
          <cell r="C58" t="str">
            <v>RubinBrown LLP</v>
          </cell>
          <cell r="D58" t="str">
            <v>Metropolitan Housing Development Corporation</v>
          </cell>
          <cell r="E58" t="str">
            <v>Zoila Natera-Sandoval</v>
          </cell>
          <cell r="G58" t="str">
            <v>REQ</v>
          </cell>
          <cell r="N58" t="str">
            <v>REQ</v>
          </cell>
          <cell r="O58" t="str">
            <v>REQ</v>
          </cell>
          <cell r="P58" t="str">
            <v>REQ</v>
          </cell>
          <cell r="Q58" t="str">
            <v>REQ</v>
          </cell>
          <cell r="R58" t="str">
            <v>REQ</v>
          </cell>
          <cell r="S58" t="str">
            <v>REQ</v>
          </cell>
          <cell r="U58" t="str">
            <v>REQ</v>
          </cell>
          <cell r="V58" t="str">
            <v>REQ</v>
          </cell>
          <cell r="W58" t="str">
            <v>REQ</v>
          </cell>
          <cell r="X58" t="str">
            <v>REQ</v>
          </cell>
          <cell r="Y58" t="str">
            <v>REQ</v>
          </cell>
          <cell r="Z58" t="str">
            <v>REQ</v>
          </cell>
          <cell r="AA58" t="str">
            <v>REQ</v>
          </cell>
          <cell r="AB58" t="str">
            <v>REQ</v>
          </cell>
          <cell r="AC58" t="str">
            <v>YES</v>
          </cell>
        </row>
        <row r="59">
          <cell r="A59">
            <v>78067</v>
          </cell>
          <cell r="B59" t="str">
            <v>VBV II LLC</v>
          </cell>
          <cell r="D59" t="str">
            <v>Affordable Housing &amp; Services Collaborative, Inc. (AHSC)</v>
          </cell>
          <cell r="E59" t="str">
            <v>Kimberly Pereira</v>
          </cell>
          <cell r="G59" t="str">
            <v>REQ</v>
          </cell>
          <cell r="N59" t="str">
            <v>REQ</v>
          </cell>
          <cell r="O59" t="str">
            <v>REQ</v>
          </cell>
          <cell r="P59" t="str">
            <v>REQ</v>
          </cell>
          <cell r="Q59" t="str">
            <v>REQ</v>
          </cell>
          <cell r="R59" t="str">
            <v>REQ</v>
          </cell>
          <cell r="S59" t="str">
            <v>REQ</v>
          </cell>
          <cell r="U59" t="str">
            <v>REQ</v>
          </cell>
          <cell r="V59" t="str">
            <v>REQ</v>
          </cell>
          <cell r="W59" t="str">
            <v>REQ</v>
          </cell>
          <cell r="X59" t="str">
            <v>REQ</v>
          </cell>
          <cell r="Y59" t="str">
            <v>REQ</v>
          </cell>
          <cell r="Z59" t="str">
            <v>REQ</v>
          </cell>
          <cell r="AA59" t="str">
            <v>REQ</v>
          </cell>
          <cell r="AB59" t="str">
            <v>REQ</v>
          </cell>
          <cell r="AC59" t="str">
            <v>YES (IN YEAR PROPERTY PIS)</v>
          </cell>
        </row>
        <row r="60">
          <cell r="A60">
            <v>78593</v>
          </cell>
          <cell r="B60" t="str">
            <v>Casa Indiana LLC</v>
          </cell>
          <cell r="D60" t="str">
            <v>Hispanic Association of Contractors &amp; Enterprises Inc. (HACE)</v>
          </cell>
          <cell r="E60" t="str">
            <v>Zoila Natera-Sandoval</v>
          </cell>
          <cell r="G60" t="str">
            <v>REQ</v>
          </cell>
          <cell r="I60" t="str">
            <v>WAIVED</v>
          </cell>
          <cell r="K60" t="str">
            <v>REQ</v>
          </cell>
          <cell r="N60" t="str">
            <v>WAIVED</v>
          </cell>
          <cell r="O60" t="str">
            <v>WAIVED</v>
          </cell>
          <cell r="Q60" t="str">
            <v>WAIVED</v>
          </cell>
          <cell r="R60" t="str">
            <v>WAIVED</v>
          </cell>
          <cell r="S60" t="str">
            <v>WAIVED</v>
          </cell>
          <cell r="U60" t="str">
            <v>REQ</v>
          </cell>
          <cell r="V60" t="str">
            <v>REQ</v>
          </cell>
          <cell r="W60" t="str">
            <v>REQ</v>
          </cell>
          <cell r="X60" t="str">
            <v>REQ</v>
          </cell>
          <cell r="Y60" t="str">
            <v>REQ</v>
          </cell>
          <cell r="Z60" t="str">
            <v>REQ</v>
          </cell>
          <cell r="AA60" t="str">
            <v>REQ</v>
          </cell>
          <cell r="AB60" t="str">
            <v>REQ</v>
          </cell>
          <cell r="AC60" t="str">
            <v>NOT UNTIL PIS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A6332A5-5F51-4520-8407-FE9C15A8C5EB}" name="Table14" displayName="Table14" ref="A5:R1710" headerRowDxfId="19" dataDxfId="18">
  <autoFilter ref="A5:R1710" xr:uid="{00000000-0009-0000-0100-000001000000}"/>
  <sortState xmlns:xlrd2="http://schemas.microsoft.com/office/spreadsheetml/2017/richdata2" ref="A6:R1710">
    <sortCondition ref="B5:B1710"/>
  </sortState>
  <tableColumns count="18">
    <tableColumn id="1" xr3:uid="{80520AFA-33C7-4279-8A0A-BAB6EAEBC307}" name="Fund Name" dataDxfId="17"/>
    <tableColumn id="2" xr3:uid="{11BEF23F-AB26-47CA-9908-7FF37E43104C}" name="SMT ID" dataDxfId="16"/>
    <tableColumn id="3" xr3:uid="{8324DB2F-2DAD-4BFD-AC8F-49780D0DB6F1}" name="Percent Ownership" dataDxfId="15"/>
    <tableColumn id="54" xr3:uid="{A99BB6DD-934B-4A7A-8545-F925D1A41C6D}" name="Fund Name " dataDxfId="14"/>
    <tableColumn id="4" xr3:uid="{469485C8-E5A9-4946-BF08-CCAD9358FEB8}" name="Project Name" dataDxfId="13"/>
    <tableColumn id="5" xr3:uid="{CD58F5CE-588C-41A4-AFCF-932E987C8387}" name="Limited Partnership" dataDxfId="12"/>
    <tableColumn id="6" xr3:uid="{FA39B852-5FDD-4500-9470-A9AA31BDADF5}" name="Sponsor (Primary)" dataDxfId="11"/>
    <tableColumn id="7" xr3:uid="{6695A14B-2FC4-43BA-9ED0-CE54E01B6E0D}" name="Asset Manager" dataDxfId="10"/>
    <tableColumn id="8" xr3:uid="{A9A81CC6-6A1A-4810-93A2-7710938F3AA5}" name="VP Asset" dataDxfId="9"/>
    <tableColumn id="9" xr3:uid="{EF0DC911-D757-4826-A176-AA03B8F781C2}" name="CPA Name" dataDxfId="8"/>
    <tableColumn id="10" xr3:uid="{543362B1-C21D-4089-99F5-AACE114CAEE8}" name="Closing Date" dataDxfId="7"/>
    <tableColumn id="11" xr3:uid="{B805FF49-1CB7-44F3-8EB0-A07BF44175FA}" name="Disposition Date" dataDxfId="6"/>
    <tableColumn id="52" xr3:uid="{FC14BE19-FF53-43A4-87B4-6C4FE574F278}" name="End of Year 15" dataDxfId="5"/>
    <tableColumn id="53" xr3:uid="{31F0A773-F063-4FAD-8D7E-BF38AE86E00F}" name="Construction Type" dataDxfId="4"/>
    <tableColumn id="55" xr3:uid="{50377949-A1BE-4184-9F11-142FA3E35D42}" name="Estimated PIS Date" dataDxfId="3">
      <calculatedColumnFormula>_xlfn.IFNA(VLOOKUP(Table14[[#This Row],[SMT ID]],'[2]2018'!$A$7:$U$90,3,FALSE),VLOOKUP(Table14[[#This Row],[SMT ID]],'[2]2019'!$A$7:$T$120,4,FALSE))</calculatedColumnFormula>
    </tableColumn>
    <tableColumn id="56" xr3:uid="{6DEEADD2-3B51-44B4-ABDD-15CDDC4ACA8C}" name="Make Section 163j Election (Yes/No)" dataDxfId="2">
      <calculatedColumnFormula>VLOOKUP(Table14[[#This Row],[SMT ID]],Table13[[SMT'#]:[163 J Election Question]],9,0)</calculatedColumnFormula>
    </tableColumn>
    <tableColumn id="57" xr3:uid="{F47CBCF0-10B2-482C-9F23-C8DC3EDD70D9}" name="Year to Make/Did Make Election" dataDxfId="1"/>
    <tableColumn id="58" xr3:uid="{B0C9140C-6429-43DB-9713-65E01A0128FF}" name="Column1" dataDxfId="0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R1709" headerRowDxfId="39" dataDxfId="38">
  <autoFilter ref="A4:R1709" xr:uid="{00000000-0009-0000-0100-000001000000}"/>
  <sortState xmlns:xlrd2="http://schemas.microsoft.com/office/spreadsheetml/2017/richdata2" ref="A5:R1709">
    <sortCondition ref="B4:B1709"/>
  </sortState>
  <tableColumns count="18">
    <tableColumn id="1" xr3:uid="{00000000-0010-0000-0000-000001000000}" name="Fund Name" dataDxfId="37"/>
    <tableColumn id="2" xr3:uid="{00000000-0010-0000-0000-000002000000}" name="SMT" dataDxfId="36"/>
    <tableColumn id="3" xr3:uid="{00000000-0010-0000-0000-000003000000}" name="Percent Ownership" dataDxfId="35"/>
    <tableColumn id="54" xr3:uid="{E1BBF552-6CEE-4CA1-A743-24CE76EB55B4}" name="Fund Name2" dataDxfId="34"/>
    <tableColumn id="4" xr3:uid="{00000000-0010-0000-0000-000004000000}" name="Project Name" dataDxfId="33"/>
    <tableColumn id="5" xr3:uid="{00000000-0010-0000-0000-000005000000}" name="Limited Partnership" dataDxfId="32"/>
    <tableColumn id="6" xr3:uid="{00000000-0010-0000-0000-000006000000}" name="Sponsor (Primary)" dataDxfId="31"/>
    <tableColumn id="7" xr3:uid="{00000000-0010-0000-0000-000007000000}" name="Asset Manager" dataDxfId="30"/>
    <tableColumn id="8" xr3:uid="{00000000-0010-0000-0000-000008000000}" name="VP Asset" dataDxfId="29"/>
    <tableColumn id="9" xr3:uid="{00000000-0010-0000-0000-000009000000}" name="CPA Name" dataDxfId="28"/>
    <tableColumn id="10" xr3:uid="{00000000-0010-0000-0000-00000A000000}" name="Closing Date" dataDxfId="27"/>
    <tableColumn id="11" xr3:uid="{00000000-0010-0000-0000-00000B000000}" name="Disposition Date" dataDxfId="26"/>
    <tableColumn id="52" xr3:uid="{00000000-0010-0000-0000-000034000000}" name="End of Year 15" dataDxfId="25"/>
    <tableColumn id="53" xr3:uid="{00000000-0010-0000-0000-000035000000}" name="Construction Type" dataDxfId="24"/>
    <tableColumn id="55" xr3:uid="{2D5322AC-E3EF-40D7-84AC-8253242FB395}" name="Estimated PIS Date" dataDxfId="23">
      <calculatedColumnFormula>_xlfn.IFNA(VLOOKUP(Table1[[#This Row],[SMT]],'[2]2018'!$A$7:$U$90,3,FALSE),VLOOKUP(Table1[[#This Row],[SMT]],'[2]2019'!$A$7:$T$120,4,FALSE))</calculatedColumnFormula>
    </tableColumn>
    <tableColumn id="56" xr3:uid="{41E554C2-66A2-49B1-B56D-B80D4F4AF203}" name="Make Section 163j Election (Yes/No)" dataDxfId="22">
      <calculatedColumnFormula>VLOOKUP(Table1[[#This Row],[SMT]],Table13[[SMT'#]:[163 J Election Question]],9,0)</calculatedColumnFormula>
    </tableColumn>
    <tableColumn id="57" xr3:uid="{A467127D-E69F-480E-A430-424C8A8D2220}" name="Year to Make/Did Make Election" dataDxfId="21"/>
    <tableColumn id="58" xr3:uid="{9CB5DADA-B22C-4E7C-9557-A09CA96A88A3}" name="Column1" dataDxfId="20"/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FDEE96A-F616-4BA4-ADED-89DDFB077AAC}" name="Table13" displayName="Table13" ref="A3:O1440">
  <autoFilter ref="A3:O1440" xr:uid="{00000000-0009-0000-0100-000001000000}"/>
  <tableColumns count="15">
    <tableColumn id="1" xr3:uid="{00000000-0010-0000-0000-000001000000}" name="SMT#"/>
    <tableColumn id="2" xr3:uid="{00000000-0010-0000-0000-000002000000}" name="LPName"/>
    <tableColumn id="3" xr3:uid="{00000000-0010-0000-0000-000003000000}" name="Source"/>
    <tableColumn id="4" xr3:uid="{00000000-0010-0000-0000-000004000000}" name="Status"/>
    <tableColumn id="5" xr3:uid="{00000000-0010-0000-0000-000005000000}" name="Accounting Method"/>
    <tableColumn id="6" xr3:uid="{00000000-0010-0000-0000-000006000000}" name="Amended K1"/>
    <tableColumn id="7" xr3:uid="{00000000-0010-0000-0000-000007000000}" name="Final K1"/>
    <tableColumn id="8" xr3:uid="{00000000-0010-0000-0000-000008000000}" name="Ending Capital Account"/>
    <tableColumn id="9" xr3:uid="{00000000-0010-0000-0000-000009000000}" name="163 J Election Question"/>
    <tableColumn id="10" xr3:uid="{00000000-0010-0000-0000-00000A000000}" name="AddInputs:  Line_13K Excess Business Interest Expense"/>
    <tableColumn id="11" xr3:uid="{00000000-0010-0000-0000-00000B000000}" name="AddInputs: Line_20AE Excess Taxable Income"/>
    <tableColumn id="12" xr3:uid="{00000000-0010-0000-0000-00000C000000}" name="AddInputs: Line_20AF Excess Business Interest Income"/>
    <tableColumn id="13" xr3:uid="{00000000-0010-0000-0000-00000D000000}" name="K1 Inc/Loss (per LT)"/>
    <tableColumn id="14" xr3:uid="{00000000-0010-0000-0000-00000E000000}" name="K1 Inc/Loss (per ConsolRep)"/>
    <tableColumn id="15" xr3:uid="{00000000-0010-0000-0000-00000F000000}" name="Fund Nam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80D32-424C-4271-B152-ECE13849E966}">
  <dimension ref="A1:T1711"/>
  <sheetViews>
    <sheetView tabSelected="1" topLeftCell="B1" workbookViewId="0">
      <selection activeCell="F6" sqref="F6"/>
    </sheetView>
  </sheetViews>
  <sheetFormatPr defaultRowHeight="15" x14ac:dyDescent="0.25"/>
  <cols>
    <col min="1" max="1" width="32.28515625" hidden="1" customWidth="1"/>
    <col min="2" max="2" width="9.42578125" style="4" bestFit="1" customWidth="1"/>
    <col min="3" max="3" width="11.85546875" style="4" customWidth="1"/>
    <col min="4" max="4" width="28.7109375" customWidth="1"/>
    <col min="5" max="7" width="30.7109375" customWidth="1"/>
    <col min="8" max="9" width="21.7109375" hidden="1" customWidth="1"/>
    <col min="10" max="10" width="24.7109375" hidden="1" customWidth="1"/>
    <col min="11" max="12" width="14.7109375" style="4" customWidth="1"/>
    <col min="13" max="13" width="10.7109375" style="4" hidden="1" customWidth="1"/>
    <col min="14" max="14" width="17.5703125" hidden="1" customWidth="1"/>
    <col min="15" max="15" width="14.7109375" style="8" customWidth="1"/>
    <col min="16" max="17" width="14.7109375" style="4" customWidth="1"/>
    <col min="18" max="18" width="11.140625" hidden="1" customWidth="1"/>
    <col min="19" max="19" width="35.5703125" style="4" hidden="1" customWidth="1"/>
    <col min="20" max="20" width="10.85546875" style="39" hidden="1" customWidth="1"/>
  </cols>
  <sheetData>
    <row r="1" spans="1:20" ht="15.75" x14ac:dyDescent="0.25">
      <c r="A1" t="s">
        <v>0</v>
      </c>
      <c r="C1" s="48" t="s">
        <v>4537</v>
      </c>
      <c r="D1" s="48"/>
      <c r="E1" s="48"/>
      <c r="F1" s="48"/>
      <c r="G1" s="48"/>
      <c r="H1" s="48"/>
      <c r="I1" s="48"/>
      <c r="J1" s="48"/>
      <c r="K1" s="48"/>
      <c r="L1" s="48"/>
      <c r="M1" s="45"/>
      <c r="N1" s="45"/>
    </row>
    <row r="2" spans="1:20" ht="15.75" x14ac:dyDescent="0.25">
      <c r="B2" s="45"/>
      <c r="C2" s="48" t="s">
        <v>4558</v>
      </c>
      <c r="D2" s="48"/>
      <c r="E2" s="48"/>
      <c r="F2" s="48"/>
      <c r="G2" s="48"/>
      <c r="H2" s="48"/>
      <c r="I2" s="48"/>
      <c r="J2" s="48"/>
      <c r="K2" s="48"/>
      <c r="L2" s="48"/>
      <c r="M2" s="45"/>
      <c r="N2" s="45"/>
      <c r="P2" s="49" t="s">
        <v>4532</v>
      </c>
    </row>
    <row r="3" spans="1:20" x14ac:dyDescent="0.25">
      <c r="P3" s="50" t="s">
        <v>4528</v>
      </c>
    </row>
    <row r="4" spans="1:20" hidden="1" x14ac:dyDescent="0.25">
      <c r="P4" s="13" t="s">
        <v>4531</v>
      </c>
    </row>
    <row r="5" spans="1:20" s="5" customFormat="1" ht="60.75" thickBot="1" x14ac:dyDescent="0.3">
      <c r="A5" s="5" t="s">
        <v>1</v>
      </c>
      <c r="B5" s="6" t="s">
        <v>4560</v>
      </c>
      <c r="C5" s="6" t="s">
        <v>4536</v>
      </c>
      <c r="D5" s="5" t="s">
        <v>4559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6" t="s">
        <v>9</v>
      </c>
      <c r="L5" s="6" t="s">
        <v>4535</v>
      </c>
      <c r="M5" s="6" t="s">
        <v>10</v>
      </c>
      <c r="N5" s="5" t="s">
        <v>11</v>
      </c>
      <c r="O5" s="9" t="s">
        <v>4524</v>
      </c>
      <c r="P5" s="6" t="s">
        <v>4534</v>
      </c>
      <c r="Q5" s="6" t="s">
        <v>4533</v>
      </c>
      <c r="R5" s="5" t="s">
        <v>4522</v>
      </c>
      <c r="S5" s="11" t="s">
        <v>4529</v>
      </c>
      <c r="T5" s="12" t="s">
        <v>4530</v>
      </c>
    </row>
    <row r="6" spans="1:20" s="5" customFormat="1" ht="30" customHeight="1" thickTop="1" x14ac:dyDescent="0.25">
      <c r="A6" s="5" t="s">
        <v>12</v>
      </c>
      <c r="B6" s="15">
        <v>10054</v>
      </c>
      <c r="C6" s="6">
        <v>100</v>
      </c>
      <c r="D6" s="5" t="s">
        <v>12</v>
      </c>
      <c r="E6" s="5" t="s">
        <v>13</v>
      </c>
      <c r="F6" s="5" t="s">
        <v>14</v>
      </c>
      <c r="G6" s="5" t="s">
        <v>15</v>
      </c>
      <c r="H6" s="5" t="s">
        <v>16</v>
      </c>
      <c r="I6" s="5" t="s">
        <v>17</v>
      </c>
      <c r="J6" s="5" t="s">
        <v>18</v>
      </c>
      <c r="K6" s="7">
        <v>32860</v>
      </c>
      <c r="L6" s="7">
        <v>43641</v>
      </c>
      <c r="M6" s="6" t="s">
        <v>25</v>
      </c>
      <c r="N6" s="5" t="s">
        <v>26</v>
      </c>
      <c r="O6" s="9"/>
      <c r="P6" s="6" t="str">
        <f>VLOOKUP(Table14[[#This Row],[SMT ID]],Table13[[SMT'#]:[163 J Election Question]],9,0)</f>
        <v>No</v>
      </c>
      <c r="Q6" s="6"/>
      <c r="R6" s="6"/>
      <c r="S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6" s="37">
        <f>VLOOKUP(Table14[[#This Row],[SMT ID]],'[1]Section 163(j) Election'!$A$5:$J$1406,7,0)</f>
        <v>0</v>
      </c>
    </row>
    <row r="7" spans="1:20" s="5" customFormat="1" ht="30" customHeight="1" x14ac:dyDescent="0.25">
      <c r="A7" s="5" t="s">
        <v>3447</v>
      </c>
      <c r="B7" s="15">
        <v>10180</v>
      </c>
      <c r="C7" s="6">
        <v>100</v>
      </c>
      <c r="D7" s="5" t="s">
        <v>3447</v>
      </c>
      <c r="E7" s="5" t="s">
        <v>3448</v>
      </c>
      <c r="F7" s="5" t="s">
        <v>3449</v>
      </c>
      <c r="G7" s="5" t="s">
        <v>15</v>
      </c>
      <c r="H7" s="5" t="s">
        <v>16</v>
      </c>
      <c r="I7" s="5" t="s">
        <v>17</v>
      </c>
      <c r="J7" s="5" t="s">
        <v>18</v>
      </c>
      <c r="K7" s="7">
        <v>33413</v>
      </c>
      <c r="L7" s="7">
        <v>43641</v>
      </c>
      <c r="M7" s="6" t="s">
        <v>3450</v>
      </c>
      <c r="N7" s="5" t="s">
        <v>26</v>
      </c>
      <c r="O7" s="9"/>
      <c r="P7" s="6" t="str">
        <f>VLOOKUP(Table14[[#This Row],[SMT ID]],Table13[[SMT'#]:[163 J Election Question]],9,0)</f>
        <v>No</v>
      </c>
      <c r="Q7" s="6"/>
      <c r="R7" s="6"/>
      <c r="S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7" s="38">
        <f>VLOOKUP(Table14[[#This Row],[SMT ID]],'[1]Section 163(j) Election'!$A$5:$J$1406,7,0)</f>
        <v>0</v>
      </c>
    </row>
    <row r="8" spans="1:20" s="5" customFormat="1" ht="30" customHeight="1" x14ac:dyDescent="0.25">
      <c r="A8" s="5" t="s">
        <v>3451</v>
      </c>
      <c r="B8" s="15">
        <v>10644</v>
      </c>
      <c r="C8" s="6">
        <v>100</v>
      </c>
      <c r="D8" s="5" t="s">
        <v>3451</v>
      </c>
      <c r="E8" s="5" t="s">
        <v>3452</v>
      </c>
      <c r="F8" s="5" t="s">
        <v>3453</v>
      </c>
      <c r="G8" s="5" t="s">
        <v>3454</v>
      </c>
      <c r="H8" s="5" t="s">
        <v>3455</v>
      </c>
      <c r="I8" s="5" t="s">
        <v>17</v>
      </c>
      <c r="J8" s="5" t="s">
        <v>3456</v>
      </c>
      <c r="K8" s="7">
        <v>34485</v>
      </c>
      <c r="L8" s="7"/>
      <c r="M8" s="6" t="s">
        <v>3457</v>
      </c>
      <c r="N8" s="5" t="s">
        <v>26</v>
      </c>
      <c r="O8" s="9"/>
      <c r="P8" s="6" t="str">
        <f>VLOOKUP(Table14[[#This Row],[SMT ID]],Table13[[SMT'#]:[163 J Election Question]],9,0)</f>
        <v>No</v>
      </c>
      <c r="Q8" s="6"/>
      <c r="R8" s="6"/>
      <c r="S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8" s="37">
        <f>VLOOKUP(Table14[[#This Row],[SMT ID]],'[1]Section 163(j) Election'!$A$5:$J$1406,7,0)</f>
        <v>0</v>
      </c>
    </row>
    <row r="9" spans="1:20" s="5" customFormat="1" ht="30" customHeight="1" x14ac:dyDescent="0.25">
      <c r="A9" s="5" t="s">
        <v>3458</v>
      </c>
      <c r="B9" s="15">
        <v>10842</v>
      </c>
      <c r="C9" s="6">
        <v>100</v>
      </c>
      <c r="D9" s="5" t="s">
        <v>3458</v>
      </c>
      <c r="E9" s="5" t="s">
        <v>3459</v>
      </c>
      <c r="F9" s="5" t="s">
        <v>3460</v>
      </c>
      <c r="G9" s="5" t="s">
        <v>3461</v>
      </c>
      <c r="H9" s="5" t="s">
        <v>463</v>
      </c>
      <c r="I9" s="5" t="s">
        <v>452</v>
      </c>
      <c r="J9" s="5" t="s">
        <v>274</v>
      </c>
      <c r="K9" s="7">
        <v>35055</v>
      </c>
      <c r="L9" s="7"/>
      <c r="M9" s="6" t="s">
        <v>3462</v>
      </c>
      <c r="N9" s="5" t="s">
        <v>26</v>
      </c>
      <c r="O9" s="9"/>
      <c r="P9" s="6" t="str">
        <f>VLOOKUP(Table14[[#This Row],[SMT ID]],Table13[[SMT'#]:[163 J Election Question]],9,0)</f>
        <v>No</v>
      </c>
      <c r="Q9" s="6"/>
      <c r="R9" s="6"/>
      <c r="S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9" s="38">
        <f>VLOOKUP(Table14[[#This Row],[SMT ID]],'[1]Section 163(j) Election'!$A$5:$J$1406,7,0)</f>
        <v>0</v>
      </c>
    </row>
    <row r="10" spans="1:20" s="5" customFormat="1" ht="30" customHeight="1" x14ac:dyDescent="0.25">
      <c r="A10" s="5" t="s">
        <v>3484</v>
      </c>
      <c r="B10" s="15">
        <v>50036</v>
      </c>
      <c r="C10" s="6">
        <v>100</v>
      </c>
      <c r="D10" s="5" t="s">
        <v>3484</v>
      </c>
      <c r="E10" s="5" t="s">
        <v>3485</v>
      </c>
      <c r="F10" s="5" t="s">
        <v>3486</v>
      </c>
      <c r="G10" s="5" t="s">
        <v>3487</v>
      </c>
      <c r="H10" s="5" t="s">
        <v>451</v>
      </c>
      <c r="I10" s="5" t="s">
        <v>452</v>
      </c>
      <c r="J10" s="5" t="s">
        <v>3456</v>
      </c>
      <c r="K10" s="7">
        <v>36300</v>
      </c>
      <c r="L10" s="7"/>
      <c r="M10" s="6" t="s">
        <v>2118</v>
      </c>
      <c r="N10" s="5" t="s">
        <v>26</v>
      </c>
      <c r="O10" s="9"/>
      <c r="P10" s="6" t="str">
        <f>VLOOKUP(Table14[[#This Row],[SMT ID]],Table13[[SMT'#]:[163 J Election Question]],9,0)</f>
        <v>No</v>
      </c>
      <c r="Q10" s="6"/>
      <c r="R10" s="6"/>
      <c r="S1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0" s="37">
        <f>VLOOKUP(Table14[[#This Row],[SMT ID]],'[1]Section 163(j) Election'!$A$5:$J$1406,7,0)</f>
        <v>0</v>
      </c>
    </row>
    <row r="11" spans="1:20" s="5" customFormat="1" ht="30" customHeight="1" x14ac:dyDescent="0.25">
      <c r="A11" s="5" t="s">
        <v>3458</v>
      </c>
      <c r="B11" s="15">
        <v>50051</v>
      </c>
      <c r="C11" s="6">
        <v>100</v>
      </c>
      <c r="D11" s="5" t="s">
        <v>3458</v>
      </c>
      <c r="E11" s="5" t="s">
        <v>3463</v>
      </c>
      <c r="F11" s="5" t="s">
        <v>3464</v>
      </c>
      <c r="G11" s="5" t="s">
        <v>3461</v>
      </c>
      <c r="H11" s="5" t="s">
        <v>463</v>
      </c>
      <c r="I11" s="5" t="s">
        <v>452</v>
      </c>
      <c r="J11" s="5" t="s">
        <v>274</v>
      </c>
      <c r="K11" s="7">
        <v>35795</v>
      </c>
      <c r="L11" s="7"/>
      <c r="M11" s="6" t="s">
        <v>3465</v>
      </c>
      <c r="N11" s="5" t="s">
        <v>26</v>
      </c>
      <c r="O11" s="9"/>
      <c r="P11" s="6" t="str">
        <f>VLOOKUP(Table14[[#This Row],[SMT ID]],Table13[[SMT'#]:[163 J Election Question]],9,0)</f>
        <v>No</v>
      </c>
      <c r="Q11" s="6"/>
      <c r="R11" s="6"/>
      <c r="S1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1" s="38">
        <f>VLOOKUP(Table14[[#This Row],[SMT ID]],'[1]Section 163(j) Election'!$A$5:$J$1406,7,0)</f>
        <v>0</v>
      </c>
    </row>
    <row r="12" spans="1:20" s="5" customFormat="1" ht="30" customHeight="1" x14ac:dyDescent="0.25">
      <c r="A12" s="5" t="s">
        <v>3466</v>
      </c>
      <c r="B12" s="15">
        <v>50053</v>
      </c>
      <c r="C12" s="6">
        <v>100</v>
      </c>
      <c r="D12" s="5" t="s">
        <v>3466</v>
      </c>
      <c r="E12" s="5" t="s">
        <v>3467</v>
      </c>
      <c r="F12" s="5" t="s">
        <v>3468</v>
      </c>
      <c r="G12" s="5" t="s">
        <v>15</v>
      </c>
      <c r="H12" s="5" t="s">
        <v>16</v>
      </c>
      <c r="I12" s="5" t="s">
        <v>17</v>
      </c>
      <c r="J12" s="5" t="s">
        <v>18</v>
      </c>
      <c r="K12" s="7">
        <v>35244</v>
      </c>
      <c r="L12" s="7"/>
      <c r="M12" s="6" t="s">
        <v>2118</v>
      </c>
      <c r="N12" s="5" t="s">
        <v>26</v>
      </c>
      <c r="O12" s="9"/>
      <c r="P12" s="6" t="str">
        <f>VLOOKUP(Table14[[#This Row],[SMT ID]],Table13[[SMT'#]:[163 J Election Question]],9,0)</f>
        <v>No</v>
      </c>
      <c r="Q12" s="6"/>
      <c r="R12" s="6"/>
      <c r="S1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2" s="37">
        <f>VLOOKUP(Table14[[#This Row],[SMT ID]],'[1]Section 163(j) Election'!$A$5:$J$1406,7,0)</f>
        <v>0</v>
      </c>
    </row>
    <row r="13" spans="1:20" s="5" customFormat="1" ht="30" customHeight="1" x14ac:dyDescent="0.25">
      <c r="A13" s="5" t="s">
        <v>3466</v>
      </c>
      <c r="B13" s="15">
        <v>50055</v>
      </c>
      <c r="C13" s="6">
        <v>100</v>
      </c>
      <c r="D13" s="5" t="s">
        <v>3466</v>
      </c>
      <c r="E13" s="5" t="s">
        <v>3469</v>
      </c>
      <c r="F13" s="5" t="s">
        <v>3470</v>
      </c>
      <c r="G13" s="5" t="s">
        <v>2758</v>
      </c>
      <c r="H13" s="5" t="s">
        <v>463</v>
      </c>
      <c r="I13" s="5" t="s">
        <v>452</v>
      </c>
      <c r="J13" s="5" t="s">
        <v>473</v>
      </c>
      <c r="K13" s="7">
        <v>35244</v>
      </c>
      <c r="L13" s="7"/>
      <c r="M13" s="6" t="s">
        <v>2039</v>
      </c>
      <c r="N13" s="5" t="s">
        <v>26</v>
      </c>
      <c r="O13" s="9"/>
      <c r="P13" s="6" t="str">
        <f>VLOOKUP(Table14[[#This Row],[SMT ID]],Table13[[SMT'#]:[163 J Election Question]],9,0)</f>
        <v>No</v>
      </c>
      <c r="Q13" s="6"/>
      <c r="R13" s="6"/>
      <c r="S1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3" s="38">
        <f>VLOOKUP(Table14[[#This Row],[SMT ID]],'[1]Section 163(j) Election'!$A$5:$J$1406,7,0)</f>
        <v>0</v>
      </c>
    </row>
    <row r="14" spans="1:20" s="5" customFormat="1" ht="30" customHeight="1" x14ac:dyDescent="0.25">
      <c r="A14" s="5" t="s">
        <v>3466</v>
      </c>
      <c r="B14" s="15">
        <v>60021</v>
      </c>
      <c r="C14" s="6">
        <v>100</v>
      </c>
      <c r="D14" s="5" t="s">
        <v>3466</v>
      </c>
      <c r="E14" s="5" t="s">
        <v>3471</v>
      </c>
      <c r="F14" s="5" t="s">
        <v>3472</v>
      </c>
      <c r="G14" s="5" t="s">
        <v>3454</v>
      </c>
      <c r="H14" s="5" t="s">
        <v>3455</v>
      </c>
      <c r="I14" s="5" t="s">
        <v>17</v>
      </c>
      <c r="J14" s="5" t="s">
        <v>3456</v>
      </c>
      <c r="K14" s="7">
        <v>36061</v>
      </c>
      <c r="L14" s="7"/>
      <c r="M14" s="6" t="s">
        <v>2039</v>
      </c>
      <c r="N14" s="5" t="s">
        <v>26</v>
      </c>
      <c r="O14" s="9"/>
      <c r="P14" s="6" t="str">
        <f>VLOOKUP(Table14[[#This Row],[SMT ID]],Table13[[SMT'#]:[163 J Election Question]],9,0)</f>
        <v>No</v>
      </c>
      <c r="Q14" s="6"/>
      <c r="R14" s="6"/>
      <c r="S1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4" s="37">
        <f>VLOOKUP(Table14[[#This Row],[SMT ID]],'[1]Section 163(j) Election'!$A$5:$J$1406,7,0)</f>
        <v>0</v>
      </c>
    </row>
    <row r="15" spans="1:20" s="5" customFormat="1" ht="30" customHeight="1" x14ac:dyDescent="0.25">
      <c r="A15" s="5" t="s">
        <v>3466</v>
      </c>
      <c r="B15" s="15">
        <v>60028</v>
      </c>
      <c r="C15" s="6">
        <v>100</v>
      </c>
      <c r="D15" s="5" t="s">
        <v>3466</v>
      </c>
      <c r="E15" s="5" t="s">
        <v>3473</v>
      </c>
      <c r="F15" s="5" t="s">
        <v>3474</v>
      </c>
      <c r="G15" s="5" t="s">
        <v>3475</v>
      </c>
      <c r="H15" s="5" t="s">
        <v>1319</v>
      </c>
      <c r="I15" s="5" t="s">
        <v>17</v>
      </c>
      <c r="J15" s="5" t="s">
        <v>1320</v>
      </c>
      <c r="K15" s="7">
        <v>35698</v>
      </c>
      <c r="L15" s="7"/>
      <c r="M15" s="6" t="s">
        <v>995</v>
      </c>
      <c r="N15" s="5" t="s">
        <v>26</v>
      </c>
      <c r="O15" s="9"/>
      <c r="P15" s="6" t="str">
        <f>VLOOKUP(Table14[[#This Row],[SMT ID]],Table13[[SMT'#]:[163 J Election Question]],9,0)</f>
        <v>No</v>
      </c>
      <c r="Q15" s="6"/>
      <c r="R15" s="6"/>
      <c r="S1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5" s="38">
        <f>VLOOKUP(Table14[[#This Row],[SMT ID]],'[1]Section 163(j) Election'!$A$5:$J$1406,7,0)</f>
        <v>0</v>
      </c>
    </row>
    <row r="16" spans="1:20" s="5" customFormat="1" ht="30" customHeight="1" x14ac:dyDescent="0.25">
      <c r="A16" s="5" t="s">
        <v>3466</v>
      </c>
      <c r="B16" s="15">
        <v>60029</v>
      </c>
      <c r="C16" s="6">
        <v>100</v>
      </c>
      <c r="D16" s="5" t="s">
        <v>3466</v>
      </c>
      <c r="E16" s="5" t="s">
        <v>3476</v>
      </c>
      <c r="F16" s="5" t="s">
        <v>3477</v>
      </c>
      <c r="G16" s="5" t="s">
        <v>3478</v>
      </c>
      <c r="H16" s="5" t="s">
        <v>463</v>
      </c>
      <c r="I16" s="5" t="s">
        <v>452</v>
      </c>
      <c r="J16" s="5" t="s">
        <v>3479</v>
      </c>
      <c r="K16" s="7">
        <v>36041</v>
      </c>
      <c r="L16" s="7"/>
      <c r="M16" s="6" t="s">
        <v>2039</v>
      </c>
      <c r="N16" s="5" t="s">
        <v>26</v>
      </c>
      <c r="O16" s="9"/>
      <c r="P16" s="6" t="str">
        <f>VLOOKUP(Table14[[#This Row],[SMT ID]],Table13[[SMT'#]:[163 J Election Question]],9,0)</f>
        <v>No</v>
      </c>
      <c r="Q16" s="6"/>
      <c r="R16" s="6"/>
      <c r="S1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6" s="37">
        <f>VLOOKUP(Table14[[#This Row],[SMT ID]],'[1]Section 163(j) Election'!$A$5:$J$1406,7,0)</f>
        <v>0</v>
      </c>
    </row>
    <row r="17" spans="1:20" s="5" customFormat="1" ht="30" customHeight="1" x14ac:dyDescent="0.25">
      <c r="A17" s="5" t="s">
        <v>3488</v>
      </c>
      <c r="B17" s="15">
        <v>60031</v>
      </c>
      <c r="C17" s="6">
        <v>100</v>
      </c>
      <c r="D17" s="5" t="s">
        <v>3488</v>
      </c>
      <c r="E17" s="5" t="s">
        <v>3489</v>
      </c>
      <c r="F17" s="5" t="s">
        <v>3490</v>
      </c>
      <c r="G17" s="5" t="s">
        <v>3491</v>
      </c>
      <c r="H17" s="5" t="s">
        <v>463</v>
      </c>
      <c r="I17" s="5" t="s">
        <v>452</v>
      </c>
      <c r="J17" s="5" t="s">
        <v>1636</v>
      </c>
      <c r="K17" s="7">
        <v>36754</v>
      </c>
      <c r="L17" s="7"/>
      <c r="M17" s="6" t="s">
        <v>1065</v>
      </c>
      <c r="N17" s="5" t="s">
        <v>47</v>
      </c>
      <c r="O17" s="9"/>
      <c r="P17" s="6" t="str">
        <f>VLOOKUP(Table14[[#This Row],[SMT ID]],Table13[[SMT'#]:[163 J Election Question]],9,0)</f>
        <v>No</v>
      </c>
      <c r="Q17" s="6"/>
      <c r="R17" s="6"/>
      <c r="S1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7" s="38">
        <f>VLOOKUP(Table14[[#This Row],[SMT ID]],'[1]Section 163(j) Election'!$A$5:$J$1406,7,0)</f>
        <v>0</v>
      </c>
    </row>
    <row r="18" spans="1:20" s="5" customFormat="1" ht="30" customHeight="1" x14ac:dyDescent="0.25">
      <c r="A18" s="5" t="s">
        <v>3466</v>
      </c>
      <c r="B18" s="15">
        <v>60032</v>
      </c>
      <c r="C18" s="6">
        <v>100</v>
      </c>
      <c r="D18" s="5" t="s">
        <v>3466</v>
      </c>
      <c r="E18" s="5" t="s">
        <v>3480</v>
      </c>
      <c r="F18" s="5" t="s">
        <v>3481</v>
      </c>
      <c r="G18" s="5" t="s">
        <v>698</v>
      </c>
      <c r="H18" s="5" t="s">
        <v>463</v>
      </c>
      <c r="I18" s="5" t="s">
        <v>452</v>
      </c>
      <c r="J18" s="5" t="s">
        <v>473</v>
      </c>
      <c r="K18" s="7">
        <v>36341</v>
      </c>
      <c r="L18" s="7"/>
      <c r="M18" s="6" t="s">
        <v>1065</v>
      </c>
      <c r="N18" s="5" t="s">
        <v>26</v>
      </c>
      <c r="O18" s="9"/>
      <c r="P18" s="6" t="str">
        <f>VLOOKUP(Table14[[#This Row],[SMT ID]],Table13[[SMT'#]:[163 J Election Question]],9,0)</f>
        <v>Yes</v>
      </c>
      <c r="Q18" s="6">
        <v>2018</v>
      </c>
      <c r="R18" s="6"/>
      <c r="S1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8" s="37">
        <f>VLOOKUP(Table14[[#This Row],[SMT ID]],'[1]Section 163(j) Election'!$A$5:$J$1406,7,0)</f>
        <v>0</v>
      </c>
    </row>
    <row r="19" spans="1:20" s="5" customFormat="1" ht="30" customHeight="1" x14ac:dyDescent="0.25">
      <c r="A19" s="5" t="s">
        <v>2040</v>
      </c>
      <c r="B19" s="15">
        <v>60112</v>
      </c>
      <c r="C19" s="6">
        <v>100</v>
      </c>
      <c r="D19" s="5" t="s">
        <v>2040</v>
      </c>
      <c r="E19" s="5" t="s">
        <v>2041</v>
      </c>
      <c r="F19" s="5" t="s">
        <v>2042</v>
      </c>
      <c r="G19" s="5" t="s">
        <v>2043</v>
      </c>
      <c r="H19" s="5" t="s">
        <v>132</v>
      </c>
      <c r="I19" s="5" t="s">
        <v>133</v>
      </c>
      <c r="J19" s="5" t="s">
        <v>2017</v>
      </c>
      <c r="K19" s="7">
        <v>36109</v>
      </c>
      <c r="L19" s="7"/>
      <c r="M19" s="6" t="s">
        <v>995</v>
      </c>
      <c r="N19" s="5" t="s">
        <v>47</v>
      </c>
      <c r="O19" s="9"/>
      <c r="P19" s="6" t="str">
        <f>VLOOKUP(Table14[[#This Row],[SMT ID]],Table13[[SMT'#]:[163 J Election Question]],9,0)</f>
        <v>No</v>
      </c>
      <c r="Q19" s="6"/>
      <c r="R19" s="6"/>
      <c r="S1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9" s="38">
        <f>VLOOKUP(Table14[[#This Row],[SMT ID]],'[1]Section 163(j) Election'!$A$5:$J$1406,7,0)</f>
        <v>0</v>
      </c>
    </row>
    <row r="20" spans="1:20" s="21" customFormat="1" ht="30" customHeight="1" x14ac:dyDescent="0.25">
      <c r="A20" s="5" t="s">
        <v>2036</v>
      </c>
      <c r="B20" s="15">
        <v>60123</v>
      </c>
      <c r="C20" s="6">
        <v>100</v>
      </c>
      <c r="D20" s="5" t="s">
        <v>2036</v>
      </c>
      <c r="E20" s="5" t="s">
        <v>2037</v>
      </c>
      <c r="F20" s="5" t="s">
        <v>2038</v>
      </c>
      <c r="G20" s="5" t="s">
        <v>472</v>
      </c>
      <c r="H20" s="5" t="s">
        <v>132</v>
      </c>
      <c r="I20" s="5" t="s">
        <v>133</v>
      </c>
      <c r="J20" s="5" t="s">
        <v>473</v>
      </c>
      <c r="K20" s="7">
        <v>35968</v>
      </c>
      <c r="L20" s="7"/>
      <c r="M20" s="6" t="s">
        <v>2039</v>
      </c>
      <c r="N20" s="5" t="s">
        <v>47</v>
      </c>
      <c r="O20" s="9"/>
      <c r="P20" s="6" t="str">
        <f>VLOOKUP(Table14[[#This Row],[SMT ID]],Table13[[SMT'#]:[163 J Election Question]],9,0)</f>
        <v>Yes</v>
      </c>
      <c r="Q20" s="6">
        <v>2018</v>
      </c>
      <c r="R20" s="6"/>
      <c r="S2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20" s="37">
        <f>VLOOKUP(Table14[[#This Row],[SMT ID]],'[1]Section 163(j) Election'!$A$5:$J$1406,7,0)</f>
        <v>0</v>
      </c>
    </row>
    <row r="21" spans="1:20" s="5" customFormat="1" ht="30" customHeight="1" x14ac:dyDescent="0.25">
      <c r="A21" s="5" t="s">
        <v>3513</v>
      </c>
      <c r="B21" s="15">
        <v>60129</v>
      </c>
      <c r="C21" s="6">
        <v>100</v>
      </c>
      <c r="D21" s="5" t="s">
        <v>3513</v>
      </c>
      <c r="E21" s="5" t="s">
        <v>3514</v>
      </c>
      <c r="F21" s="5" t="s">
        <v>3515</v>
      </c>
      <c r="G21" s="5" t="s">
        <v>3516</v>
      </c>
      <c r="H21" s="5" t="s">
        <v>463</v>
      </c>
      <c r="I21" s="5" t="s">
        <v>452</v>
      </c>
      <c r="J21" s="5" t="s">
        <v>3517</v>
      </c>
      <c r="K21" s="7">
        <v>36119</v>
      </c>
      <c r="L21" s="7"/>
      <c r="M21" s="6" t="s">
        <v>2039</v>
      </c>
      <c r="N21" s="5" t="s">
        <v>26</v>
      </c>
      <c r="O21" s="9"/>
      <c r="P21" s="6" t="str">
        <f>VLOOKUP(Table14[[#This Row],[SMT ID]],Table13[[SMT'#]:[163 J Election Question]],9,0)</f>
        <v>No</v>
      </c>
      <c r="Q21" s="6"/>
      <c r="R21" s="6"/>
      <c r="S2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21" s="38">
        <f>VLOOKUP(Table14[[#This Row],[SMT ID]],'[1]Section 163(j) Election'!$A$5:$J$1406,7,0)</f>
        <v>0</v>
      </c>
    </row>
    <row r="22" spans="1:20" s="5" customFormat="1" ht="30" customHeight="1" x14ac:dyDescent="0.25">
      <c r="A22" s="5" t="s">
        <v>3513</v>
      </c>
      <c r="B22" s="15">
        <v>60132</v>
      </c>
      <c r="C22" s="6">
        <v>100</v>
      </c>
      <c r="D22" s="5" t="s">
        <v>3513</v>
      </c>
      <c r="E22" s="5" t="s">
        <v>3518</v>
      </c>
      <c r="F22" s="5" t="s">
        <v>3519</v>
      </c>
      <c r="G22" s="5" t="s">
        <v>3520</v>
      </c>
      <c r="H22" s="5" t="s">
        <v>1334</v>
      </c>
      <c r="I22" s="5" t="s">
        <v>17</v>
      </c>
      <c r="J22" s="5" t="s">
        <v>1335</v>
      </c>
      <c r="K22" s="7">
        <v>36147</v>
      </c>
      <c r="L22" s="7"/>
      <c r="M22" s="6" t="s">
        <v>995</v>
      </c>
      <c r="N22" s="5" t="s">
        <v>26</v>
      </c>
      <c r="O22" s="9"/>
      <c r="P22" s="6" t="str">
        <f>VLOOKUP(Table14[[#This Row],[SMT ID]],Table13[[SMT'#]:[163 J Election Question]],9,0)</f>
        <v>No</v>
      </c>
      <c r="Q22" s="6"/>
      <c r="R22" s="6"/>
      <c r="S2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22" s="37">
        <f>VLOOKUP(Table14[[#This Row],[SMT ID]],'[1]Section 163(j) Election'!$A$5:$J$1406,7,0)</f>
        <v>0</v>
      </c>
    </row>
    <row r="23" spans="1:20" s="5" customFormat="1" ht="30" customHeight="1" x14ac:dyDescent="0.25">
      <c r="A23" s="5" t="s">
        <v>3513</v>
      </c>
      <c r="B23" s="15">
        <v>60143</v>
      </c>
      <c r="C23" s="6">
        <v>100</v>
      </c>
      <c r="D23" s="5" t="s">
        <v>3513</v>
      </c>
      <c r="E23" s="5" t="s">
        <v>3521</v>
      </c>
      <c r="F23" s="5" t="s">
        <v>3522</v>
      </c>
      <c r="G23" s="5" t="s">
        <v>3520</v>
      </c>
      <c r="H23" s="5" t="s">
        <v>1334</v>
      </c>
      <c r="I23" s="5" t="s">
        <v>17</v>
      </c>
      <c r="J23" s="5" t="s">
        <v>1335</v>
      </c>
      <c r="K23" s="7">
        <v>36507</v>
      </c>
      <c r="L23" s="7"/>
      <c r="M23" s="6" t="s">
        <v>995</v>
      </c>
      <c r="N23" s="5" t="s">
        <v>26</v>
      </c>
      <c r="O23" s="9"/>
      <c r="P23" s="6" t="str">
        <f>VLOOKUP(Table14[[#This Row],[SMT ID]],Table13[[SMT'#]:[163 J Election Question]],9,0)</f>
        <v>No</v>
      </c>
      <c r="Q23" s="6"/>
      <c r="R23" s="6"/>
      <c r="S2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23" s="38">
        <f>VLOOKUP(Table14[[#This Row],[SMT ID]],'[1]Section 163(j) Election'!$A$5:$J$1406,7,0)</f>
        <v>0</v>
      </c>
    </row>
    <row r="24" spans="1:20" s="5" customFormat="1" ht="30" customHeight="1" x14ac:dyDescent="0.25">
      <c r="A24" s="5" t="s">
        <v>2044</v>
      </c>
      <c r="B24" s="15">
        <v>60148</v>
      </c>
      <c r="C24" s="6">
        <v>100</v>
      </c>
      <c r="D24" s="5" t="s">
        <v>2044</v>
      </c>
      <c r="E24" s="5" t="s">
        <v>2045</v>
      </c>
      <c r="F24" s="5" t="s">
        <v>2046</v>
      </c>
      <c r="G24" s="5" t="s">
        <v>1167</v>
      </c>
      <c r="H24" s="5" t="s">
        <v>144</v>
      </c>
      <c r="I24" s="5" t="s">
        <v>133</v>
      </c>
      <c r="J24" s="5" t="s">
        <v>1168</v>
      </c>
      <c r="K24" s="7">
        <v>36164</v>
      </c>
      <c r="L24" s="7"/>
      <c r="M24" s="6" t="s">
        <v>995</v>
      </c>
      <c r="N24" s="5" t="s">
        <v>26</v>
      </c>
      <c r="O24" s="9"/>
      <c r="P24" s="6" t="str">
        <f>VLOOKUP(Table14[[#This Row],[SMT ID]],Table13[[SMT'#]:[163 J Election Question]],9,0)</f>
        <v>Yes</v>
      </c>
      <c r="Q24" s="6">
        <v>2018</v>
      </c>
      <c r="R24" s="6"/>
      <c r="S2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24" s="37">
        <f>VLOOKUP(Table14[[#This Row],[SMT ID]],'[1]Section 163(j) Election'!$A$5:$J$1406,7,0)</f>
        <v>0</v>
      </c>
    </row>
    <row r="25" spans="1:20" s="5" customFormat="1" ht="30" customHeight="1" x14ac:dyDescent="0.25">
      <c r="A25" s="5" t="s">
        <v>3466</v>
      </c>
      <c r="B25" s="15">
        <v>60165</v>
      </c>
      <c r="C25" s="6">
        <v>100</v>
      </c>
      <c r="D25" s="5" t="s">
        <v>3466</v>
      </c>
      <c r="E25" s="5" t="s">
        <v>3482</v>
      </c>
      <c r="F25" s="5" t="s">
        <v>3483</v>
      </c>
      <c r="G25" s="5" t="s">
        <v>1318</v>
      </c>
      <c r="H25" s="5" t="s">
        <v>1319</v>
      </c>
      <c r="I25" s="5" t="s">
        <v>17</v>
      </c>
      <c r="J25" s="5" t="s">
        <v>1320</v>
      </c>
      <c r="K25" s="7">
        <v>36147</v>
      </c>
      <c r="L25" s="7"/>
      <c r="M25" s="6" t="s">
        <v>995</v>
      </c>
      <c r="N25" s="5" t="s">
        <v>26</v>
      </c>
      <c r="O25" s="9"/>
      <c r="P25" s="6" t="str">
        <f>VLOOKUP(Table14[[#This Row],[SMT ID]],Table13[[SMT'#]:[163 J Election Question]],9,0)</f>
        <v>No</v>
      </c>
      <c r="Q25" s="6"/>
      <c r="R25" s="6"/>
      <c r="S2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25" s="38">
        <f>VLOOKUP(Table14[[#This Row],[SMT ID]],'[1]Section 163(j) Election'!$A$5:$J$1406,7,0)</f>
        <v>0</v>
      </c>
    </row>
    <row r="26" spans="1:20" s="5" customFormat="1" ht="30" customHeight="1" x14ac:dyDescent="0.25">
      <c r="A26" s="5" t="s">
        <v>3534</v>
      </c>
      <c r="B26" s="15">
        <v>60200</v>
      </c>
      <c r="C26" s="6">
        <v>100</v>
      </c>
      <c r="D26" s="5" t="s">
        <v>3534</v>
      </c>
      <c r="E26" s="5" t="s">
        <v>3535</v>
      </c>
      <c r="F26" s="5" t="s">
        <v>3536</v>
      </c>
      <c r="G26" s="5" t="s">
        <v>3537</v>
      </c>
      <c r="H26" s="5" t="s">
        <v>463</v>
      </c>
      <c r="I26" s="5" t="s">
        <v>452</v>
      </c>
      <c r="J26" s="5" t="s">
        <v>473</v>
      </c>
      <c r="K26" s="7">
        <v>37252</v>
      </c>
      <c r="L26" s="7"/>
      <c r="M26" s="6" t="s">
        <v>1065</v>
      </c>
      <c r="N26" s="5" t="s">
        <v>26</v>
      </c>
      <c r="O26" s="9"/>
      <c r="P26" s="6" t="str">
        <f>VLOOKUP(Table14[[#This Row],[SMT ID]],Table13[[SMT'#]:[163 J Election Question]],9,0)</f>
        <v>No</v>
      </c>
      <c r="Q26" s="6"/>
      <c r="R26" s="6"/>
      <c r="S2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26" s="37">
        <f>VLOOKUP(Table14[[#This Row],[SMT ID]],'[1]Section 163(j) Election'!$A$5:$J$1406,7,0)</f>
        <v>0</v>
      </c>
    </row>
    <row r="27" spans="1:20" s="5" customFormat="1" ht="30" customHeight="1" x14ac:dyDescent="0.25">
      <c r="A27" s="5" t="s">
        <v>3488</v>
      </c>
      <c r="B27" s="15">
        <v>60232</v>
      </c>
      <c r="C27" s="6">
        <v>100</v>
      </c>
      <c r="D27" s="5" t="s">
        <v>3488</v>
      </c>
      <c r="E27" s="5" t="s">
        <v>3492</v>
      </c>
      <c r="F27" s="5" t="s">
        <v>3493</v>
      </c>
      <c r="G27" s="5" t="s">
        <v>3494</v>
      </c>
      <c r="H27" s="5" t="s">
        <v>1334</v>
      </c>
      <c r="I27" s="5" t="s">
        <v>17</v>
      </c>
      <c r="J27" s="5" t="s">
        <v>1320</v>
      </c>
      <c r="K27" s="7">
        <v>36501</v>
      </c>
      <c r="L27" s="7"/>
      <c r="M27" s="6" t="s">
        <v>1003</v>
      </c>
      <c r="N27" s="5" t="s">
        <v>26</v>
      </c>
      <c r="O27" s="9"/>
      <c r="P27" s="6" t="str">
        <f>VLOOKUP(Table14[[#This Row],[SMT ID]],Table13[[SMT'#]:[163 J Election Question]],9,0)</f>
        <v>No</v>
      </c>
      <c r="Q27" s="6"/>
      <c r="R27" s="6"/>
      <c r="S2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27" s="38">
        <f>VLOOKUP(Table14[[#This Row],[SMT ID]],'[1]Section 163(j) Election'!$A$5:$J$1406,7,0)</f>
        <v>0</v>
      </c>
    </row>
    <row r="28" spans="1:20" s="5" customFormat="1" ht="30" customHeight="1" x14ac:dyDescent="0.25">
      <c r="A28" s="5" t="s">
        <v>3513</v>
      </c>
      <c r="B28" s="15">
        <v>60245</v>
      </c>
      <c r="C28" s="6">
        <v>100</v>
      </c>
      <c r="D28" s="5" t="s">
        <v>3513</v>
      </c>
      <c r="E28" s="5" t="s">
        <v>3523</v>
      </c>
      <c r="F28" s="5" t="s">
        <v>3524</v>
      </c>
      <c r="G28" s="5" t="s">
        <v>3525</v>
      </c>
      <c r="H28" s="5" t="s">
        <v>1334</v>
      </c>
      <c r="I28" s="5" t="s">
        <v>17</v>
      </c>
      <c r="J28" s="5" t="s">
        <v>1335</v>
      </c>
      <c r="K28" s="7">
        <v>36500</v>
      </c>
      <c r="L28" s="7"/>
      <c r="M28" s="6" t="s">
        <v>995</v>
      </c>
      <c r="N28" s="5" t="s">
        <v>26</v>
      </c>
      <c r="O28" s="9"/>
      <c r="P28" s="6" t="str">
        <f>VLOOKUP(Table14[[#This Row],[SMT ID]],Table13[[SMT'#]:[163 J Election Question]],9,0)</f>
        <v>No</v>
      </c>
      <c r="Q28" s="6"/>
      <c r="R28" s="6"/>
      <c r="S2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28" s="37">
        <f>VLOOKUP(Table14[[#This Row],[SMT ID]],'[1]Section 163(j) Election'!$A$5:$J$1406,7,0)</f>
        <v>0</v>
      </c>
    </row>
    <row r="29" spans="1:20" s="5" customFormat="1" ht="30" customHeight="1" x14ac:dyDescent="0.25">
      <c r="A29" s="5" t="s">
        <v>3488</v>
      </c>
      <c r="B29" s="15">
        <v>60247</v>
      </c>
      <c r="C29" s="6">
        <v>100</v>
      </c>
      <c r="D29" s="5" t="s">
        <v>3488</v>
      </c>
      <c r="E29" s="5" t="s">
        <v>3495</v>
      </c>
      <c r="F29" s="5" t="s">
        <v>3496</v>
      </c>
      <c r="G29" s="5" t="s">
        <v>3494</v>
      </c>
      <c r="H29" s="5" t="s">
        <v>1334</v>
      </c>
      <c r="I29" s="5" t="s">
        <v>17</v>
      </c>
      <c r="J29" s="5" t="s">
        <v>1320</v>
      </c>
      <c r="K29" s="7">
        <v>36630</v>
      </c>
      <c r="L29" s="7"/>
      <c r="M29" s="6" t="s">
        <v>995</v>
      </c>
      <c r="N29" s="5" t="s">
        <v>26</v>
      </c>
      <c r="O29" s="9"/>
      <c r="P29" s="6" t="str">
        <f>VLOOKUP(Table14[[#This Row],[SMT ID]],Table13[[SMT'#]:[163 J Election Question]],9,0)</f>
        <v>No</v>
      </c>
      <c r="Q29" s="6"/>
      <c r="R29" s="6"/>
      <c r="S2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29" s="38">
        <f>VLOOKUP(Table14[[#This Row],[SMT ID]],'[1]Section 163(j) Election'!$A$5:$J$1406,7,0)</f>
        <v>0</v>
      </c>
    </row>
    <row r="30" spans="1:20" s="5" customFormat="1" ht="30" customHeight="1" x14ac:dyDescent="0.25">
      <c r="A30" s="5" t="s">
        <v>3488</v>
      </c>
      <c r="B30" s="15">
        <v>60249</v>
      </c>
      <c r="C30" s="6">
        <v>100</v>
      </c>
      <c r="D30" s="5" t="s">
        <v>3488</v>
      </c>
      <c r="E30" s="5" t="s">
        <v>3497</v>
      </c>
      <c r="F30" s="5" t="s">
        <v>3498</v>
      </c>
      <c r="G30" s="5" t="s">
        <v>3499</v>
      </c>
      <c r="H30" s="5" t="s">
        <v>451</v>
      </c>
      <c r="I30" s="5" t="s">
        <v>452</v>
      </c>
      <c r="J30" s="5" t="s">
        <v>3500</v>
      </c>
      <c r="K30" s="7">
        <v>36616</v>
      </c>
      <c r="L30" s="7"/>
      <c r="M30" s="6" t="s">
        <v>1065</v>
      </c>
      <c r="N30" s="5" t="s">
        <v>26</v>
      </c>
      <c r="O30" s="9"/>
      <c r="P30" s="6" t="str">
        <f>VLOOKUP(Table14[[#This Row],[SMT ID]],Table13[[SMT'#]:[163 J Election Question]],9,0)</f>
        <v>No</v>
      </c>
      <c r="Q30" s="6"/>
      <c r="R30" s="6"/>
      <c r="S3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30" s="37">
        <f>VLOOKUP(Table14[[#This Row],[SMT ID]],'[1]Section 163(j) Election'!$A$5:$J$1406,7,0)</f>
        <v>0</v>
      </c>
    </row>
    <row r="31" spans="1:20" s="5" customFormat="1" ht="30" customHeight="1" x14ac:dyDescent="0.25">
      <c r="A31" s="5" t="s">
        <v>3488</v>
      </c>
      <c r="B31" s="15">
        <v>60278</v>
      </c>
      <c r="C31" s="6">
        <v>100</v>
      </c>
      <c r="D31" s="5" t="s">
        <v>3488</v>
      </c>
      <c r="E31" s="5" t="s">
        <v>3501</v>
      </c>
      <c r="F31" s="5" t="s">
        <v>3502</v>
      </c>
      <c r="G31" s="5" t="s">
        <v>3503</v>
      </c>
      <c r="H31" s="5" t="s">
        <v>451</v>
      </c>
      <c r="I31" s="5" t="s">
        <v>452</v>
      </c>
      <c r="J31" s="5" t="s">
        <v>3504</v>
      </c>
      <c r="K31" s="7">
        <v>36503</v>
      </c>
      <c r="L31" s="7"/>
      <c r="M31" s="6" t="s">
        <v>995</v>
      </c>
      <c r="N31" s="5" t="s">
        <v>26</v>
      </c>
      <c r="O31" s="9"/>
      <c r="P31" s="6" t="str">
        <f>VLOOKUP(Table14[[#This Row],[SMT ID]],Table13[[SMT'#]:[163 J Election Question]],9,0)</f>
        <v>Yes</v>
      </c>
      <c r="Q31" s="6">
        <v>2018</v>
      </c>
      <c r="R31" s="6"/>
      <c r="S3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31" s="38">
        <f>VLOOKUP(Table14[[#This Row],[SMT ID]],'[1]Section 163(j) Election'!$A$5:$J$1406,7,0)</f>
        <v>0</v>
      </c>
    </row>
    <row r="32" spans="1:20" s="5" customFormat="1" ht="30" customHeight="1" x14ac:dyDescent="0.25">
      <c r="A32" s="5" t="s">
        <v>3488</v>
      </c>
      <c r="B32" s="15">
        <v>60279</v>
      </c>
      <c r="C32" s="6">
        <v>100</v>
      </c>
      <c r="D32" s="5" t="s">
        <v>3488</v>
      </c>
      <c r="E32" s="5" t="s">
        <v>3505</v>
      </c>
      <c r="F32" s="5" t="s">
        <v>3506</v>
      </c>
      <c r="G32" s="5" t="s">
        <v>3499</v>
      </c>
      <c r="H32" s="5" t="s">
        <v>451</v>
      </c>
      <c r="I32" s="5" t="s">
        <v>452</v>
      </c>
      <c r="J32" s="5" t="s">
        <v>3500</v>
      </c>
      <c r="K32" s="7">
        <v>36487</v>
      </c>
      <c r="L32" s="7"/>
      <c r="M32" s="6" t="s">
        <v>995</v>
      </c>
      <c r="N32" s="5" t="s">
        <v>26</v>
      </c>
      <c r="O32" s="9"/>
      <c r="P32" s="6" t="str">
        <f>VLOOKUP(Table14[[#This Row],[SMT ID]],Table13[[SMT'#]:[163 J Election Question]],9,0)</f>
        <v>No</v>
      </c>
      <c r="Q32" s="6"/>
      <c r="R32" s="6"/>
      <c r="S3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32" s="37">
        <f>VLOOKUP(Table14[[#This Row],[SMT ID]],'[1]Section 163(j) Election'!$A$5:$J$1406,7,0)</f>
        <v>0</v>
      </c>
    </row>
    <row r="33" spans="1:20" s="5" customFormat="1" ht="30" customHeight="1" x14ac:dyDescent="0.25">
      <c r="A33" s="5" t="s">
        <v>3513</v>
      </c>
      <c r="B33" s="15">
        <v>60288</v>
      </c>
      <c r="C33" s="6">
        <v>100</v>
      </c>
      <c r="D33" s="5" t="s">
        <v>3513</v>
      </c>
      <c r="E33" s="5" t="s">
        <v>3526</v>
      </c>
      <c r="F33" s="5" t="s">
        <v>3527</v>
      </c>
      <c r="G33" s="5" t="s">
        <v>3528</v>
      </c>
      <c r="H33" s="5" t="s">
        <v>1334</v>
      </c>
      <c r="I33" s="5" t="s">
        <v>17</v>
      </c>
      <c r="J33" s="5" t="s">
        <v>453</v>
      </c>
      <c r="K33" s="7">
        <v>36888</v>
      </c>
      <c r="L33" s="7"/>
      <c r="M33" s="6" t="s">
        <v>1065</v>
      </c>
      <c r="N33" s="5" t="s">
        <v>26</v>
      </c>
      <c r="O33" s="9"/>
      <c r="P33" s="6" t="str">
        <f>VLOOKUP(Table14[[#This Row],[SMT ID]],Table13[[SMT'#]:[163 J Election Question]],9,0)</f>
        <v>No</v>
      </c>
      <c r="Q33" s="6"/>
      <c r="R33" s="6"/>
      <c r="S3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33" s="38">
        <f>VLOOKUP(Table14[[#This Row],[SMT ID]],'[1]Section 163(j) Election'!$A$5:$J$1406,7,0)</f>
        <v>0</v>
      </c>
    </row>
    <row r="34" spans="1:20" s="5" customFormat="1" ht="30" customHeight="1" x14ac:dyDescent="0.25">
      <c r="A34" s="5" t="s">
        <v>3534</v>
      </c>
      <c r="B34" s="15">
        <v>60290</v>
      </c>
      <c r="C34" s="6">
        <v>100</v>
      </c>
      <c r="D34" s="5" t="s">
        <v>3534</v>
      </c>
      <c r="E34" s="5" t="s">
        <v>3538</v>
      </c>
      <c r="F34" s="5" t="s">
        <v>3539</v>
      </c>
      <c r="G34" s="5" t="s">
        <v>3540</v>
      </c>
      <c r="H34" s="5" t="s">
        <v>463</v>
      </c>
      <c r="I34" s="5" t="s">
        <v>452</v>
      </c>
      <c r="J34" s="5" t="s">
        <v>1320</v>
      </c>
      <c r="K34" s="7">
        <v>37602</v>
      </c>
      <c r="L34" s="7"/>
      <c r="M34" s="6" t="s">
        <v>55</v>
      </c>
      <c r="N34" s="5" t="s">
        <v>56</v>
      </c>
      <c r="O34" s="9"/>
      <c r="P34" s="6" t="str">
        <f>VLOOKUP(Table14[[#This Row],[SMT ID]],Table13[[SMT'#]:[163 J Election Question]],9,0)</f>
        <v>Yes</v>
      </c>
      <c r="Q34" s="6">
        <v>2018</v>
      </c>
      <c r="R34" s="6"/>
      <c r="S3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4" s="37">
        <f>VLOOKUP(Table14[[#This Row],[SMT ID]],'[1]Section 163(j) Election'!$A$5:$J$1406,7,0)</f>
        <v>2018</v>
      </c>
    </row>
    <row r="35" spans="1:20" s="5" customFormat="1" ht="30" customHeight="1" x14ac:dyDescent="0.25">
      <c r="A35" s="5" t="s">
        <v>3534</v>
      </c>
      <c r="B35" s="15">
        <v>60295</v>
      </c>
      <c r="C35" s="6">
        <v>100</v>
      </c>
      <c r="D35" s="5" t="s">
        <v>3534</v>
      </c>
      <c r="E35" s="5" t="s">
        <v>3541</v>
      </c>
      <c r="F35" s="5" t="s">
        <v>3542</v>
      </c>
      <c r="G35" s="5" t="s">
        <v>3543</v>
      </c>
      <c r="H35" s="5" t="s">
        <v>463</v>
      </c>
      <c r="I35" s="5" t="s">
        <v>452</v>
      </c>
      <c r="J35" s="5" t="s">
        <v>710</v>
      </c>
      <c r="K35" s="7">
        <v>37607</v>
      </c>
      <c r="L35" s="7"/>
      <c r="M35" s="6" t="s">
        <v>37</v>
      </c>
      <c r="N35" s="5" t="s">
        <v>56</v>
      </c>
      <c r="O35" s="9"/>
      <c r="P35" s="6" t="str">
        <f>VLOOKUP(Table14[[#This Row],[SMT ID]],Table13[[SMT'#]:[163 J Election Question]],9,0)</f>
        <v>No</v>
      </c>
      <c r="Q35" s="6"/>
      <c r="R35" s="6"/>
      <c r="S3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35" s="38">
        <f>VLOOKUP(Table14[[#This Row],[SMT ID]],'[1]Section 163(j) Election'!$A$5:$J$1406,7,0)</f>
        <v>0</v>
      </c>
    </row>
    <row r="36" spans="1:20" s="5" customFormat="1" ht="30" customHeight="1" x14ac:dyDescent="0.25">
      <c r="A36" s="5" t="s">
        <v>2047</v>
      </c>
      <c r="B36" s="15">
        <v>60313</v>
      </c>
      <c r="C36" s="6">
        <v>70</v>
      </c>
      <c r="D36" s="5" t="s">
        <v>2047</v>
      </c>
      <c r="E36" s="5" t="s">
        <v>2048</v>
      </c>
      <c r="F36" s="5" t="s">
        <v>2049</v>
      </c>
      <c r="G36" s="5" t="s">
        <v>309</v>
      </c>
      <c r="H36" s="5" t="s">
        <v>144</v>
      </c>
      <c r="I36" s="5" t="s">
        <v>133</v>
      </c>
      <c r="J36" s="5" t="s">
        <v>204</v>
      </c>
      <c r="K36" s="7">
        <v>36497</v>
      </c>
      <c r="L36" s="7"/>
      <c r="M36" s="6" t="s">
        <v>1065</v>
      </c>
      <c r="N36" s="5" t="s">
        <v>178</v>
      </c>
      <c r="O36" s="9"/>
      <c r="P36" s="6" t="str">
        <f>VLOOKUP(Table14[[#This Row],[SMT ID]],Table13[[SMT'#]:[163 J Election Question]],9,0)</f>
        <v>No</v>
      </c>
      <c r="Q36" s="6"/>
      <c r="R36" s="6"/>
      <c r="S3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36" s="37">
        <f>VLOOKUP(Table14[[#This Row],[SMT ID]],'[1]Section 163(j) Election'!$A$5:$J$1406,7,0)</f>
        <v>0</v>
      </c>
    </row>
    <row r="37" spans="1:20" s="5" customFormat="1" ht="30" customHeight="1" x14ac:dyDescent="0.25">
      <c r="A37" s="5" t="s">
        <v>2052</v>
      </c>
      <c r="B37" s="15">
        <v>60313</v>
      </c>
      <c r="C37" s="6">
        <v>30</v>
      </c>
      <c r="D37" s="5" t="s">
        <v>2052</v>
      </c>
      <c r="E37" s="5" t="s">
        <v>2048</v>
      </c>
      <c r="F37" s="5" t="s">
        <v>2049</v>
      </c>
      <c r="G37" s="5" t="s">
        <v>309</v>
      </c>
      <c r="H37" s="5" t="s">
        <v>144</v>
      </c>
      <c r="I37" s="5" t="s">
        <v>133</v>
      </c>
      <c r="J37" s="5" t="s">
        <v>204</v>
      </c>
      <c r="K37" s="7">
        <v>36497</v>
      </c>
      <c r="L37" s="7"/>
      <c r="M37" s="6" t="s">
        <v>1065</v>
      </c>
      <c r="N37" s="5" t="s">
        <v>178</v>
      </c>
      <c r="O37" s="9"/>
      <c r="P37" s="6" t="str">
        <f>VLOOKUP(Table14[[#This Row],[SMT ID]],Table13[[SMT'#]:[163 J Election Question]],9,0)</f>
        <v>No</v>
      </c>
      <c r="Q37" s="6"/>
      <c r="R37" s="6"/>
      <c r="S3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37" s="38">
        <f>VLOOKUP(Table14[[#This Row],[SMT ID]],'[1]Section 163(j) Election'!$A$5:$J$1406,7,0)</f>
        <v>0</v>
      </c>
    </row>
    <row r="38" spans="1:20" s="5" customFormat="1" ht="30" customHeight="1" x14ac:dyDescent="0.25">
      <c r="A38" s="5" t="s">
        <v>2053</v>
      </c>
      <c r="B38" s="15">
        <v>60316</v>
      </c>
      <c r="C38" s="6">
        <v>100</v>
      </c>
      <c r="D38" s="5" t="s">
        <v>2053</v>
      </c>
      <c r="E38" s="5" t="s">
        <v>2054</v>
      </c>
      <c r="F38" s="5" t="s">
        <v>2055</v>
      </c>
      <c r="G38" s="5" t="s">
        <v>623</v>
      </c>
      <c r="H38" s="5" t="s">
        <v>132</v>
      </c>
      <c r="I38" s="5" t="s">
        <v>133</v>
      </c>
      <c r="J38" s="5" t="s">
        <v>19</v>
      </c>
      <c r="K38" s="7">
        <v>37295</v>
      </c>
      <c r="L38" s="7"/>
      <c r="M38" s="6" t="s">
        <v>1065</v>
      </c>
      <c r="N38" s="5" t="s">
        <v>178</v>
      </c>
      <c r="O38" s="9"/>
      <c r="P38" s="6" t="str">
        <f>VLOOKUP(Table14[[#This Row],[SMT ID]],Table13[[SMT'#]:[163 J Election Question]],9,0)</f>
        <v>No</v>
      </c>
      <c r="Q38" s="6"/>
      <c r="R38" s="6"/>
      <c r="S3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38" s="37">
        <f>VLOOKUP(Table14[[#This Row],[SMT ID]],'[1]Section 163(j) Election'!$A$5:$J$1406,7,0)</f>
        <v>0</v>
      </c>
    </row>
    <row r="39" spans="1:20" s="5" customFormat="1" ht="30" customHeight="1" x14ac:dyDescent="0.25">
      <c r="A39" s="5" t="s">
        <v>2060</v>
      </c>
      <c r="B39" s="15">
        <v>60343</v>
      </c>
      <c r="C39" s="6">
        <v>100</v>
      </c>
      <c r="D39" s="5" t="s">
        <v>2060</v>
      </c>
      <c r="E39" s="5" t="s">
        <v>2061</v>
      </c>
      <c r="F39" s="5" t="s">
        <v>2062</v>
      </c>
      <c r="G39" s="5" t="s">
        <v>2063</v>
      </c>
      <c r="H39" s="5" t="s">
        <v>289</v>
      </c>
      <c r="I39" s="5" t="s">
        <v>133</v>
      </c>
      <c r="J39" s="5" t="s">
        <v>2064</v>
      </c>
      <c r="K39" s="7">
        <v>36678</v>
      </c>
      <c r="L39" s="7"/>
      <c r="M39" s="6" t="s">
        <v>1065</v>
      </c>
      <c r="N39" s="5" t="s">
        <v>56</v>
      </c>
      <c r="O39" s="9"/>
      <c r="P39" s="6" t="str">
        <f>VLOOKUP(Table14[[#This Row],[SMT ID]],Table13[[SMT'#]:[163 J Election Question]],9,0)</f>
        <v>No</v>
      </c>
      <c r="Q39" s="6"/>
      <c r="R39" s="6"/>
      <c r="S3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39" s="38">
        <f>VLOOKUP(Table14[[#This Row],[SMT ID]],'[1]Section 163(j) Election'!$A$5:$J$1406,7,0)</f>
        <v>0</v>
      </c>
    </row>
    <row r="40" spans="1:20" s="5" customFormat="1" ht="30" customHeight="1" x14ac:dyDescent="0.25">
      <c r="A40" s="5" t="s">
        <v>2047</v>
      </c>
      <c r="B40" s="15">
        <v>60345</v>
      </c>
      <c r="C40" s="6">
        <v>100</v>
      </c>
      <c r="D40" s="5" t="s">
        <v>2047</v>
      </c>
      <c r="E40" s="5" t="s">
        <v>2050</v>
      </c>
      <c r="F40" s="5" t="s">
        <v>2051</v>
      </c>
      <c r="G40" s="5" t="s">
        <v>520</v>
      </c>
      <c r="H40" s="5" t="s">
        <v>144</v>
      </c>
      <c r="I40" s="5" t="s">
        <v>133</v>
      </c>
      <c r="J40" s="5" t="s">
        <v>204</v>
      </c>
      <c r="K40" s="7">
        <v>36671</v>
      </c>
      <c r="L40" s="7"/>
      <c r="M40" s="6" t="s">
        <v>2039</v>
      </c>
      <c r="N40" s="5" t="s">
        <v>178</v>
      </c>
      <c r="O40" s="9"/>
      <c r="P40" s="6" t="str">
        <f>VLOOKUP(Table14[[#This Row],[SMT ID]],Table13[[SMT'#]:[163 J Election Question]],9,0)</f>
        <v>No</v>
      </c>
      <c r="Q40" s="6"/>
      <c r="R40" s="6"/>
      <c r="S4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40" s="37">
        <f>VLOOKUP(Table14[[#This Row],[SMT ID]],'[1]Section 163(j) Election'!$A$5:$J$1406,7,0)</f>
        <v>0</v>
      </c>
    </row>
    <row r="41" spans="1:20" s="5" customFormat="1" ht="30" customHeight="1" x14ac:dyDescent="0.25">
      <c r="A41" s="5" t="s">
        <v>3534</v>
      </c>
      <c r="B41" s="15">
        <v>60376</v>
      </c>
      <c r="C41" s="6">
        <v>100</v>
      </c>
      <c r="D41" s="5" t="s">
        <v>3534</v>
      </c>
      <c r="E41" s="5" t="s">
        <v>3544</v>
      </c>
      <c r="F41" s="5" t="s">
        <v>3545</v>
      </c>
      <c r="G41" s="5" t="s">
        <v>3546</v>
      </c>
      <c r="H41" s="5" t="s">
        <v>16</v>
      </c>
      <c r="I41" s="5" t="s">
        <v>17</v>
      </c>
      <c r="J41" s="5" t="s">
        <v>473</v>
      </c>
      <c r="K41" s="7">
        <v>37222</v>
      </c>
      <c r="L41" s="7"/>
      <c r="M41" s="6" t="s">
        <v>1003</v>
      </c>
      <c r="N41" s="5" t="s">
        <v>26</v>
      </c>
      <c r="O41" s="9"/>
      <c r="P41" s="6" t="str">
        <f>VLOOKUP(Table14[[#This Row],[SMT ID]],Table13[[SMT'#]:[163 J Election Question]],9,0)</f>
        <v>No</v>
      </c>
      <c r="Q41" s="6"/>
      <c r="R41" s="6"/>
      <c r="S4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41" s="38">
        <f>VLOOKUP(Table14[[#This Row],[SMT ID]],'[1]Section 163(j) Election'!$A$5:$J$1406,7,0)</f>
        <v>0</v>
      </c>
    </row>
    <row r="42" spans="1:20" s="5" customFormat="1" ht="30" customHeight="1" x14ac:dyDescent="0.25">
      <c r="A42" s="5" t="s">
        <v>3488</v>
      </c>
      <c r="B42" s="15">
        <v>60377</v>
      </c>
      <c r="C42" s="6">
        <v>100</v>
      </c>
      <c r="D42" s="5" t="s">
        <v>3488</v>
      </c>
      <c r="E42" s="5" t="s">
        <v>3507</v>
      </c>
      <c r="F42" s="5" t="s">
        <v>3508</v>
      </c>
      <c r="G42" s="5" t="s">
        <v>15</v>
      </c>
      <c r="H42" s="5" t="s">
        <v>16</v>
      </c>
      <c r="I42" s="5" t="s">
        <v>17</v>
      </c>
      <c r="J42" s="5" t="s">
        <v>18</v>
      </c>
      <c r="K42" s="7">
        <v>36860</v>
      </c>
      <c r="L42" s="7"/>
      <c r="M42" s="6" t="s">
        <v>1003</v>
      </c>
      <c r="N42" s="5" t="s">
        <v>26</v>
      </c>
      <c r="O42" s="9"/>
      <c r="P42" s="6" t="str">
        <f>VLOOKUP(Table14[[#This Row],[SMT ID]],Table13[[SMT'#]:[163 J Election Question]],9,0)</f>
        <v>No</v>
      </c>
      <c r="Q42" s="6"/>
      <c r="R42" s="6"/>
      <c r="S4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42" s="37">
        <f>VLOOKUP(Table14[[#This Row],[SMT ID]],'[1]Section 163(j) Election'!$A$5:$J$1406,7,0)</f>
        <v>0</v>
      </c>
    </row>
    <row r="43" spans="1:20" s="5" customFormat="1" ht="30" customHeight="1" x14ac:dyDescent="0.25">
      <c r="A43" s="5" t="s">
        <v>3488</v>
      </c>
      <c r="B43" s="15">
        <v>60378</v>
      </c>
      <c r="C43" s="6">
        <v>100</v>
      </c>
      <c r="D43" s="5" t="s">
        <v>3488</v>
      </c>
      <c r="E43" s="5" t="s">
        <v>3509</v>
      </c>
      <c r="F43" s="5" t="s">
        <v>3510</v>
      </c>
      <c r="G43" s="5" t="s">
        <v>2945</v>
      </c>
      <c r="H43" s="5" t="s">
        <v>16</v>
      </c>
      <c r="I43" s="5" t="s">
        <v>17</v>
      </c>
      <c r="J43" s="5" t="s">
        <v>171</v>
      </c>
      <c r="K43" s="7">
        <v>36872</v>
      </c>
      <c r="L43" s="7"/>
      <c r="M43" s="6" t="s">
        <v>1065</v>
      </c>
      <c r="N43" s="5" t="s">
        <v>26</v>
      </c>
      <c r="O43" s="9"/>
      <c r="P43" s="6" t="str">
        <f>VLOOKUP(Table14[[#This Row],[SMT ID]],Table13[[SMT'#]:[163 J Election Question]],9,0)</f>
        <v>Yes</v>
      </c>
      <c r="Q43" s="6">
        <v>2018</v>
      </c>
      <c r="R43" s="6"/>
      <c r="S4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43" s="38">
        <f>VLOOKUP(Table14[[#This Row],[SMT ID]],'[1]Section 163(j) Election'!$A$5:$J$1406,7,0)</f>
        <v>0</v>
      </c>
    </row>
    <row r="44" spans="1:20" s="5" customFormat="1" ht="30" customHeight="1" x14ac:dyDescent="0.25">
      <c r="A44" s="5" t="s">
        <v>1060</v>
      </c>
      <c r="B44" s="15">
        <v>60396</v>
      </c>
      <c r="C44" s="6">
        <v>50</v>
      </c>
      <c r="D44" s="5" t="s">
        <v>1060</v>
      </c>
      <c r="E44" s="5" t="s">
        <v>1061</v>
      </c>
      <c r="F44" s="5" t="s">
        <v>1062</v>
      </c>
      <c r="G44" s="5" t="s">
        <v>1063</v>
      </c>
      <c r="H44" s="5" t="s">
        <v>203</v>
      </c>
      <c r="I44" s="5" t="s">
        <v>133</v>
      </c>
      <c r="J44" s="5" t="s">
        <v>1064</v>
      </c>
      <c r="K44" s="7">
        <v>36929</v>
      </c>
      <c r="L44" s="7"/>
      <c r="M44" s="6" t="s">
        <v>1065</v>
      </c>
      <c r="N44" s="5" t="s">
        <v>47</v>
      </c>
      <c r="O44" s="9"/>
      <c r="P44" s="6" t="str">
        <f>VLOOKUP(Table14[[#This Row],[SMT ID]],Table13[[SMT'#]:[163 J Election Question]],9,0)</f>
        <v>No</v>
      </c>
      <c r="Q44" s="6"/>
      <c r="R44" s="6"/>
      <c r="S4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44" s="37">
        <f>VLOOKUP(Table14[[#This Row],[SMT ID]],'[1]Section 163(j) Election'!$A$5:$J$1406,7,0)</f>
        <v>0</v>
      </c>
    </row>
    <row r="45" spans="1:20" s="5" customFormat="1" ht="30" customHeight="1" x14ac:dyDescent="0.25">
      <c r="A45" s="5" t="s">
        <v>1632</v>
      </c>
      <c r="B45" s="15">
        <v>60396</v>
      </c>
      <c r="C45" s="6">
        <v>50</v>
      </c>
      <c r="D45" s="5" t="s">
        <v>1632</v>
      </c>
      <c r="E45" s="5" t="s">
        <v>1061</v>
      </c>
      <c r="F45" s="5" t="s">
        <v>1062</v>
      </c>
      <c r="G45" s="5" t="s">
        <v>1063</v>
      </c>
      <c r="H45" s="5" t="s">
        <v>203</v>
      </c>
      <c r="I45" s="5" t="s">
        <v>133</v>
      </c>
      <c r="J45" s="5" t="s">
        <v>1064</v>
      </c>
      <c r="K45" s="7">
        <v>36929</v>
      </c>
      <c r="L45" s="7"/>
      <c r="M45" s="6" t="s">
        <v>1065</v>
      </c>
      <c r="N45" s="5" t="s">
        <v>47</v>
      </c>
      <c r="O45" s="9"/>
      <c r="P45" s="6" t="str">
        <f>VLOOKUP(Table14[[#This Row],[SMT ID]],Table13[[SMT'#]:[163 J Election Question]],9,0)</f>
        <v>No</v>
      </c>
      <c r="Q45" s="6"/>
      <c r="R45" s="6"/>
      <c r="S4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45" s="38">
        <f>VLOOKUP(Table14[[#This Row],[SMT ID]],'[1]Section 163(j) Election'!$A$5:$J$1406,7,0)</f>
        <v>0</v>
      </c>
    </row>
    <row r="46" spans="1:20" s="5" customFormat="1" ht="30" customHeight="1" x14ac:dyDescent="0.25">
      <c r="A46" s="5" t="s">
        <v>3488</v>
      </c>
      <c r="B46" s="15">
        <v>60400</v>
      </c>
      <c r="C46" s="6">
        <v>100</v>
      </c>
      <c r="D46" s="5" t="s">
        <v>3488</v>
      </c>
      <c r="E46" s="5" t="s">
        <v>3511</v>
      </c>
      <c r="F46" s="5" t="s">
        <v>3512</v>
      </c>
      <c r="G46" s="5" t="s">
        <v>2779</v>
      </c>
      <c r="H46" s="5" t="s">
        <v>463</v>
      </c>
      <c r="I46" s="5" t="s">
        <v>452</v>
      </c>
      <c r="J46" s="5" t="s">
        <v>473</v>
      </c>
      <c r="K46" s="7">
        <v>37253</v>
      </c>
      <c r="L46" s="7"/>
      <c r="M46" s="6" t="s">
        <v>1065</v>
      </c>
      <c r="N46" s="5" t="s">
        <v>178</v>
      </c>
      <c r="O46" s="9"/>
      <c r="P46" s="6" t="str">
        <f>VLOOKUP(Table14[[#This Row],[SMT ID]],Table13[[SMT'#]:[163 J Election Question]],9,0)</f>
        <v>No</v>
      </c>
      <c r="Q46" s="6"/>
      <c r="R46" s="6"/>
      <c r="S4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46" s="37">
        <f>VLOOKUP(Table14[[#This Row],[SMT ID]],'[1]Section 163(j) Election'!$A$5:$J$1406,7,0)</f>
        <v>0</v>
      </c>
    </row>
    <row r="47" spans="1:20" s="5" customFormat="1" ht="30" customHeight="1" x14ac:dyDescent="0.25">
      <c r="A47" s="5" t="s">
        <v>1193</v>
      </c>
      <c r="B47" s="15">
        <v>60436</v>
      </c>
      <c r="C47" s="6">
        <v>18</v>
      </c>
      <c r="D47" s="5" t="s">
        <v>1193</v>
      </c>
      <c r="E47" s="5" t="s">
        <v>1194</v>
      </c>
      <c r="F47" s="5" t="s">
        <v>1195</v>
      </c>
      <c r="G47" s="5" t="s">
        <v>1196</v>
      </c>
      <c r="H47" s="5" t="s">
        <v>109</v>
      </c>
      <c r="I47" s="5" t="s">
        <v>32</v>
      </c>
      <c r="J47" s="5" t="s">
        <v>809</v>
      </c>
      <c r="K47" s="7">
        <v>37789</v>
      </c>
      <c r="L47" s="7"/>
      <c r="M47" s="6" t="s">
        <v>46</v>
      </c>
      <c r="N47" s="5" t="s">
        <v>26</v>
      </c>
      <c r="O47" s="9"/>
      <c r="P47" s="6" t="str">
        <f>VLOOKUP(Table14[[#This Row],[SMT ID]],Table13[[SMT'#]:[163 J Election Question]],9,0)</f>
        <v>No</v>
      </c>
      <c r="Q47" s="6"/>
      <c r="R47" s="6"/>
      <c r="S4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47" s="38">
        <f>VLOOKUP(Table14[[#This Row],[SMT ID]],'[1]Section 163(j) Election'!$A$5:$J$1406,7,0)</f>
        <v>0</v>
      </c>
    </row>
    <row r="48" spans="1:20" s="5" customFormat="1" ht="30" customHeight="1" x14ac:dyDescent="0.25">
      <c r="A48" s="5" t="s">
        <v>2065</v>
      </c>
      <c r="B48" s="15">
        <v>60436</v>
      </c>
      <c r="C48" s="6">
        <v>82</v>
      </c>
      <c r="D48" s="5" t="s">
        <v>2065</v>
      </c>
      <c r="E48" s="5" t="s">
        <v>1194</v>
      </c>
      <c r="F48" s="5" t="s">
        <v>1195</v>
      </c>
      <c r="G48" s="5" t="s">
        <v>1196</v>
      </c>
      <c r="H48" s="5" t="s">
        <v>109</v>
      </c>
      <c r="I48" s="5" t="s">
        <v>32</v>
      </c>
      <c r="J48" s="5" t="s">
        <v>809</v>
      </c>
      <c r="K48" s="7">
        <v>37789</v>
      </c>
      <c r="L48" s="7"/>
      <c r="M48" s="6" t="s">
        <v>46</v>
      </c>
      <c r="N48" s="5" t="s">
        <v>26</v>
      </c>
      <c r="O48" s="9"/>
      <c r="P48" s="6" t="str">
        <f>VLOOKUP(Table14[[#This Row],[SMT ID]],Table13[[SMT'#]:[163 J Election Question]],9,0)</f>
        <v>No</v>
      </c>
      <c r="Q48" s="6"/>
      <c r="R48" s="6"/>
      <c r="S4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48" s="37">
        <f>VLOOKUP(Table14[[#This Row],[SMT ID]],'[1]Section 163(j) Election'!$A$5:$J$1406,7,0)</f>
        <v>0</v>
      </c>
    </row>
    <row r="49" spans="1:20" s="5" customFormat="1" ht="30" customHeight="1" x14ac:dyDescent="0.25">
      <c r="A49" s="5" t="s">
        <v>1162</v>
      </c>
      <c r="B49" s="15">
        <v>60489</v>
      </c>
      <c r="C49" s="6">
        <v>100</v>
      </c>
      <c r="D49" s="5" t="s">
        <v>1162</v>
      </c>
      <c r="E49" s="5" t="s">
        <v>1163</v>
      </c>
      <c r="F49" s="5" t="s">
        <v>1164</v>
      </c>
      <c r="G49" s="5" t="s">
        <v>536</v>
      </c>
      <c r="H49" s="5" t="s">
        <v>144</v>
      </c>
      <c r="I49" s="5" t="s">
        <v>133</v>
      </c>
      <c r="J49" s="5" t="s">
        <v>294</v>
      </c>
      <c r="K49" s="7">
        <v>37253</v>
      </c>
      <c r="L49" s="7"/>
      <c r="M49" s="6" t="s">
        <v>1003</v>
      </c>
      <c r="N49" s="5" t="s">
        <v>26</v>
      </c>
      <c r="O49" s="9"/>
      <c r="P49" s="6" t="str">
        <f>VLOOKUP(Table14[[#This Row],[SMT ID]],Table13[[SMT'#]:[163 J Election Question]],9,0)</f>
        <v>Yes</v>
      </c>
      <c r="Q49" s="6">
        <v>2018</v>
      </c>
      <c r="R49" s="6"/>
      <c r="S4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49" s="38">
        <f>VLOOKUP(Table14[[#This Row],[SMT ID]],'[1]Section 163(j) Election'!$A$5:$J$1406,7,0)</f>
        <v>0</v>
      </c>
    </row>
    <row r="50" spans="1:20" s="5" customFormat="1" ht="30" customHeight="1" x14ac:dyDescent="0.25">
      <c r="A50" s="5" t="s">
        <v>2056</v>
      </c>
      <c r="B50" s="15">
        <v>60493</v>
      </c>
      <c r="C50" s="6">
        <v>100</v>
      </c>
      <c r="D50" s="5" t="s">
        <v>2056</v>
      </c>
      <c r="E50" s="5" t="s">
        <v>2057</v>
      </c>
      <c r="F50" s="5" t="s">
        <v>2058</v>
      </c>
      <c r="G50" s="5" t="s">
        <v>2059</v>
      </c>
      <c r="H50" s="5" t="s">
        <v>630</v>
      </c>
      <c r="I50" s="5" t="s">
        <v>43</v>
      </c>
      <c r="J50" s="5" t="s">
        <v>44</v>
      </c>
      <c r="K50" s="7">
        <v>36874</v>
      </c>
      <c r="L50" s="7">
        <v>43466</v>
      </c>
      <c r="M50" s="6" t="s">
        <v>1065</v>
      </c>
      <c r="N50" s="5" t="s">
        <v>47</v>
      </c>
      <c r="O50" s="9"/>
      <c r="P50" s="6" t="str">
        <f>VLOOKUP(Table14[[#This Row],[SMT ID]],Table13[[SMT'#]:[163 J Election Question]],9,0)</f>
        <v>No</v>
      </c>
      <c r="Q50" s="6"/>
      <c r="R50" s="6"/>
      <c r="S5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50" s="37">
        <f>VLOOKUP(Table14[[#This Row],[SMT ID]],'[1]Section 163(j) Election'!$A$5:$J$1406,7,0)</f>
        <v>0</v>
      </c>
    </row>
    <row r="51" spans="1:20" s="5" customFormat="1" ht="30" customHeight="1" x14ac:dyDescent="0.25">
      <c r="A51" s="5" t="s">
        <v>2065</v>
      </c>
      <c r="B51" s="15">
        <v>60506</v>
      </c>
      <c r="C51" s="6">
        <v>100</v>
      </c>
      <c r="D51" s="5" t="s">
        <v>2065</v>
      </c>
      <c r="E51" s="5" t="s">
        <v>2066</v>
      </c>
      <c r="F51" s="5" t="s">
        <v>2067</v>
      </c>
      <c r="G51" s="5" t="s">
        <v>2068</v>
      </c>
      <c r="H51" s="5" t="s">
        <v>289</v>
      </c>
      <c r="I51" s="5" t="s">
        <v>133</v>
      </c>
      <c r="J51" s="5" t="s">
        <v>24</v>
      </c>
      <c r="K51" s="7">
        <v>37404</v>
      </c>
      <c r="L51" s="7"/>
      <c r="M51" s="6" t="s">
        <v>46</v>
      </c>
      <c r="N51" s="5" t="s">
        <v>26</v>
      </c>
      <c r="O51" s="9"/>
      <c r="P51" s="6" t="str">
        <f>VLOOKUP(Table14[[#This Row],[SMT ID]],Table13[[SMT'#]:[163 J Election Question]],9,0)</f>
        <v>No</v>
      </c>
      <c r="Q51" s="6"/>
      <c r="R51" s="6"/>
      <c r="S5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51" s="38">
        <f>VLOOKUP(Table14[[#This Row],[SMT ID]],'[1]Section 163(j) Election'!$A$5:$J$1406,7,0)</f>
        <v>0</v>
      </c>
    </row>
    <row r="52" spans="1:20" s="5" customFormat="1" ht="30" customHeight="1" x14ac:dyDescent="0.25">
      <c r="A52" s="5" t="s">
        <v>842</v>
      </c>
      <c r="B52" s="15">
        <v>60527</v>
      </c>
      <c r="C52" s="6">
        <v>100</v>
      </c>
      <c r="D52" s="5" t="s">
        <v>842</v>
      </c>
      <c r="E52" s="5" t="s">
        <v>843</v>
      </c>
      <c r="F52" s="5" t="s">
        <v>844</v>
      </c>
      <c r="G52" s="5" t="s">
        <v>845</v>
      </c>
      <c r="H52" s="5" t="s">
        <v>499</v>
      </c>
      <c r="I52" s="5" t="s">
        <v>43</v>
      </c>
      <c r="J52" s="5" t="s">
        <v>33</v>
      </c>
      <c r="K52" s="7">
        <v>37613</v>
      </c>
      <c r="L52" s="7"/>
      <c r="M52" s="6" t="s">
        <v>46</v>
      </c>
      <c r="N52" s="5" t="s">
        <v>56</v>
      </c>
      <c r="O52" s="9"/>
      <c r="P52" s="6" t="str">
        <f>VLOOKUP(Table14[[#This Row],[SMT ID]],Table13[[SMT'#]:[163 J Election Question]],9,0)</f>
        <v>No</v>
      </c>
      <c r="Q52" s="6"/>
      <c r="R52" s="6"/>
      <c r="S5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52" s="37">
        <f>VLOOKUP(Table14[[#This Row],[SMT ID]],'[1]Section 163(j) Election'!$A$5:$J$1406,7,0)</f>
        <v>0</v>
      </c>
    </row>
    <row r="53" spans="1:20" s="5" customFormat="1" ht="30" customHeight="1" x14ac:dyDescent="0.25">
      <c r="A53" s="5" t="s">
        <v>2281</v>
      </c>
      <c r="B53" s="15">
        <v>60533</v>
      </c>
      <c r="C53" s="6">
        <v>100</v>
      </c>
      <c r="D53" s="5" t="s">
        <v>2281</v>
      </c>
      <c r="E53" s="5" t="s">
        <v>2282</v>
      </c>
      <c r="F53" s="5" t="s">
        <v>2283</v>
      </c>
      <c r="G53" s="5" t="s">
        <v>2284</v>
      </c>
      <c r="H53" s="5" t="s">
        <v>31</v>
      </c>
      <c r="I53" s="5" t="s">
        <v>32</v>
      </c>
      <c r="J53" s="5" t="s">
        <v>1219</v>
      </c>
      <c r="K53" s="7">
        <v>38586</v>
      </c>
      <c r="L53" s="7"/>
      <c r="M53" s="6" t="s">
        <v>37</v>
      </c>
      <c r="N53" s="5" t="s">
        <v>47</v>
      </c>
      <c r="O53" s="9"/>
      <c r="P53" s="6" t="str">
        <f>VLOOKUP(Table14[[#This Row],[SMT ID]],Table13[[SMT'#]:[163 J Election Question]],9,0)</f>
        <v>No</v>
      </c>
      <c r="Q53" s="6"/>
      <c r="R53" s="6"/>
      <c r="S5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3" s="38">
        <f>VLOOKUP(Table14[[#This Row],[SMT ID]],'[1]Section 163(j) Election'!$A$5:$J$1406,7,0)</f>
        <v>0</v>
      </c>
    </row>
    <row r="54" spans="1:20" s="5" customFormat="1" ht="30" customHeight="1" x14ac:dyDescent="0.25">
      <c r="A54" s="5" t="s">
        <v>3513</v>
      </c>
      <c r="B54" s="15">
        <v>60549</v>
      </c>
      <c r="C54" s="6">
        <v>100</v>
      </c>
      <c r="D54" s="5" t="s">
        <v>3513</v>
      </c>
      <c r="E54" s="5" t="s">
        <v>3529</v>
      </c>
      <c r="F54" s="5" t="s">
        <v>3530</v>
      </c>
      <c r="G54" s="5" t="s">
        <v>3531</v>
      </c>
      <c r="H54" s="5" t="s">
        <v>3455</v>
      </c>
      <c r="I54" s="5" t="s">
        <v>17</v>
      </c>
      <c r="J54" s="5" t="s">
        <v>473</v>
      </c>
      <c r="K54" s="7">
        <v>36888</v>
      </c>
      <c r="L54" s="7"/>
      <c r="M54" s="6" t="s">
        <v>995</v>
      </c>
      <c r="N54" s="5" t="s">
        <v>178</v>
      </c>
      <c r="O54" s="9"/>
      <c r="P54" s="6" t="str">
        <f>VLOOKUP(Table14[[#This Row],[SMT ID]],Table13[[SMT'#]:[163 J Election Question]],9,0)</f>
        <v>No</v>
      </c>
      <c r="Q54" s="6"/>
      <c r="R54" s="6"/>
      <c r="S5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54" s="37">
        <f>VLOOKUP(Table14[[#This Row],[SMT ID]],'[1]Section 163(j) Election'!$A$5:$J$1406,7,0)</f>
        <v>0</v>
      </c>
    </row>
    <row r="55" spans="1:20" s="5" customFormat="1" ht="30" customHeight="1" x14ac:dyDescent="0.25">
      <c r="A55" s="5" t="s">
        <v>3534</v>
      </c>
      <c r="B55" s="15">
        <v>60569</v>
      </c>
      <c r="C55" s="6">
        <v>100</v>
      </c>
      <c r="D55" s="5" t="s">
        <v>3534</v>
      </c>
      <c r="E55" s="5" t="s">
        <v>3547</v>
      </c>
      <c r="F55" s="5" t="s">
        <v>3548</v>
      </c>
      <c r="G55" s="5" t="s">
        <v>3549</v>
      </c>
      <c r="H55" s="5" t="s">
        <v>463</v>
      </c>
      <c r="I55" s="5" t="s">
        <v>452</v>
      </c>
      <c r="J55" s="5" t="s">
        <v>3550</v>
      </c>
      <c r="K55" s="7">
        <v>37369</v>
      </c>
      <c r="L55" s="7"/>
      <c r="M55" s="6" t="s">
        <v>46</v>
      </c>
      <c r="N55" s="5" t="s">
        <v>178</v>
      </c>
      <c r="O55" s="9"/>
      <c r="P55" s="6" t="str">
        <f>VLOOKUP(Table14[[#This Row],[SMT ID]],Table13[[SMT'#]:[163 J Election Question]],9,0)</f>
        <v>No</v>
      </c>
      <c r="Q55" s="6"/>
      <c r="R55" s="6"/>
      <c r="S5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55" s="38">
        <f>VLOOKUP(Table14[[#This Row],[SMT ID]],'[1]Section 163(j) Election'!$A$5:$J$1406,7,0)</f>
        <v>0</v>
      </c>
    </row>
    <row r="56" spans="1:20" s="5" customFormat="1" ht="30" customHeight="1" x14ac:dyDescent="0.25">
      <c r="A56" s="5" t="s">
        <v>3534</v>
      </c>
      <c r="B56" s="15">
        <v>60570</v>
      </c>
      <c r="C56" s="6">
        <v>100</v>
      </c>
      <c r="D56" s="5" t="s">
        <v>3534</v>
      </c>
      <c r="E56" s="5" t="s">
        <v>3551</v>
      </c>
      <c r="F56" s="5" t="s">
        <v>3552</v>
      </c>
      <c r="G56" s="5" t="s">
        <v>3553</v>
      </c>
      <c r="H56" s="5" t="s">
        <v>451</v>
      </c>
      <c r="I56" s="5" t="s">
        <v>452</v>
      </c>
      <c r="J56" s="5" t="s">
        <v>1121</v>
      </c>
      <c r="K56" s="7">
        <v>37657</v>
      </c>
      <c r="L56" s="7">
        <v>43677</v>
      </c>
      <c r="M56" s="6" t="s">
        <v>55</v>
      </c>
      <c r="N56" s="5" t="s">
        <v>56</v>
      </c>
      <c r="O56" s="9"/>
      <c r="P56" s="6" t="str">
        <f>VLOOKUP(Table14[[#This Row],[SMT ID]],Table13[[SMT'#]:[163 J Election Question]],9,0)</f>
        <v>No</v>
      </c>
      <c r="Q56" s="6"/>
      <c r="R56" s="6"/>
      <c r="S5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6" s="37">
        <f>VLOOKUP(Table14[[#This Row],[SMT ID]],'[1]Section 163(j) Election'!$A$5:$J$1406,7,0)</f>
        <v>0</v>
      </c>
    </row>
    <row r="57" spans="1:20" s="5" customFormat="1" ht="30" customHeight="1" x14ac:dyDescent="0.25">
      <c r="A57" s="5" t="s">
        <v>3534</v>
      </c>
      <c r="B57" s="15">
        <v>60572</v>
      </c>
      <c r="C57" s="6">
        <v>100</v>
      </c>
      <c r="D57" s="5" t="s">
        <v>3534</v>
      </c>
      <c r="E57" s="5" t="s">
        <v>3554</v>
      </c>
      <c r="F57" s="5" t="s">
        <v>3555</v>
      </c>
      <c r="G57" s="5" t="s">
        <v>3556</v>
      </c>
      <c r="H57" s="5" t="s">
        <v>1334</v>
      </c>
      <c r="I57" s="5" t="s">
        <v>17</v>
      </c>
      <c r="J57" s="5" t="s">
        <v>1335</v>
      </c>
      <c r="K57" s="7">
        <v>37239</v>
      </c>
      <c r="L57" s="7"/>
      <c r="M57" s="6" t="s">
        <v>1065</v>
      </c>
      <c r="N57" s="5" t="s">
        <v>178</v>
      </c>
      <c r="O57" s="9"/>
      <c r="P57" s="6" t="str">
        <f>VLOOKUP(Table14[[#This Row],[SMT ID]],Table13[[SMT'#]:[163 J Election Question]],9,0)</f>
        <v>No</v>
      </c>
      <c r="Q57" s="6"/>
      <c r="R57" s="6"/>
      <c r="S5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57" s="38">
        <f>VLOOKUP(Table14[[#This Row],[SMT ID]],'[1]Section 163(j) Election'!$A$5:$J$1406,7,0)</f>
        <v>0</v>
      </c>
    </row>
    <row r="58" spans="1:20" s="5" customFormat="1" ht="30" customHeight="1" x14ac:dyDescent="0.25">
      <c r="A58" s="5" t="s">
        <v>3534</v>
      </c>
      <c r="B58" s="15">
        <v>60573</v>
      </c>
      <c r="C58" s="6">
        <v>100</v>
      </c>
      <c r="D58" s="5" t="s">
        <v>3534</v>
      </c>
      <c r="E58" s="5" t="s">
        <v>3557</v>
      </c>
      <c r="F58" s="5" t="s">
        <v>3558</v>
      </c>
      <c r="G58" s="5" t="s">
        <v>3559</v>
      </c>
      <c r="H58" s="5" t="s">
        <v>463</v>
      </c>
      <c r="I58" s="5" t="s">
        <v>452</v>
      </c>
      <c r="J58" s="5" t="s">
        <v>473</v>
      </c>
      <c r="K58" s="7">
        <v>37242</v>
      </c>
      <c r="L58" s="7"/>
      <c r="M58" s="6" t="s">
        <v>1065</v>
      </c>
      <c r="N58" s="5" t="s">
        <v>178</v>
      </c>
      <c r="O58" s="9"/>
      <c r="P58" s="6" t="str">
        <f>VLOOKUP(Table14[[#This Row],[SMT ID]],Table13[[SMT'#]:[163 J Election Question]],9,0)</f>
        <v>No</v>
      </c>
      <c r="Q58" s="6"/>
      <c r="R58" s="6"/>
      <c r="S5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58" s="37">
        <f>VLOOKUP(Table14[[#This Row],[SMT ID]],'[1]Section 163(j) Election'!$A$5:$J$1406,7,0)</f>
        <v>0</v>
      </c>
    </row>
    <row r="59" spans="1:20" s="5" customFormat="1" ht="30" customHeight="1" x14ac:dyDescent="0.25">
      <c r="A59" s="5" t="s">
        <v>3534</v>
      </c>
      <c r="B59" s="15">
        <v>60575</v>
      </c>
      <c r="C59" s="6">
        <v>100</v>
      </c>
      <c r="D59" s="5" t="s">
        <v>3534</v>
      </c>
      <c r="E59" s="5" t="s">
        <v>3560</v>
      </c>
      <c r="F59" s="5" t="s">
        <v>3561</v>
      </c>
      <c r="G59" s="5" t="s">
        <v>3562</v>
      </c>
      <c r="H59" s="5" t="s">
        <v>463</v>
      </c>
      <c r="I59" s="5" t="s">
        <v>452</v>
      </c>
      <c r="J59" s="5" t="s">
        <v>3563</v>
      </c>
      <c r="K59" s="7">
        <v>37256</v>
      </c>
      <c r="L59" s="7"/>
      <c r="M59" s="6" t="s">
        <v>1065</v>
      </c>
      <c r="N59" s="5" t="s">
        <v>178</v>
      </c>
      <c r="O59" s="9"/>
      <c r="P59" s="6" t="str">
        <f>VLOOKUP(Table14[[#This Row],[SMT ID]],Table13[[SMT'#]:[163 J Election Question]],9,0)</f>
        <v>Yes</v>
      </c>
      <c r="Q59" s="6">
        <v>2018</v>
      </c>
      <c r="R59" s="6"/>
      <c r="S5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59" s="38">
        <f>VLOOKUP(Table14[[#This Row],[SMT ID]],'[1]Section 163(j) Election'!$A$5:$J$1406,7,0)</f>
        <v>0</v>
      </c>
    </row>
    <row r="60" spans="1:20" s="5" customFormat="1" ht="30" customHeight="1" x14ac:dyDescent="0.25">
      <c r="A60" s="5" t="s">
        <v>49</v>
      </c>
      <c r="B60" s="15">
        <v>60583</v>
      </c>
      <c r="C60" s="6">
        <v>100</v>
      </c>
      <c r="D60" s="5" t="s">
        <v>49</v>
      </c>
      <c r="E60" s="5" t="s">
        <v>2119</v>
      </c>
      <c r="F60" s="5" t="s">
        <v>2120</v>
      </c>
      <c r="G60" s="5" t="s">
        <v>1196</v>
      </c>
      <c r="H60" s="5" t="s">
        <v>109</v>
      </c>
      <c r="I60" s="5" t="s">
        <v>32</v>
      </c>
      <c r="J60" s="5" t="s">
        <v>809</v>
      </c>
      <c r="K60" s="7">
        <v>37865</v>
      </c>
      <c r="L60" s="7"/>
      <c r="M60" s="6" t="s">
        <v>55</v>
      </c>
      <c r="N60" s="5" t="s">
        <v>47</v>
      </c>
      <c r="O60" s="9"/>
      <c r="P60" s="6" t="str">
        <f>VLOOKUP(Table14[[#This Row],[SMT ID]],Table13[[SMT'#]:[163 J Election Question]],9,0)</f>
        <v>No</v>
      </c>
      <c r="Q60" s="6"/>
      <c r="R60" s="6"/>
      <c r="S6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0" s="37">
        <f>VLOOKUP(Table14[[#This Row],[SMT ID]],'[1]Section 163(j) Election'!$A$5:$J$1406,7,0)</f>
        <v>0</v>
      </c>
    </row>
    <row r="61" spans="1:20" s="5" customFormat="1" ht="30" customHeight="1" x14ac:dyDescent="0.25">
      <c r="A61" s="5" t="s">
        <v>3634</v>
      </c>
      <c r="B61" s="15">
        <v>60593</v>
      </c>
      <c r="C61" s="6">
        <v>100</v>
      </c>
      <c r="D61" s="5" t="s">
        <v>3634</v>
      </c>
      <c r="E61" s="5" t="s">
        <v>3635</v>
      </c>
      <c r="F61" s="5" t="s">
        <v>3636</v>
      </c>
      <c r="G61" s="5" t="s">
        <v>3637</v>
      </c>
      <c r="H61" s="5" t="s">
        <v>463</v>
      </c>
      <c r="I61" s="5" t="s">
        <v>452</v>
      </c>
      <c r="J61" s="5" t="s">
        <v>3638</v>
      </c>
      <c r="K61" s="7">
        <v>38064</v>
      </c>
      <c r="L61" s="7"/>
      <c r="M61" s="6" t="s">
        <v>422</v>
      </c>
      <c r="N61" s="5" t="s">
        <v>56</v>
      </c>
      <c r="O61" s="9"/>
      <c r="P61" s="6" t="str">
        <f>VLOOKUP(Table14[[#This Row],[SMT ID]],Table13[[SMT'#]:[163 J Election Question]],9,0)</f>
        <v>Yes</v>
      </c>
      <c r="Q61" s="6">
        <v>2018</v>
      </c>
      <c r="R61" s="6"/>
      <c r="S6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61" s="38">
        <f>VLOOKUP(Table14[[#This Row],[SMT ID]],'[1]Section 163(j) Election'!$A$5:$J$1406,7,0)</f>
        <v>0</v>
      </c>
    </row>
    <row r="62" spans="1:20" s="5" customFormat="1" ht="30" customHeight="1" x14ac:dyDescent="0.25">
      <c r="A62" s="5" t="s">
        <v>3634</v>
      </c>
      <c r="B62" s="15">
        <v>60594</v>
      </c>
      <c r="C62" s="6">
        <v>100</v>
      </c>
      <c r="D62" s="5" t="s">
        <v>3634</v>
      </c>
      <c r="E62" s="5" t="s">
        <v>3639</v>
      </c>
      <c r="F62" s="5" t="s">
        <v>3640</v>
      </c>
      <c r="G62" s="5" t="s">
        <v>3641</v>
      </c>
      <c r="H62" s="5" t="s">
        <v>463</v>
      </c>
      <c r="I62" s="5" t="s">
        <v>452</v>
      </c>
      <c r="J62" s="5" t="s">
        <v>1320</v>
      </c>
      <c r="K62" s="7">
        <v>38048</v>
      </c>
      <c r="L62" s="7"/>
      <c r="M62" s="6" t="s">
        <v>55</v>
      </c>
      <c r="N62" s="5" t="s">
        <v>178</v>
      </c>
      <c r="O62" s="9"/>
      <c r="P62" s="6" t="str">
        <f>VLOOKUP(Table14[[#This Row],[SMT ID]],Table13[[SMT'#]:[163 J Election Question]],9,0)</f>
        <v>Yes</v>
      </c>
      <c r="Q62" s="6">
        <v>2018</v>
      </c>
      <c r="R62" s="6"/>
      <c r="S6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2" s="37">
        <f>VLOOKUP(Table14[[#This Row],[SMT ID]],'[1]Section 163(j) Election'!$A$5:$J$1406,7,0)</f>
        <v>2018</v>
      </c>
    </row>
    <row r="63" spans="1:20" s="5" customFormat="1" ht="30" customHeight="1" x14ac:dyDescent="0.25">
      <c r="A63" s="5" t="s">
        <v>3634</v>
      </c>
      <c r="B63" s="15">
        <v>60596</v>
      </c>
      <c r="C63" s="6">
        <v>100</v>
      </c>
      <c r="D63" s="5" t="s">
        <v>3634</v>
      </c>
      <c r="E63" s="5" t="s">
        <v>3642</v>
      </c>
      <c r="F63" s="5" t="s">
        <v>3643</v>
      </c>
      <c r="G63" s="5" t="s">
        <v>3644</v>
      </c>
      <c r="H63" s="5" t="s">
        <v>463</v>
      </c>
      <c r="I63" s="5" t="s">
        <v>452</v>
      </c>
      <c r="J63" s="5" t="s">
        <v>482</v>
      </c>
      <c r="K63" s="7">
        <v>38259</v>
      </c>
      <c r="L63" s="7"/>
      <c r="M63" s="6" t="s">
        <v>55</v>
      </c>
      <c r="N63" s="5" t="s">
        <v>178</v>
      </c>
      <c r="O63" s="9"/>
      <c r="P63" s="6" t="str">
        <f>VLOOKUP(Table14[[#This Row],[SMT ID]],Table13[[SMT'#]:[163 J Election Question]],9,0)</f>
        <v>Yes</v>
      </c>
      <c r="Q63" s="6">
        <v>2018</v>
      </c>
      <c r="R63" s="6"/>
      <c r="S6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3" s="38">
        <f>VLOOKUP(Table14[[#This Row],[SMT ID]],'[1]Section 163(j) Election'!$A$5:$J$1406,7,0)</f>
        <v>0</v>
      </c>
    </row>
    <row r="64" spans="1:20" s="5" customFormat="1" ht="30" customHeight="1" x14ac:dyDescent="0.25">
      <c r="A64" s="5" t="s">
        <v>3589</v>
      </c>
      <c r="B64" s="15">
        <v>60600</v>
      </c>
      <c r="C64" s="6">
        <v>100</v>
      </c>
      <c r="D64" s="5" t="s">
        <v>3589</v>
      </c>
      <c r="E64" s="5" t="s">
        <v>3590</v>
      </c>
      <c r="F64" s="5" t="s">
        <v>3591</v>
      </c>
      <c r="G64" s="5" t="s">
        <v>1859</v>
      </c>
      <c r="H64" s="5" t="s">
        <v>463</v>
      </c>
      <c r="I64" s="5" t="s">
        <v>452</v>
      </c>
      <c r="J64" s="5" t="s">
        <v>1320</v>
      </c>
      <c r="K64" s="7">
        <v>38048</v>
      </c>
      <c r="L64" s="7"/>
      <c r="M64" s="6" t="s">
        <v>46</v>
      </c>
      <c r="N64" s="5" t="s">
        <v>178</v>
      </c>
      <c r="O64" s="9"/>
      <c r="P64" s="6" t="str">
        <f>VLOOKUP(Table14[[#This Row],[SMT ID]],Table13[[SMT'#]:[163 J Election Question]],9,0)</f>
        <v>Yes</v>
      </c>
      <c r="Q64" s="6">
        <v>2018</v>
      </c>
      <c r="R64" s="6"/>
      <c r="S6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64" s="37">
        <f>VLOOKUP(Table14[[#This Row],[SMT ID]],'[1]Section 163(j) Election'!$A$5:$J$1406,7,0)</f>
        <v>0</v>
      </c>
    </row>
    <row r="65" spans="1:20" s="5" customFormat="1" ht="30" customHeight="1" x14ac:dyDescent="0.25">
      <c r="A65" s="5" t="s">
        <v>2065</v>
      </c>
      <c r="B65" s="15">
        <v>60623</v>
      </c>
      <c r="C65" s="6">
        <v>100</v>
      </c>
      <c r="D65" s="5" t="s">
        <v>2065</v>
      </c>
      <c r="E65" s="5" t="s">
        <v>2069</v>
      </c>
      <c r="F65" s="5" t="s">
        <v>2070</v>
      </c>
      <c r="G65" s="5" t="s">
        <v>520</v>
      </c>
      <c r="H65" s="5" t="s">
        <v>144</v>
      </c>
      <c r="I65" s="5" t="s">
        <v>133</v>
      </c>
      <c r="J65" s="5" t="s">
        <v>204</v>
      </c>
      <c r="K65" s="7">
        <v>37560</v>
      </c>
      <c r="L65" s="7"/>
      <c r="M65" s="6" t="s">
        <v>46</v>
      </c>
      <c r="N65" s="5" t="s">
        <v>26</v>
      </c>
      <c r="O65" s="9"/>
      <c r="P65" s="6" t="str">
        <f>VLOOKUP(Table14[[#This Row],[SMT ID]],Table13[[SMT'#]:[163 J Election Question]],9,0)</f>
        <v>No</v>
      </c>
      <c r="Q65" s="6"/>
      <c r="R65" s="6"/>
      <c r="S6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65" s="38">
        <f>VLOOKUP(Table14[[#This Row],[SMT ID]],'[1]Section 163(j) Election'!$A$5:$J$1406,7,0)</f>
        <v>0</v>
      </c>
    </row>
    <row r="66" spans="1:20" s="5" customFormat="1" ht="30" customHeight="1" x14ac:dyDescent="0.25">
      <c r="A66" s="5" t="s">
        <v>1162</v>
      </c>
      <c r="B66" s="15">
        <v>60626</v>
      </c>
      <c r="C66" s="6">
        <v>100</v>
      </c>
      <c r="D66" s="5" t="s">
        <v>1162</v>
      </c>
      <c r="E66" s="5" t="s">
        <v>1165</v>
      </c>
      <c r="F66" s="5" t="s">
        <v>1166</v>
      </c>
      <c r="G66" s="5" t="s">
        <v>1167</v>
      </c>
      <c r="H66" s="5" t="s">
        <v>144</v>
      </c>
      <c r="I66" s="5" t="s">
        <v>133</v>
      </c>
      <c r="J66" s="5" t="s">
        <v>1168</v>
      </c>
      <c r="K66" s="7">
        <v>37573</v>
      </c>
      <c r="L66" s="7"/>
      <c r="M66" s="6" t="s">
        <v>1003</v>
      </c>
      <c r="N66" s="5" t="s">
        <v>56</v>
      </c>
      <c r="O66" s="9"/>
      <c r="P66" s="6" t="str">
        <f>VLOOKUP(Table14[[#This Row],[SMT ID]],Table13[[SMT'#]:[163 J Election Question]],9,0)</f>
        <v>Yes</v>
      </c>
      <c r="Q66" s="6">
        <v>2018</v>
      </c>
      <c r="R66" s="6"/>
      <c r="S6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66" s="37">
        <f>VLOOKUP(Table14[[#This Row],[SMT ID]],'[1]Section 163(j) Election'!$A$5:$J$1406,7,0)</f>
        <v>0</v>
      </c>
    </row>
    <row r="67" spans="1:20" s="5" customFormat="1" ht="30" customHeight="1" x14ac:dyDescent="0.25">
      <c r="A67" s="5" t="s">
        <v>3634</v>
      </c>
      <c r="B67" s="15">
        <v>60634</v>
      </c>
      <c r="C67" s="6">
        <v>100</v>
      </c>
      <c r="D67" s="5" t="s">
        <v>3634</v>
      </c>
      <c r="E67" s="5" t="s">
        <v>3645</v>
      </c>
      <c r="F67" s="5" t="s">
        <v>3646</v>
      </c>
      <c r="G67" s="5" t="s">
        <v>698</v>
      </c>
      <c r="H67" s="5" t="s">
        <v>463</v>
      </c>
      <c r="I67" s="5" t="s">
        <v>452</v>
      </c>
      <c r="J67" s="5" t="s">
        <v>473</v>
      </c>
      <c r="K67" s="7">
        <v>37966</v>
      </c>
      <c r="L67" s="7">
        <v>43644</v>
      </c>
      <c r="M67" s="6" t="s">
        <v>422</v>
      </c>
      <c r="N67" s="5" t="s">
        <v>56</v>
      </c>
      <c r="O67" s="9"/>
      <c r="P67" s="6" t="str">
        <f>VLOOKUP(Table14[[#This Row],[SMT ID]],Table13[[SMT'#]:[163 J Election Question]],9,0)</f>
        <v>Yes</v>
      </c>
      <c r="Q67" s="6">
        <v>2018</v>
      </c>
      <c r="R67" s="6"/>
      <c r="S6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67" s="38">
        <f>VLOOKUP(Table14[[#This Row],[SMT ID]],'[1]Section 163(j) Election'!$A$5:$J$1406,7,0)</f>
        <v>0</v>
      </c>
    </row>
    <row r="68" spans="1:20" s="5" customFormat="1" ht="30" customHeight="1" x14ac:dyDescent="0.25">
      <c r="A68" s="5" t="s">
        <v>3589</v>
      </c>
      <c r="B68" s="15">
        <v>60635</v>
      </c>
      <c r="C68" s="6">
        <v>100</v>
      </c>
      <c r="D68" s="5" t="s">
        <v>3589</v>
      </c>
      <c r="E68" s="5" t="s">
        <v>3592</v>
      </c>
      <c r="F68" s="5" t="s">
        <v>3593</v>
      </c>
      <c r="G68" s="5" t="s">
        <v>3594</v>
      </c>
      <c r="H68" s="5" t="s">
        <v>463</v>
      </c>
      <c r="I68" s="5" t="s">
        <v>452</v>
      </c>
      <c r="J68" s="5" t="s">
        <v>624</v>
      </c>
      <c r="K68" s="7">
        <v>38286</v>
      </c>
      <c r="L68" s="7"/>
      <c r="M68" s="6" t="s">
        <v>46</v>
      </c>
      <c r="N68" s="5" t="s">
        <v>178</v>
      </c>
      <c r="O68" s="9"/>
      <c r="P68" s="6" t="str">
        <f>VLOOKUP(Table14[[#This Row],[SMT ID]],Table13[[SMT'#]:[163 J Election Question]],9,0)</f>
        <v>No</v>
      </c>
      <c r="Q68" s="6"/>
      <c r="R68" s="6"/>
      <c r="S6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68" s="37">
        <f>VLOOKUP(Table14[[#This Row],[SMT ID]],'[1]Section 163(j) Election'!$A$5:$J$1406,7,0)</f>
        <v>0</v>
      </c>
    </row>
    <row r="69" spans="1:20" s="5" customFormat="1" ht="30" customHeight="1" x14ac:dyDescent="0.25">
      <c r="A69" s="5" t="s">
        <v>3589</v>
      </c>
      <c r="B69" s="15">
        <v>60637</v>
      </c>
      <c r="C69" s="6">
        <v>100</v>
      </c>
      <c r="D69" s="5" t="s">
        <v>3589</v>
      </c>
      <c r="E69" s="5" t="s">
        <v>3595</v>
      </c>
      <c r="F69" s="5" t="s">
        <v>3596</v>
      </c>
      <c r="G69" s="5" t="s">
        <v>3516</v>
      </c>
      <c r="H69" s="5" t="s">
        <v>463</v>
      </c>
      <c r="I69" s="5" t="s">
        <v>452</v>
      </c>
      <c r="J69" s="5" t="s">
        <v>3517</v>
      </c>
      <c r="K69" s="7">
        <v>37965</v>
      </c>
      <c r="L69" s="7"/>
      <c r="M69" s="6" t="s">
        <v>46</v>
      </c>
      <c r="N69" s="5" t="s">
        <v>178</v>
      </c>
      <c r="O69" s="9"/>
      <c r="P69" s="6" t="str">
        <f>VLOOKUP(Table14[[#This Row],[SMT ID]],Table13[[SMT'#]:[163 J Election Question]],9,0)</f>
        <v>No</v>
      </c>
      <c r="Q69" s="6"/>
      <c r="R69" s="6"/>
      <c r="S6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69" s="38">
        <f>VLOOKUP(Table14[[#This Row],[SMT ID]],'[1]Section 163(j) Election'!$A$5:$J$1406,7,0)</f>
        <v>0</v>
      </c>
    </row>
    <row r="70" spans="1:20" s="5" customFormat="1" ht="30" customHeight="1" x14ac:dyDescent="0.25">
      <c r="A70" s="5" t="s">
        <v>3534</v>
      </c>
      <c r="B70" s="15">
        <v>60638</v>
      </c>
      <c r="C70" s="6">
        <v>10</v>
      </c>
      <c r="D70" s="5" t="s">
        <v>3534</v>
      </c>
      <c r="E70" s="5" t="s">
        <v>3564</v>
      </c>
      <c r="F70" s="5" t="s">
        <v>3565</v>
      </c>
      <c r="G70" s="5" t="s">
        <v>362</v>
      </c>
      <c r="H70" s="5" t="s">
        <v>1319</v>
      </c>
      <c r="I70" s="5" t="s">
        <v>17</v>
      </c>
      <c r="J70" s="5" t="s">
        <v>473</v>
      </c>
      <c r="K70" s="7">
        <v>38057</v>
      </c>
      <c r="L70" s="7"/>
      <c r="M70" s="6" t="s">
        <v>46</v>
      </c>
      <c r="N70" s="5" t="s">
        <v>178</v>
      </c>
      <c r="O70" s="9"/>
      <c r="P70" s="6" t="str">
        <f>VLOOKUP(Table14[[#This Row],[SMT ID]],Table13[[SMT'#]:[163 J Election Question]],9,0)</f>
        <v>Yes</v>
      </c>
      <c r="Q70" s="6">
        <v>2018</v>
      </c>
      <c r="R70" s="6"/>
      <c r="S7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70" s="37">
        <f>VLOOKUP(Table14[[#This Row],[SMT ID]],'[1]Section 163(j) Election'!$A$5:$J$1406,7,0)</f>
        <v>0</v>
      </c>
    </row>
    <row r="71" spans="1:20" s="5" customFormat="1" ht="30" customHeight="1" x14ac:dyDescent="0.25">
      <c r="A71" s="5" t="s">
        <v>3589</v>
      </c>
      <c r="B71" s="15">
        <v>60638</v>
      </c>
      <c r="C71" s="6">
        <v>90</v>
      </c>
      <c r="D71" s="5" t="s">
        <v>3589</v>
      </c>
      <c r="E71" s="5" t="s">
        <v>3564</v>
      </c>
      <c r="F71" s="5" t="s">
        <v>3565</v>
      </c>
      <c r="G71" s="5" t="s">
        <v>362</v>
      </c>
      <c r="H71" s="5" t="s">
        <v>1319</v>
      </c>
      <c r="I71" s="5" t="s">
        <v>17</v>
      </c>
      <c r="J71" s="5" t="s">
        <v>473</v>
      </c>
      <c r="K71" s="7">
        <v>38057</v>
      </c>
      <c r="L71" s="7"/>
      <c r="M71" s="6" t="s">
        <v>46</v>
      </c>
      <c r="N71" s="5" t="s">
        <v>178</v>
      </c>
      <c r="O71" s="9"/>
      <c r="P71" s="6" t="str">
        <f>VLOOKUP(Table14[[#This Row],[SMT ID]],Table13[[SMT'#]:[163 J Election Question]],9,0)</f>
        <v>Yes</v>
      </c>
      <c r="Q71" s="6">
        <v>2018</v>
      </c>
      <c r="R71" s="6"/>
      <c r="S7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71" s="38">
        <f>VLOOKUP(Table14[[#This Row],[SMT ID]],'[1]Section 163(j) Election'!$A$5:$J$1406,7,0)</f>
        <v>0</v>
      </c>
    </row>
    <row r="72" spans="1:20" s="5" customFormat="1" ht="30" customHeight="1" x14ac:dyDescent="0.25">
      <c r="A72" s="5" t="s">
        <v>3589</v>
      </c>
      <c r="B72" s="15">
        <v>60640</v>
      </c>
      <c r="C72" s="6">
        <v>100</v>
      </c>
      <c r="D72" s="5" t="s">
        <v>3589</v>
      </c>
      <c r="E72" s="5" t="s">
        <v>3597</v>
      </c>
      <c r="F72" s="5" t="s">
        <v>3598</v>
      </c>
      <c r="G72" s="5" t="s">
        <v>3599</v>
      </c>
      <c r="H72" s="5" t="s">
        <v>1334</v>
      </c>
      <c r="I72" s="5" t="s">
        <v>17</v>
      </c>
      <c r="J72" s="5" t="s">
        <v>473</v>
      </c>
      <c r="K72" s="7">
        <v>37970</v>
      </c>
      <c r="L72" s="7"/>
      <c r="M72" s="6" t="s">
        <v>46</v>
      </c>
      <c r="N72" s="5" t="s">
        <v>178</v>
      </c>
      <c r="O72" s="9"/>
      <c r="P72" s="6" t="str">
        <f>VLOOKUP(Table14[[#This Row],[SMT ID]],Table13[[SMT'#]:[163 J Election Question]],9,0)</f>
        <v>Yes</v>
      </c>
      <c r="Q72" s="6">
        <v>2018</v>
      </c>
      <c r="R72" s="6"/>
      <c r="S7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72" s="37">
        <f>VLOOKUP(Table14[[#This Row],[SMT ID]],'[1]Section 163(j) Election'!$A$5:$J$1406,7,0)</f>
        <v>0</v>
      </c>
    </row>
    <row r="73" spans="1:20" s="5" customFormat="1" ht="30" customHeight="1" x14ac:dyDescent="0.25">
      <c r="A73" s="5" t="s">
        <v>3534</v>
      </c>
      <c r="B73" s="15">
        <v>60648</v>
      </c>
      <c r="C73" s="6">
        <v>100</v>
      </c>
      <c r="D73" s="5" t="s">
        <v>3534</v>
      </c>
      <c r="E73" s="5" t="s">
        <v>3566</v>
      </c>
      <c r="F73" s="5" t="s">
        <v>3567</v>
      </c>
      <c r="G73" s="5" t="s">
        <v>3568</v>
      </c>
      <c r="H73" s="5" t="s">
        <v>463</v>
      </c>
      <c r="I73" s="5" t="s">
        <v>452</v>
      </c>
      <c r="J73" s="5" t="s">
        <v>45</v>
      </c>
      <c r="K73" s="7">
        <v>37210</v>
      </c>
      <c r="L73" s="7"/>
      <c r="M73" s="6" t="s">
        <v>1003</v>
      </c>
      <c r="N73" s="5" t="s">
        <v>178</v>
      </c>
      <c r="O73" s="9"/>
      <c r="P73" s="6" t="str">
        <f>VLOOKUP(Table14[[#This Row],[SMT ID]],Table13[[SMT'#]:[163 J Election Question]],9,0)</f>
        <v>No</v>
      </c>
      <c r="Q73" s="6"/>
      <c r="R73" s="6"/>
      <c r="S7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73" s="38">
        <f>VLOOKUP(Table14[[#This Row],[SMT ID]],'[1]Section 163(j) Election'!$A$5:$J$1406,7,0)</f>
        <v>0</v>
      </c>
    </row>
    <row r="74" spans="1:20" s="5" customFormat="1" ht="30" customHeight="1" x14ac:dyDescent="0.25">
      <c r="A74" s="5" t="s">
        <v>3534</v>
      </c>
      <c r="B74" s="15">
        <v>60649</v>
      </c>
      <c r="C74" s="6">
        <v>100</v>
      </c>
      <c r="D74" s="5" t="s">
        <v>3534</v>
      </c>
      <c r="E74" s="5" t="s">
        <v>3569</v>
      </c>
      <c r="F74" s="5" t="s">
        <v>3570</v>
      </c>
      <c r="G74" s="5" t="s">
        <v>2942</v>
      </c>
      <c r="H74" s="5" t="s">
        <v>463</v>
      </c>
      <c r="I74" s="5" t="s">
        <v>452</v>
      </c>
      <c r="J74" s="5" t="s">
        <v>473</v>
      </c>
      <c r="K74" s="7">
        <v>37238</v>
      </c>
      <c r="L74" s="7">
        <v>43644</v>
      </c>
      <c r="M74" s="6" t="s">
        <v>46</v>
      </c>
      <c r="N74" s="5" t="s">
        <v>178</v>
      </c>
      <c r="O74" s="9"/>
      <c r="P74" s="6" t="str">
        <f>VLOOKUP(Table14[[#This Row],[SMT ID]],Table13[[SMT'#]:[163 J Election Question]],9,0)</f>
        <v>Yes</v>
      </c>
      <c r="Q74" s="6">
        <v>2018</v>
      </c>
      <c r="R74" s="6"/>
      <c r="S7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74" s="37">
        <f>VLOOKUP(Table14[[#This Row],[SMT ID]],'[1]Section 163(j) Election'!$A$5:$J$1406,7,0)</f>
        <v>0</v>
      </c>
    </row>
    <row r="75" spans="1:20" s="5" customFormat="1" ht="30" customHeight="1" x14ac:dyDescent="0.25">
      <c r="A75" s="5" t="s">
        <v>3534</v>
      </c>
      <c r="B75" s="15">
        <v>60651</v>
      </c>
      <c r="C75" s="6">
        <v>100</v>
      </c>
      <c r="D75" s="5" t="s">
        <v>3534</v>
      </c>
      <c r="E75" s="5" t="s">
        <v>3571</v>
      </c>
      <c r="F75" s="5" t="s">
        <v>3572</v>
      </c>
      <c r="G75" s="5" t="s">
        <v>698</v>
      </c>
      <c r="H75" s="5" t="s">
        <v>463</v>
      </c>
      <c r="I75" s="5" t="s">
        <v>452</v>
      </c>
      <c r="J75" s="5" t="s">
        <v>473</v>
      </c>
      <c r="K75" s="7">
        <v>37244</v>
      </c>
      <c r="L75" s="7"/>
      <c r="M75" s="6" t="s">
        <v>1003</v>
      </c>
      <c r="N75" s="5" t="s">
        <v>56</v>
      </c>
      <c r="O75" s="9"/>
      <c r="P75" s="6" t="str">
        <f>VLOOKUP(Table14[[#This Row],[SMT ID]],Table13[[SMT'#]:[163 J Election Question]],9,0)</f>
        <v>Yes</v>
      </c>
      <c r="Q75" s="6">
        <v>2018</v>
      </c>
      <c r="R75" s="6"/>
      <c r="S7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75" s="38">
        <f>VLOOKUP(Table14[[#This Row],[SMT ID]],'[1]Section 163(j) Election'!$A$5:$J$1406,7,0)</f>
        <v>0</v>
      </c>
    </row>
    <row r="76" spans="1:20" s="5" customFormat="1" ht="30" customHeight="1" x14ac:dyDescent="0.25">
      <c r="A76" s="5" t="s">
        <v>3534</v>
      </c>
      <c r="B76" s="15">
        <v>60652</v>
      </c>
      <c r="C76" s="6">
        <v>100</v>
      </c>
      <c r="D76" s="5" t="s">
        <v>3534</v>
      </c>
      <c r="E76" s="5" t="s">
        <v>3573</v>
      </c>
      <c r="F76" s="5" t="s">
        <v>3574</v>
      </c>
      <c r="G76" s="5" t="s">
        <v>1129</v>
      </c>
      <c r="H76" s="5" t="s">
        <v>451</v>
      </c>
      <c r="I76" s="5" t="s">
        <v>452</v>
      </c>
      <c r="J76" s="5" t="s">
        <v>473</v>
      </c>
      <c r="K76" s="7">
        <v>37232</v>
      </c>
      <c r="L76" s="7">
        <v>43642</v>
      </c>
      <c r="M76" s="6" t="s">
        <v>1003</v>
      </c>
      <c r="N76" s="5" t="s">
        <v>178</v>
      </c>
      <c r="O76" s="9"/>
      <c r="P76" s="6" t="str">
        <f>VLOOKUP(Table14[[#This Row],[SMT ID]],Table13[[SMT'#]:[163 J Election Question]],9,0)</f>
        <v>Yes</v>
      </c>
      <c r="Q76" s="6">
        <v>2018</v>
      </c>
      <c r="R76" s="6"/>
      <c r="S7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76" s="37">
        <f>VLOOKUP(Table14[[#This Row],[SMT ID]],'[1]Section 163(j) Election'!$A$5:$J$1406,7,0)</f>
        <v>0</v>
      </c>
    </row>
    <row r="77" spans="1:20" s="5" customFormat="1" ht="30" customHeight="1" x14ac:dyDescent="0.25">
      <c r="A77" s="5" t="s">
        <v>3534</v>
      </c>
      <c r="B77" s="15">
        <v>60653</v>
      </c>
      <c r="C77" s="6">
        <v>100</v>
      </c>
      <c r="D77" s="5" t="s">
        <v>3534</v>
      </c>
      <c r="E77" s="5" t="s">
        <v>3575</v>
      </c>
      <c r="F77" s="5" t="s">
        <v>3576</v>
      </c>
      <c r="G77" s="5" t="s">
        <v>1129</v>
      </c>
      <c r="H77" s="5" t="s">
        <v>451</v>
      </c>
      <c r="I77" s="5" t="s">
        <v>452</v>
      </c>
      <c r="J77" s="5" t="s">
        <v>1130</v>
      </c>
      <c r="K77" s="7">
        <v>37208</v>
      </c>
      <c r="L77" s="7">
        <v>43644</v>
      </c>
      <c r="M77" s="6" t="s">
        <v>46</v>
      </c>
      <c r="N77" s="5" t="s">
        <v>178</v>
      </c>
      <c r="O77" s="9"/>
      <c r="P77" s="6" t="str">
        <f>VLOOKUP(Table14[[#This Row],[SMT ID]],Table13[[SMT'#]:[163 J Election Question]],9,0)</f>
        <v>Yes</v>
      </c>
      <c r="Q77" s="6">
        <v>2018</v>
      </c>
      <c r="R77" s="6"/>
      <c r="S7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77" s="38">
        <f>VLOOKUP(Table14[[#This Row],[SMT ID]],'[1]Section 163(j) Election'!$A$5:$J$1406,7,0)</f>
        <v>0</v>
      </c>
    </row>
    <row r="78" spans="1:20" s="5" customFormat="1" ht="30" customHeight="1" x14ac:dyDescent="0.25">
      <c r="A78" s="5" t="s">
        <v>3513</v>
      </c>
      <c r="B78" s="15">
        <v>60654</v>
      </c>
      <c r="C78" s="6">
        <v>100</v>
      </c>
      <c r="D78" s="5" t="s">
        <v>3513</v>
      </c>
      <c r="E78" s="5" t="s">
        <v>3532</v>
      </c>
      <c r="F78" s="5" t="s">
        <v>3533</v>
      </c>
      <c r="G78" s="5" t="s">
        <v>1314</v>
      </c>
      <c r="H78" s="5" t="s">
        <v>451</v>
      </c>
      <c r="I78" s="5" t="s">
        <v>452</v>
      </c>
      <c r="J78" s="5" t="s">
        <v>1315</v>
      </c>
      <c r="K78" s="7">
        <v>37609</v>
      </c>
      <c r="L78" s="7"/>
      <c r="M78" s="6" t="s">
        <v>1003</v>
      </c>
      <c r="N78" s="5" t="s">
        <v>178</v>
      </c>
      <c r="O78" s="9"/>
      <c r="P78" s="6" t="str">
        <f>VLOOKUP(Table14[[#This Row],[SMT ID]],Table13[[SMT'#]:[163 J Election Question]],9,0)</f>
        <v>No</v>
      </c>
      <c r="Q78" s="6"/>
      <c r="R78" s="6"/>
      <c r="S7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78" s="37">
        <f>VLOOKUP(Table14[[#This Row],[SMT ID]],'[1]Section 163(j) Election'!$A$5:$J$1406,7,0)</f>
        <v>0</v>
      </c>
    </row>
    <row r="79" spans="1:20" s="5" customFormat="1" ht="30" customHeight="1" x14ac:dyDescent="0.25">
      <c r="A79" s="5" t="s">
        <v>3534</v>
      </c>
      <c r="B79" s="15">
        <v>60656</v>
      </c>
      <c r="C79" s="6">
        <v>100</v>
      </c>
      <c r="D79" s="5" t="s">
        <v>3534</v>
      </c>
      <c r="E79" s="5" t="s">
        <v>3577</v>
      </c>
      <c r="F79" s="5" t="s">
        <v>3578</v>
      </c>
      <c r="G79" s="5" t="s">
        <v>3546</v>
      </c>
      <c r="H79" s="5" t="s">
        <v>16</v>
      </c>
      <c r="I79" s="5" t="s">
        <v>17</v>
      </c>
      <c r="J79" s="5" t="s">
        <v>473</v>
      </c>
      <c r="K79" s="7">
        <v>37222</v>
      </c>
      <c r="L79" s="7"/>
      <c r="M79" s="6" t="s">
        <v>1003</v>
      </c>
      <c r="N79" s="5" t="s">
        <v>56</v>
      </c>
      <c r="O79" s="9"/>
      <c r="P79" s="6" t="str">
        <f>VLOOKUP(Table14[[#This Row],[SMT ID]],Table13[[SMT'#]:[163 J Election Question]],9,0)</f>
        <v>No</v>
      </c>
      <c r="Q79" s="6"/>
      <c r="R79" s="6"/>
      <c r="S7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79" s="38">
        <f>VLOOKUP(Table14[[#This Row],[SMT ID]],'[1]Section 163(j) Election'!$A$5:$J$1406,7,0)</f>
        <v>0</v>
      </c>
    </row>
    <row r="80" spans="1:20" s="5" customFormat="1" ht="30" customHeight="1" x14ac:dyDescent="0.25">
      <c r="A80" s="5" t="s">
        <v>3534</v>
      </c>
      <c r="B80" s="15">
        <v>60658</v>
      </c>
      <c r="C80" s="6">
        <v>100</v>
      </c>
      <c r="D80" s="5" t="s">
        <v>3534</v>
      </c>
      <c r="E80" s="5" t="s">
        <v>3579</v>
      </c>
      <c r="F80" s="5" t="s">
        <v>3580</v>
      </c>
      <c r="G80" s="5" t="s">
        <v>3581</v>
      </c>
      <c r="H80" s="5" t="s">
        <v>1334</v>
      </c>
      <c r="I80" s="5" t="s">
        <v>17</v>
      </c>
      <c r="J80" s="5" t="s">
        <v>710</v>
      </c>
      <c r="K80" s="7">
        <v>37209</v>
      </c>
      <c r="L80" s="7"/>
      <c r="M80" s="6" t="s">
        <v>1003</v>
      </c>
      <c r="N80" s="5" t="s">
        <v>56</v>
      </c>
      <c r="O80" s="9"/>
      <c r="P80" s="6" t="str">
        <f>VLOOKUP(Table14[[#This Row],[SMT ID]],Table13[[SMT'#]:[163 J Election Question]],9,0)</f>
        <v>Yes</v>
      </c>
      <c r="Q80" s="6">
        <v>2018</v>
      </c>
      <c r="R80" s="6"/>
      <c r="S8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80" s="37">
        <f>VLOOKUP(Table14[[#This Row],[SMT ID]],'[1]Section 163(j) Election'!$A$5:$J$1406,7,0)</f>
        <v>0</v>
      </c>
    </row>
    <row r="81" spans="1:20" s="5" customFormat="1" ht="30" customHeight="1" x14ac:dyDescent="0.25">
      <c r="A81" s="5" t="s">
        <v>3589</v>
      </c>
      <c r="B81" s="15">
        <v>60664</v>
      </c>
      <c r="C81" s="6">
        <v>100</v>
      </c>
      <c r="D81" s="5" t="s">
        <v>3589</v>
      </c>
      <c r="E81" s="5" t="s">
        <v>3600</v>
      </c>
      <c r="F81" s="5" t="s">
        <v>3601</v>
      </c>
      <c r="G81" s="5" t="s">
        <v>1117</v>
      </c>
      <c r="H81" s="5" t="s">
        <v>451</v>
      </c>
      <c r="I81" s="5" t="s">
        <v>452</v>
      </c>
      <c r="J81" s="5" t="s">
        <v>298</v>
      </c>
      <c r="K81" s="7">
        <v>37959</v>
      </c>
      <c r="L81" s="7">
        <v>43768</v>
      </c>
      <c r="M81" s="6" t="s">
        <v>55</v>
      </c>
      <c r="N81" s="5" t="s">
        <v>26</v>
      </c>
      <c r="O81" s="9"/>
      <c r="P81" s="6" t="str">
        <f>VLOOKUP(Table14[[#This Row],[SMT ID]],Table13[[SMT'#]:[163 J Election Question]],9,0)</f>
        <v>No</v>
      </c>
      <c r="Q81" s="6"/>
      <c r="R81" s="6"/>
      <c r="S8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81" s="38">
        <f>VLOOKUP(Table14[[#This Row],[SMT ID]],'[1]Section 163(j) Election'!$A$5:$J$1406,7,0)</f>
        <v>0</v>
      </c>
    </row>
    <row r="82" spans="1:20" s="5" customFormat="1" ht="30" customHeight="1" x14ac:dyDescent="0.25">
      <c r="A82" s="5" t="s">
        <v>2065</v>
      </c>
      <c r="B82" s="15">
        <v>60713</v>
      </c>
      <c r="C82" s="6">
        <v>100</v>
      </c>
      <c r="D82" s="5" t="s">
        <v>2065</v>
      </c>
      <c r="E82" s="5" t="s">
        <v>2071</v>
      </c>
      <c r="F82" s="5" t="s">
        <v>2072</v>
      </c>
      <c r="G82" s="5" t="s">
        <v>2073</v>
      </c>
      <c r="H82" s="5" t="s">
        <v>164</v>
      </c>
      <c r="I82" s="5" t="s">
        <v>133</v>
      </c>
      <c r="J82" s="5" t="s">
        <v>1601</v>
      </c>
      <c r="K82" s="7">
        <v>37617</v>
      </c>
      <c r="L82" s="7">
        <v>43496</v>
      </c>
      <c r="M82" s="6" t="s">
        <v>1003</v>
      </c>
      <c r="N82" s="5" t="s">
        <v>47</v>
      </c>
      <c r="O82" s="9"/>
      <c r="P82" s="6" t="str">
        <f>VLOOKUP(Table14[[#This Row],[SMT ID]],Table13[[SMT'#]:[163 J Election Question]],9,0)</f>
        <v>No</v>
      </c>
      <c r="Q82" s="6"/>
      <c r="R82" s="6"/>
      <c r="S8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82" s="37">
        <f>VLOOKUP(Table14[[#This Row],[SMT ID]],'[1]Section 163(j) Election'!$A$5:$J$1406,7,0)</f>
        <v>0</v>
      </c>
    </row>
    <row r="83" spans="1:20" s="5" customFormat="1" ht="30" customHeight="1" x14ac:dyDescent="0.25">
      <c r="A83" s="5" t="s">
        <v>49</v>
      </c>
      <c r="B83" s="15">
        <v>60714</v>
      </c>
      <c r="C83" s="6">
        <v>100</v>
      </c>
      <c r="D83" s="5" t="s">
        <v>49</v>
      </c>
      <c r="E83" s="5" t="s">
        <v>2121</v>
      </c>
      <c r="F83" s="5" t="s">
        <v>2122</v>
      </c>
      <c r="G83" s="5" t="s">
        <v>1105</v>
      </c>
      <c r="H83" s="5" t="s">
        <v>31</v>
      </c>
      <c r="I83" s="5" t="s">
        <v>32</v>
      </c>
      <c r="J83" s="5" t="s">
        <v>1106</v>
      </c>
      <c r="K83" s="7">
        <v>38139</v>
      </c>
      <c r="L83" s="7"/>
      <c r="M83" s="6" t="s">
        <v>55</v>
      </c>
      <c r="N83" s="5" t="s">
        <v>56</v>
      </c>
      <c r="O83" s="9"/>
      <c r="P83" s="6" t="str">
        <f>VLOOKUP(Table14[[#This Row],[SMT ID]],Table13[[SMT'#]:[163 J Election Question]],9,0)</f>
        <v>No</v>
      </c>
      <c r="Q83" s="6"/>
      <c r="R83" s="6"/>
      <c r="S8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3" s="38">
        <f>VLOOKUP(Table14[[#This Row],[SMT ID]],'[1]Section 163(j) Election'!$A$5:$J$1406,7,0)</f>
        <v>0</v>
      </c>
    </row>
    <row r="84" spans="1:20" s="5" customFormat="1" ht="30" customHeight="1" x14ac:dyDescent="0.25">
      <c r="A84" s="5" t="s">
        <v>2065</v>
      </c>
      <c r="B84" s="15">
        <v>60717</v>
      </c>
      <c r="C84" s="6">
        <v>100</v>
      </c>
      <c r="D84" s="5" t="s">
        <v>2065</v>
      </c>
      <c r="E84" s="5" t="s">
        <v>2074</v>
      </c>
      <c r="F84" s="5" t="s">
        <v>2075</v>
      </c>
      <c r="G84" s="5" t="s">
        <v>2068</v>
      </c>
      <c r="H84" s="5" t="s">
        <v>289</v>
      </c>
      <c r="I84" s="5" t="s">
        <v>133</v>
      </c>
      <c r="J84" s="5" t="s">
        <v>24</v>
      </c>
      <c r="K84" s="7">
        <v>37404</v>
      </c>
      <c r="L84" s="7"/>
      <c r="M84" s="6" t="s">
        <v>46</v>
      </c>
      <c r="N84" s="5" t="s">
        <v>26</v>
      </c>
      <c r="O84" s="9"/>
      <c r="P84" s="6" t="str">
        <f>VLOOKUP(Table14[[#This Row],[SMT ID]],Table13[[SMT'#]:[163 J Election Question]],9,0)</f>
        <v>No</v>
      </c>
      <c r="Q84" s="6"/>
      <c r="R84" s="6"/>
      <c r="S8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84" s="37">
        <f>VLOOKUP(Table14[[#This Row],[SMT ID]],'[1]Section 163(j) Election'!$A$5:$J$1406,7,0)</f>
        <v>0</v>
      </c>
    </row>
    <row r="85" spans="1:20" s="5" customFormat="1" ht="30" customHeight="1" x14ac:dyDescent="0.25">
      <c r="A85" s="5" t="s">
        <v>427</v>
      </c>
      <c r="B85" s="15">
        <v>60720</v>
      </c>
      <c r="C85" s="6">
        <v>100</v>
      </c>
      <c r="D85" s="5" t="s">
        <v>427</v>
      </c>
      <c r="E85" s="5" t="s">
        <v>428</v>
      </c>
      <c r="F85" s="5" t="s">
        <v>429</v>
      </c>
      <c r="G85" s="5" t="s">
        <v>430</v>
      </c>
      <c r="H85" s="5" t="s">
        <v>431</v>
      </c>
      <c r="I85" s="5" t="s">
        <v>43</v>
      </c>
      <c r="J85" s="5" t="s">
        <v>432</v>
      </c>
      <c r="K85" s="7">
        <v>37561</v>
      </c>
      <c r="L85" s="7"/>
      <c r="M85" s="6" t="s">
        <v>46</v>
      </c>
      <c r="N85" s="5" t="s">
        <v>47</v>
      </c>
      <c r="O85" s="9"/>
      <c r="P85" s="6" t="str">
        <f>VLOOKUP(Table14[[#This Row],[SMT ID]],Table13[[SMT'#]:[163 J Election Question]],9,0)</f>
        <v>Yes</v>
      </c>
      <c r="Q85" s="6">
        <v>2018</v>
      </c>
      <c r="R85" s="6"/>
      <c r="S8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85" s="38">
        <f>VLOOKUP(Table14[[#This Row],[SMT ID]],'[1]Section 163(j) Election'!$A$5:$J$1406,7,0)</f>
        <v>0</v>
      </c>
    </row>
    <row r="86" spans="1:20" s="5" customFormat="1" ht="30" customHeight="1" x14ac:dyDescent="0.25">
      <c r="A86" s="5" t="s">
        <v>49</v>
      </c>
      <c r="B86" s="15">
        <v>60758</v>
      </c>
      <c r="C86" s="6">
        <v>100</v>
      </c>
      <c r="D86" s="5" t="s">
        <v>49</v>
      </c>
      <c r="E86" s="5" t="s">
        <v>2123</v>
      </c>
      <c r="F86" s="5" t="s">
        <v>2124</v>
      </c>
      <c r="G86" s="5" t="s">
        <v>2125</v>
      </c>
      <c r="H86" s="5" t="s">
        <v>31</v>
      </c>
      <c r="I86" s="5" t="s">
        <v>32</v>
      </c>
      <c r="J86" s="5" t="s">
        <v>19</v>
      </c>
      <c r="K86" s="7">
        <v>38015</v>
      </c>
      <c r="L86" s="7"/>
      <c r="M86" s="6" t="s">
        <v>422</v>
      </c>
      <c r="N86" s="5" t="s">
        <v>47</v>
      </c>
      <c r="O86" s="9"/>
      <c r="P86" s="6" t="str">
        <f>VLOOKUP(Table14[[#This Row],[SMT ID]],Table13[[SMT'#]:[163 J Election Question]],9,0)</f>
        <v>No</v>
      </c>
      <c r="Q86" s="6"/>
      <c r="R86" s="6"/>
      <c r="S8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6" s="37">
        <f>VLOOKUP(Table14[[#This Row],[SMT ID]],'[1]Section 163(j) Election'!$A$5:$J$1406,7,0)</f>
        <v>0</v>
      </c>
    </row>
    <row r="87" spans="1:20" s="5" customFormat="1" ht="30" customHeight="1" x14ac:dyDescent="0.25">
      <c r="A87" s="5" t="s">
        <v>1632</v>
      </c>
      <c r="B87" s="15">
        <v>60765</v>
      </c>
      <c r="C87" s="6">
        <v>21.62</v>
      </c>
      <c r="D87" s="5" t="s">
        <v>1632</v>
      </c>
      <c r="E87" s="5" t="s">
        <v>1633</v>
      </c>
      <c r="F87" s="5" t="s">
        <v>1634</v>
      </c>
      <c r="G87" s="5" t="s">
        <v>1635</v>
      </c>
      <c r="H87" s="5" t="s">
        <v>132</v>
      </c>
      <c r="I87" s="5" t="s">
        <v>133</v>
      </c>
      <c r="J87" s="5" t="s">
        <v>1636</v>
      </c>
      <c r="K87" s="7">
        <v>37419</v>
      </c>
      <c r="L87" s="7"/>
      <c r="M87" s="6" t="s">
        <v>419</v>
      </c>
      <c r="N87" s="5" t="s">
        <v>47</v>
      </c>
      <c r="O87" s="9"/>
      <c r="P87" s="6" t="str">
        <f>VLOOKUP(Table14[[#This Row],[SMT ID]],Table13[[SMT'#]:[163 J Election Question]],9,0)</f>
        <v>No</v>
      </c>
      <c r="Q87" s="6"/>
      <c r="R87" s="6"/>
      <c r="S8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7" s="38">
        <f>VLOOKUP(Table14[[#This Row],[SMT ID]],'[1]Section 163(j) Election'!$A$5:$J$1406,7,0)</f>
        <v>0</v>
      </c>
    </row>
    <row r="88" spans="1:20" s="5" customFormat="1" ht="30" customHeight="1" x14ac:dyDescent="0.25">
      <c r="A88" s="5" t="s">
        <v>2065</v>
      </c>
      <c r="B88" s="15">
        <v>60765</v>
      </c>
      <c r="C88" s="6">
        <v>21.62</v>
      </c>
      <c r="D88" s="5" t="s">
        <v>2065</v>
      </c>
      <c r="E88" s="5" t="s">
        <v>1633</v>
      </c>
      <c r="F88" s="5" t="s">
        <v>1634</v>
      </c>
      <c r="G88" s="5" t="s">
        <v>1635</v>
      </c>
      <c r="H88" s="5" t="s">
        <v>132</v>
      </c>
      <c r="I88" s="5" t="s">
        <v>133</v>
      </c>
      <c r="J88" s="5" t="s">
        <v>1636</v>
      </c>
      <c r="K88" s="7">
        <v>37419</v>
      </c>
      <c r="L88" s="7"/>
      <c r="M88" s="6" t="s">
        <v>419</v>
      </c>
      <c r="N88" s="5" t="s">
        <v>47</v>
      </c>
      <c r="O88" s="9"/>
      <c r="P88" s="6" t="str">
        <f>VLOOKUP(Table14[[#This Row],[SMT ID]],Table13[[SMT'#]:[163 J Election Question]],9,0)</f>
        <v>No</v>
      </c>
      <c r="Q88" s="6"/>
      <c r="R88" s="6"/>
      <c r="S8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8" s="37">
        <f>VLOOKUP(Table14[[#This Row],[SMT ID]],'[1]Section 163(j) Election'!$A$5:$J$1406,7,0)</f>
        <v>0</v>
      </c>
    </row>
    <row r="89" spans="1:20" s="5" customFormat="1" ht="30" customHeight="1" x14ac:dyDescent="0.25">
      <c r="A89" s="5" t="s">
        <v>27</v>
      </c>
      <c r="B89" s="15">
        <v>60765</v>
      </c>
      <c r="C89" s="6">
        <v>56.76</v>
      </c>
      <c r="D89" s="5" t="s">
        <v>27</v>
      </c>
      <c r="E89" s="5" t="s">
        <v>1633</v>
      </c>
      <c r="F89" s="5" t="s">
        <v>1634</v>
      </c>
      <c r="G89" s="5" t="s">
        <v>1635</v>
      </c>
      <c r="H89" s="5" t="s">
        <v>132</v>
      </c>
      <c r="I89" s="5" t="s">
        <v>133</v>
      </c>
      <c r="J89" s="5" t="s">
        <v>1636</v>
      </c>
      <c r="K89" s="7">
        <v>37419</v>
      </c>
      <c r="L89" s="7"/>
      <c r="M89" s="6" t="s">
        <v>419</v>
      </c>
      <c r="N89" s="5" t="s">
        <v>47</v>
      </c>
      <c r="O89" s="9"/>
      <c r="P89" s="6" t="str">
        <f>VLOOKUP(Table14[[#This Row],[SMT ID]],Table13[[SMT'#]:[163 J Election Question]],9,0)</f>
        <v>No</v>
      </c>
      <c r="Q89" s="6"/>
      <c r="R89" s="6"/>
      <c r="S8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9" s="38">
        <f>VLOOKUP(Table14[[#This Row],[SMT ID]],'[1]Section 163(j) Election'!$A$5:$J$1406,7,0)</f>
        <v>0</v>
      </c>
    </row>
    <row r="90" spans="1:20" s="5" customFormat="1" ht="30" customHeight="1" x14ac:dyDescent="0.25">
      <c r="A90" s="5" t="s">
        <v>49</v>
      </c>
      <c r="B90" s="15">
        <v>60835</v>
      </c>
      <c r="C90" s="6">
        <v>100</v>
      </c>
      <c r="D90" s="5" t="s">
        <v>49</v>
      </c>
      <c r="E90" s="5" t="s">
        <v>2126</v>
      </c>
      <c r="F90" s="5" t="s">
        <v>2127</v>
      </c>
      <c r="G90" s="5" t="s">
        <v>1063</v>
      </c>
      <c r="H90" s="5" t="s">
        <v>203</v>
      </c>
      <c r="I90" s="5" t="s">
        <v>133</v>
      </c>
      <c r="J90" s="5" t="s">
        <v>1064</v>
      </c>
      <c r="K90" s="7">
        <v>37771</v>
      </c>
      <c r="L90" s="7"/>
      <c r="M90" s="6" t="s">
        <v>46</v>
      </c>
      <c r="N90" s="5" t="s">
        <v>47</v>
      </c>
      <c r="O90" s="9"/>
      <c r="P90" s="6" t="str">
        <f>VLOOKUP(Table14[[#This Row],[SMT ID]],Table13[[SMT'#]:[163 J Election Question]],9,0)</f>
        <v>No</v>
      </c>
      <c r="Q90" s="6"/>
      <c r="R90" s="6"/>
      <c r="S9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90" s="37">
        <f>VLOOKUP(Table14[[#This Row],[SMT ID]],'[1]Section 163(j) Election'!$A$5:$J$1406,7,0)</f>
        <v>0</v>
      </c>
    </row>
    <row r="91" spans="1:20" s="5" customFormat="1" ht="30" customHeight="1" x14ac:dyDescent="0.25">
      <c r="A91" s="5" t="s">
        <v>490</v>
      </c>
      <c r="B91" s="15">
        <v>60875</v>
      </c>
      <c r="C91" s="6">
        <v>100</v>
      </c>
      <c r="D91" s="5" t="s">
        <v>490</v>
      </c>
      <c r="E91" s="5" t="s">
        <v>491</v>
      </c>
      <c r="F91" s="5" t="s">
        <v>492</v>
      </c>
      <c r="G91" s="5" t="s">
        <v>493</v>
      </c>
      <c r="H91" s="5" t="s">
        <v>127</v>
      </c>
      <c r="I91" s="5" t="s">
        <v>43</v>
      </c>
      <c r="J91" s="5" t="s">
        <v>494</v>
      </c>
      <c r="K91" s="7">
        <v>37327</v>
      </c>
      <c r="L91" s="7"/>
      <c r="M91" s="6" t="s">
        <v>46</v>
      </c>
      <c r="N91" s="5" t="s">
        <v>47</v>
      </c>
      <c r="O91" s="9"/>
      <c r="P91" s="6" t="str">
        <f>VLOOKUP(Table14[[#This Row],[SMT ID]],Table13[[SMT'#]:[163 J Election Question]],9,0)</f>
        <v>No</v>
      </c>
      <c r="Q91" s="6"/>
      <c r="R91" s="6"/>
      <c r="S9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91" s="38">
        <f>VLOOKUP(Table14[[#This Row],[SMT ID]],'[1]Section 163(j) Election'!$A$5:$J$1406,7,0)</f>
        <v>0</v>
      </c>
    </row>
    <row r="92" spans="1:20" s="5" customFormat="1" ht="30" customHeight="1" x14ac:dyDescent="0.25">
      <c r="A92" s="5" t="s">
        <v>2065</v>
      </c>
      <c r="B92" s="15">
        <v>60888</v>
      </c>
      <c r="C92" s="6">
        <v>100</v>
      </c>
      <c r="D92" s="5" t="s">
        <v>2065</v>
      </c>
      <c r="E92" s="5" t="s">
        <v>2076</v>
      </c>
      <c r="F92" s="5" t="s">
        <v>2077</v>
      </c>
      <c r="G92" s="5" t="s">
        <v>2078</v>
      </c>
      <c r="H92" s="5" t="s">
        <v>232</v>
      </c>
      <c r="I92" s="5" t="s">
        <v>133</v>
      </c>
      <c r="J92" s="5" t="s">
        <v>2079</v>
      </c>
      <c r="K92" s="7">
        <v>37428</v>
      </c>
      <c r="L92" s="7">
        <v>43738</v>
      </c>
      <c r="M92" s="6" t="s">
        <v>46</v>
      </c>
      <c r="N92" s="5" t="s">
        <v>47</v>
      </c>
      <c r="O92" s="9"/>
      <c r="P92" s="6" t="str">
        <f>VLOOKUP(Table14[[#This Row],[SMT ID]],Table13[[SMT'#]:[163 J Election Question]],9,0)</f>
        <v>No</v>
      </c>
      <c r="Q92" s="6"/>
      <c r="R92" s="6"/>
      <c r="S9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92" s="37">
        <f>VLOOKUP(Table14[[#This Row],[SMT ID]],'[1]Section 163(j) Election'!$A$5:$J$1406,7,0)</f>
        <v>0</v>
      </c>
    </row>
    <row r="93" spans="1:20" s="5" customFormat="1" ht="30" customHeight="1" x14ac:dyDescent="0.25">
      <c r="A93" s="5" t="s">
        <v>1162</v>
      </c>
      <c r="B93" s="15">
        <v>60895</v>
      </c>
      <c r="C93" s="6">
        <v>100</v>
      </c>
      <c r="D93" s="5" t="s">
        <v>1162</v>
      </c>
      <c r="E93" s="5" t="s">
        <v>1169</v>
      </c>
      <c r="F93" s="5" t="s">
        <v>1170</v>
      </c>
      <c r="G93" s="5" t="s">
        <v>1171</v>
      </c>
      <c r="H93" s="5" t="s">
        <v>132</v>
      </c>
      <c r="I93" s="5" t="s">
        <v>133</v>
      </c>
      <c r="J93" s="5" t="s">
        <v>1172</v>
      </c>
      <c r="K93" s="7">
        <v>38679</v>
      </c>
      <c r="L93" s="7"/>
      <c r="M93" s="6" t="s">
        <v>37</v>
      </c>
      <c r="N93" s="5" t="s">
        <v>47</v>
      </c>
      <c r="O93" s="9"/>
      <c r="P93" s="6" t="str">
        <f>VLOOKUP(Table14[[#This Row],[SMT ID]],Table13[[SMT'#]:[163 J Election Question]],9,0)</f>
        <v>No</v>
      </c>
      <c r="Q93" s="6"/>
      <c r="R93" s="6"/>
      <c r="S9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3" s="38">
        <f>VLOOKUP(Table14[[#This Row],[SMT ID]],'[1]Section 163(j) Election'!$A$5:$J$1406,7,0)</f>
        <v>0</v>
      </c>
    </row>
    <row r="94" spans="1:20" s="5" customFormat="1" ht="30" customHeight="1" x14ac:dyDescent="0.25">
      <c r="A94" s="5" t="s">
        <v>2065</v>
      </c>
      <c r="B94" s="15">
        <v>60900</v>
      </c>
      <c r="C94" s="6">
        <v>100</v>
      </c>
      <c r="D94" s="5" t="s">
        <v>2065</v>
      </c>
      <c r="E94" s="5" t="s">
        <v>2080</v>
      </c>
      <c r="F94" s="5" t="s">
        <v>2081</v>
      </c>
      <c r="G94" s="5" t="s">
        <v>1323</v>
      </c>
      <c r="H94" s="5" t="s">
        <v>463</v>
      </c>
      <c r="I94" s="5" t="s">
        <v>452</v>
      </c>
      <c r="J94" s="5" t="s">
        <v>1320</v>
      </c>
      <c r="K94" s="7">
        <v>37712</v>
      </c>
      <c r="L94" s="7"/>
      <c r="M94" s="6" t="s">
        <v>55</v>
      </c>
      <c r="N94" s="5" t="s">
        <v>56</v>
      </c>
      <c r="O94" s="9"/>
      <c r="P94" s="6" t="str">
        <f>VLOOKUP(Table14[[#This Row],[SMT ID]],Table13[[SMT'#]:[163 J Election Question]],9,0)</f>
        <v>No</v>
      </c>
      <c r="Q94" s="6"/>
      <c r="R94" s="6"/>
      <c r="S9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4" s="37">
        <f>VLOOKUP(Table14[[#This Row],[SMT ID]],'[1]Section 163(j) Election'!$A$5:$J$1406,7,0)</f>
        <v>0</v>
      </c>
    </row>
    <row r="95" spans="1:20" s="5" customFormat="1" ht="30" customHeight="1" x14ac:dyDescent="0.25">
      <c r="A95" s="5" t="s">
        <v>2065</v>
      </c>
      <c r="B95" s="15">
        <v>60912</v>
      </c>
      <c r="C95" s="6">
        <v>100</v>
      </c>
      <c r="D95" s="5" t="s">
        <v>2065</v>
      </c>
      <c r="E95" s="5" t="s">
        <v>2082</v>
      </c>
      <c r="F95" s="5" t="s">
        <v>2083</v>
      </c>
      <c r="G95" s="5" t="s">
        <v>2084</v>
      </c>
      <c r="H95" s="5" t="s">
        <v>232</v>
      </c>
      <c r="I95" s="5" t="s">
        <v>133</v>
      </c>
      <c r="J95" s="5" t="s">
        <v>149</v>
      </c>
      <c r="K95" s="7">
        <v>37617</v>
      </c>
      <c r="L95" s="7"/>
      <c r="M95" s="6" t="s">
        <v>46</v>
      </c>
      <c r="N95" s="5" t="s">
        <v>47</v>
      </c>
      <c r="O95" s="9"/>
      <c r="P95" s="6" t="str">
        <f>VLOOKUP(Table14[[#This Row],[SMT ID]],Table13[[SMT'#]:[163 J Election Question]],9,0)</f>
        <v>No</v>
      </c>
      <c r="Q95" s="6"/>
      <c r="R95" s="6"/>
      <c r="S9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95" s="38">
        <f>VLOOKUP(Table14[[#This Row],[SMT ID]],'[1]Section 163(j) Election'!$A$5:$J$1406,7,0)</f>
        <v>0</v>
      </c>
    </row>
    <row r="96" spans="1:20" s="5" customFormat="1" ht="30" customHeight="1" x14ac:dyDescent="0.25">
      <c r="A96" s="5" t="s">
        <v>846</v>
      </c>
      <c r="B96" s="15">
        <v>60943</v>
      </c>
      <c r="C96" s="6">
        <v>100</v>
      </c>
      <c r="D96" s="5" t="s">
        <v>846</v>
      </c>
      <c r="E96" s="5" t="s">
        <v>847</v>
      </c>
      <c r="F96" s="5" t="s">
        <v>848</v>
      </c>
      <c r="G96" s="5" t="s">
        <v>849</v>
      </c>
      <c r="H96" s="5" t="s">
        <v>127</v>
      </c>
      <c r="I96" s="5" t="s">
        <v>43</v>
      </c>
      <c r="J96" s="5" t="s">
        <v>432</v>
      </c>
      <c r="K96" s="7">
        <v>37970</v>
      </c>
      <c r="L96" s="7"/>
      <c r="M96" s="6" t="s">
        <v>55</v>
      </c>
      <c r="N96" s="5" t="s">
        <v>47</v>
      </c>
      <c r="O96" s="9"/>
      <c r="P96" s="6" t="str">
        <f>VLOOKUP(Table14[[#This Row],[SMT ID]],Table13[[SMT'#]:[163 J Election Question]],9,0)</f>
        <v>Yes</v>
      </c>
      <c r="Q96" s="6">
        <v>2018</v>
      </c>
      <c r="R96" s="6"/>
      <c r="S9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6" s="37">
        <f>VLOOKUP(Table14[[#This Row],[SMT ID]],'[1]Section 163(j) Election'!$A$5:$J$1406,7,0)</f>
        <v>2018</v>
      </c>
    </row>
    <row r="97" spans="1:20" s="5" customFormat="1" ht="30" customHeight="1" x14ac:dyDescent="0.25">
      <c r="A97" s="5" t="s">
        <v>2065</v>
      </c>
      <c r="B97" s="15">
        <v>60959</v>
      </c>
      <c r="C97" s="6">
        <v>100</v>
      </c>
      <c r="D97" s="5" t="s">
        <v>2065</v>
      </c>
      <c r="E97" s="5" t="s">
        <v>2085</v>
      </c>
      <c r="F97" s="5" t="s">
        <v>2086</v>
      </c>
      <c r="G97" s="5" t="s">
        <v>1774</v>
      </c>
      <c r="H97" s="5" t="s">
        <v>203</v>
      </c>
      <c r="I97" s="5" t="s">
        <v>133</v>
      </c>
      <c r="J97" s="5" t="s">
        <v>1775</v>
      </c>
      <c r="K97" s="7">
        <v>37802</v>
      </c>
      <c r="L97" s="7">
        <v>43746</v>
      </c>
      <c r="M97" s="6" t="s">
        <v>1003</v>
      </c>
      <c r="N97" s="5" t="s">
        <v>26</v>
      </c>
      <c r="O97" s="9"/>
      <c r="P97" s="6" t="str">
        <f>VLOOKUP(Table14[[#This Row],[SMT ID]],Table13[[SMT'#]:[163 J Election Question]],9,0)</f>
        <v>No</v>
      </c>
      <c r="Q97" s="6"/>
      <c r="R97" s="6"/>
      <c r="S9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97" s="38">
        <f>VLOOKUP(Table14[[#This Row],[SMT ID]],'[1]Section 163(j) Election'!$A$5:$J$1406,7,0)</f>
        <v>0</v>
      </c>
    </row>
    <row r="98" spans="1:20" s="5" customFormat="1" ht="30" customHeight="1" x14ac:dyDescent="0.25">
      <c r="A98" s="5" t="s">
        <v>49</v>
      </c>
      <c r="B98" s="15">
        <v>60972</v>
      </c>
      <c r="C98" s="6">
        <v>100</v>
      </c>
      <c r="D98" s="5" t="s">
        <v>49</v>
      </c>
      <c r="E98" s="5" t="s">
        <v>2128</v>
      </c>
      <c r="F98" s="5" t="s">
        <v>2129</v>
      </c>
      <c r="G98" s="5" t="s">
        <v>277</v>
      </c>
      <c r="H98" s="5" t="s">
        <v>61</v>
      </c>
      <c r="I98" s="5" t="s">
        <v>32</v>
      </c>
      <c r="J98" s="5" t="s">
        <v>278</v>
      </c>
      <c r="K98" s="7">
        <v>38253</v>
      </c>
      <c r="L98" s="7"/>
      <c r="M98" s="6" t="s">
        <v>422</v>
      </c>
      <c r="N98" s="5" t="s">
        <v>47</v>
      </c>
      <c r="O98" s="9"/>
      <c r="P98" s="6" t="str">
        <f>VLOOKUP(Table14[[#This Row],[SMT ID]],Table13[[SMT'#]:[163 J Election Question]],9,0)</f>
        <v>No</v>
      </c>
      <c r="Q98" s="6"/>
      <c r="R98" s="6"/>
      <c r="S9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8" s="37">
        <f>VLOOKUP(Table14[[#This Row],[SMT ID]],'[1]Section 163(j) Election'!$A$5:$J$1406,7,0)</f>
        <v>0</v>
      </c>
    </row>
    <row r="99" spans="1:20" s="5" customFormat="1" ht="30" customHeight="1" x14ac:dyDescent="0.25">
      <c r="A99" s="5" t="s">
        <v>2065</v>
      </c>
      <c r="B99" s="15">
        <v>60979</v>
      </c>
      <c r="C99" s="6">
        <v>100</v>
      </c>
      <c r="D99" s="5" t="s">
        <v>2065</v>
      </c>
      <c r="E99" s="5" t="s">
        <v>2087</v>
      </c>
      <c r="F99" s="5" t="s">
        <v>2088</v>
      </c>
      <c r="G99" s="5" t="s">
        <v>2089</v>
      </c>
      <c r="H99" s="5" t="s">
        <v>164</v>
      </c>
      <c r="I99" s="5" t="s">
        <v>133</v>
      </c>
      <c r="J99" s="5" t="s">
        <v>705</v>
      </c>
      <c r="K99" s="7">
        <v>37764</v>
      </c>
      <c r="L99" s="7">
        <v>43661</v>
      </c>
      <c r="M99" s="6" t="s">
        <v>46</v>
      </c>
      <c r="N99" s="5" t="s">
        <v>26</v>
      </c>
      <c r="O99" s="9"/>
      <c r="P99" s="6" t="str">
        <f>VLOOKUP(Table14[[#This Row],[SMT ID]],Table13[[SMT'#]:[163 J Election Question]],9,0)</f>
        <v>No</v>
      </c>
      <c r="Q99" s="6"/>
      <c r="R99" s="6"/>
      <c r="S9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99" s="38">
        <f>VLOOKUP(Table14[[#This Row],[SMT ID]],'[1]Section 163(j) Election'!$A$5:$J$1406,7,0)</f>
        <v>0</v>
      </c>
    </row>
    <row r="100" spans="1:20" s="5" customFormat="1" ht="30" customHeight="1" x14ac:dyDescent="0.25">
      <c r="A100" s="5" t="s">
        <v>1632</v>
      </c>
      <c r="B100" s="15">
        <v>60988</v>
      </c>
      <c r="C100" s="6">
        <v>23</v>
      </c>
      <c r="D100" s="5" t="s">
        <v>1632</v>
      </c>
      <c r="E100" s="5" t="s">
        <v>1637</v>
      </c>
      <c r="F100" s="5" t="s">
        <v>1638</v>
      </c>
      <c r="G100" s="5" t="s">
        <v>725</v>
      </c>
      <c r="H100" s="5" t="s">
        <v>132</v>
      </c>
      <c r="I100" s="5" t="s">
        <v>133</v>
      </c>
      <c r="J100" s="5" t="s">
        <v>19</v>
      </c>
      <c r="K100" s="7">
        <v>37862</v>
      </c>
      <c r="L100" s="7"/>
      <c r="M100" s="6" t="s">
        <v>46</v>
      </c>
      <c r="N100" s="5" t="s">
        <v>47</v>
      </c>
      <c r="O100" s="9"/>
      <c r="P100" s="6" t="str">
        <f>VLOOKUP(Table14[[#This Row],[SMT ID]],Table13[[SMT'#]:[163 J Election Question]],9,0)</f>
        <v>No</v>
      </c>
      <c r="Q100" s="6"/>
      <c r="R100" s="6"/>
      <c r="S10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00" s="37">
        <f>VLOOKUP(Table14[[#This Row],[SMT ID]],'[1]Section 163(j) Election'!$A$5:$J$1406,7,0)</f>
        <v>0</v>
      </c>
    </row>
    <row r="101" spans="1:20" s="5" customFormat="1" ht="30" customHeight="1" x14ac:dyDescent="0.25">
      <c r="A101" s="5" t="s">
        <v>49</v>
      </c>
      <c r="B101" s="15">
        <v>60988</v>
      </c>
      <c r="C101" s="6">
        <v>77</v>
      </c>
      <c r="D101" s="5" t="s">
        <v>49</v>
      </c>
      <c r="E101" s="5" t="s">
        <v>1637</v>
      </c>
      <c r="F101" s="5" t="s">
        <v>1638</v>
      </c>
      <c r="G101" s="5" t="s">
        <v>725</v>
      </c>
      <c r="H101" s="5" t="s">
        <v>132</v>
      </c>
      <c r="I101" s="5" t="s">
        <v>133</v>
      </c>
      <c r="J101" s="5" t="s">
        <v>19</v>
      </c>
      <c r="K101" s="7">
        <v>37862</v>
      </c>
      <c r="L101" s="7"/>
      <c r="M101" s="6" t="s">
        <v>46</v>
      </c>
      <c r="N101" s="5" t="s">
        <v>47</v>
      </c>
      <c r="O101" s="9"/>
      <c r="P101" s="6" t="str">
        <f>VLOOKUP(Table14[[#This Row],[SMT ID]],Table13[[SMT'#]:[163 J Election Question]],9,0)</f>
        <v>No</v>
      </c>
      <c r="Q101" s="6"/>
      <c r="R101" s="6"/>
      <c r="S10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01" s="38">
        <f>VLOOKUP(Table14[[#This Row],[SMT ID]],'[1]Section 163(j) Election'!$A$5:$J$1406,7,0)</f>
        <v>0</v>
      </c>
    </row>
    <row r="102" spans="1:20" s="5" customFormat="1" ht="30" customHeight="1" x14ac:dyDescent="0.25">
      <c r="A102" s="5" t="s">
        <v>2065</v>
      </c>
      <c r="B102" s="15">
        <v>60998</v>
      </c>
      <c r="C102" s="6">
        <v>100</v>
      </c>
      <c r="D102" s="5" t="s">
        <v>2065</v>
      </c>
      <c r="E102" s="5" t="s">
        <v>2090</v>
      </c>
      <c r="F102" s="5" t="s">
        <v>2091</v>
      </c>
      <c r="G102" s="5" t="s">
        <v>1211</v>
      </c>
      <c r="H102" s="5" t="s">
        <v>289</v>
      </c>
      <c r="I102" s="5" t="s">
        <v>133</v>
      </c>
      <c r="J102" s="5" t="s">
        <v>566</v>
      </c>
      <c r="K102" s="7">
        <v>37679</v>
      </c>
      <c r="L102" s="7"/>
      <c r="M102" s="6" t="s">
        <v>46</v>
      </c>
      <c r="N102" s="5" t="s">
        <v>47</v>
      </c>
      <c r="O102" s="9"/>
      <c r="P102" s="6" t="str">
        <f>VLOOKUP(Table14[[#This Row],[SMT ID]],Table13[[SMT'#]:[163 J Election Question]],9,0)</f>
        <v>No</v>
      </c>
      <c r="Q102" s="6"/>
      <c r="R102" s="6"/>
      <c r="S10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02" s="37">
        <f>VLOOKUP(Table14[[#This Row],[SMT ID]],'[1]Section 163(j) Election'!$A$5:$J$1406,7,0)</f>
        <v>0</v>
      </c>
    </row>
    <row r="103" spans="1:20" s="5" customFormat="1" ht="30" customHeight="1" x14ac:dyDescent="0.25">
      <c r="A103" s="5" t="s">
        <v>2281</v>
      </c>
      <c r="B103" s="15">
        <v>61000</v>
      </c>
      <c r="C103" s="6">
        <v>100</v>
      </c>
      <c r="D103" s="5" t="s">
        <v>2281</v>
      </c>
      <c r="E103" s="5" t="s">
        <v>2285</v>
      </c>
      <c r="F103" s="5" t="s">
        <v>2286</v>
      </c>
      <c r="G103" s="5" t="s">
        <v>1063</v>
      </c>
      <c r="H103" s="5" t="s">
        <v>203</v>
      </c>
      <c r="I103" s="5" t="s">
        <v>133</v>
      </c>
      <c r="J103" s="5" t="s">
        <v>1064</v>
      </c>
      <c r="K103" s="7">
        <v>38628</v>
      </c>
      <c r="L103" s="7"/>
      <c r="M103" s="6" t="s">
        <v>422</v>
      </c>
      <c r="N103" s="5" t="s">
        <v>47</v>
      </c>
      <c r="O103" s="9"/>
      <c r="P103" s="6" t="str">
        <f>VLOOKUP(Table14[[#This Row],[SMT ID]],Table13[[SMT'#]:[163 J Election Question]],9,0)</f>
        <v>No</v>
      </c>
      <c r="Q103" s="6"/>
      <c r="R103" s="6"/>
      <c r="S10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3" s="38">
        <f>VLOOKUP(Table14[[#This Row],[SMT ID]],'[1]Section 163(j) Election'!$A$5:$J$1406,7,0)</f>
        <v>0</v>
      </c>
    </row>
    <row r="104" spans="1:20" s="5" customFormat="1" ht="30" customHeight="1" x14ac:dyDescent="0.25">
      <c r="A104" s="5" t="s">
        <v>427</v>
      </c>
      <c r="B104" s="15">
        <v>61001</v>
      </c>
      <c r="C104" s="6">
        <v>100</v>
      </c>
      <c r="D104" s="5" t="s">
        <v>427</v>
      </c>
      <c r="E104" s="5" t="s">
        <v>433</v>
      </c>
      <c r="F104" s="5" t="s">
        <v>434</v>
      </c>
      <c r="G104" s="5" t="s">
        <v>435</v>
      </c>
      <c r="H104" s="5" t="s">
        <v>109</v>
      </c>
      <c r="I104" s="5" t="s">
        <v>32</v>
      </c>
      <c r="J104" s="5" t="s">
        <v>110</v>
      </c>
      <c r="K104" s="7">
        <v>37834</v>
      </c>
      <c r="L104" s="7"/>
      <c r="M104" s="6" t="s">
        <v>55</v>
      </c>
      <c r="N104" s="5" t="s">
        <v>47</v>
      </c>
      <c r="O104" s="9"/>
      <c r="P104" s="6" t="str">
        <f>VLOOKUP(Table14[[#This Row],[SMT ID]],Table13[[SMT'#]:[163 J Election Question]],9,0)</f>
        <v>No</v>
      </c>
      <c r="Q104" s="6"/>
      <c r="R104" s="6"/>
      <c r="S10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04" s="37">
        <f>VLOOKUP(Table14[[#This Row],[SMT ID]],'[1]Section 163(j) Election'!$A$5:$J$1406,7,0)</f>
        <v>0</v>
      </c>
    </row>
    <row r="105" spans="1:20" s="5" customFormat="1" ht="30" customHeight="1" x14ac:dyDescent="0.25">
      <c r="A105" s="5" t="s">
        <v>1162</v>
      </c>
      <c r="B105" s="15">
        <v>61002</v>
      </c>
      <c r="C105" s="6">
        <v>100</v>
      </c>
      <c r="D105" s="5" t="s">
        <v>1162</v>
      </c>
      <c r="E105" s="5" t="s">
        <v>1173</v>
      </c>
      <c r="F105" s="5" t="s">
        <v>1174</v>
      </c>
      <c r="G105" s="5" t="s">
        <v>309</v>
      </c>
      <c r="H105" s="5" t="s">
        <v>144</v>
      </c>
      <c r="I105" s="5" t="s">
        <v>133</v>
      </c>
      <c r="J105" s="5" t="s">
        <v>204</v>
      </c>
      <c r="K105" s="7">
        <v>37554</v>
      </c>
      <c r="L105" s="7"/>
      <c r="M105" s="6" t="s">
        <v>46</v>
      </c>
      <c r="N105" s="5" t="s">
        <v>56</v>
      </c>
      <c r="O105" s="9"/>
      <c r="P105" s="6" t="str">
        <f>VLOOKUP(Table14[[#This Row],[SMT ID]],Table13[[SMT'#]:[163 J Election Question]],9,0)</f>
        <v>No</v>
      </c>
      <c r="Q105" s="6"/>
      <c r="R105" s="6"/>
      <c r="S10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05" s="38">
        <f>VLOOKUP(Table14[[#This Row],[SMT ID]],'[1]Section 163(j) Election'!$A$5:$J$1406,7,0)</f>
        <v>0</v>
      </c>
    </row>
    <row r="106" spans="1:20" s="5" customFormat="1" ht="30" customHeight="1" x14ac:dyDescent="0.25">
      <c r="A106" s="5" t="s">
        <v>49</v>
      </c>
      <c r="B106" s="15">
        <v>61005</v>
      </c>
      <c r="C106" s="6">
        <v>100</v>
      </c>
      <c r="D106" s="5" t="s">
        <v>49</v>
      </c>
      <c r="E106" s="5" t="s">
        <v>2130</v>
      </c>
      <c r="F106" s="5" t="s">
        <v>2131</v>
      </c>
      <c r="G106" s="5" t="s">
        <v>1225</v>
      </c>
      <c r="H106" s="5" t="s">
        <v>164</v>
      </c>
      <c r="I106" s="5" t="s">
        <v>133</v>
      </c>
      <c r="J106" s="5" t="s">
        <v>444</v>
      </c>
      <c r="K106" s="7">
        <v>37890</v>
      </c>
      <c r="L106" s="7"/>
      <c r="M106" s="6" t="s">
        <v>46</v>
      </c>
      <c r="N106" s="5" t="s">
        <v>47</v>
      </c>
      <c r="O106" s="9"/>
      <c r="P106" s="6" t="str">
        <f>VLOOKUP(Table14[[#This Row],[SMT ID]],Table13[[SMT'#]:[163 J Election Question]],9,0)</f>
        <v>Yes</v>
      </c>
      <c r="Q106" s="6">
        <v>2018</v>
      </c>
      <c r="R106" s="6"/>
      <c r="S10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6" s="37">
        <f>VLOOKUP(Table14[[#This Row],[SMT ID]],'[1]Section 163(j) Election'!$A$5:$J$1406,7,0)</f>
        <v>0</v>
      </c>
    </row>
    <row r="107" spans="1:20" s="5" customFormat="1" ht="30" customHeight="1" x14ac:dyDescent="0.25">
      <c r="A107" s="5" t="s">
        <v>1193</v>
      </c>
      <c r="B107" s="15">
        <v>61006</v>
      </c>
      <c r="C107" s="6">
        <v>50</v>
      </c>
      <c r="D107" s="5" t="s">
        <v>1193</v>
      </c>
      <c r="E107" s="5" t="s">
        <v>1197</v>
      </c>
      <c r="F107" s="5" t="s">
        <v>1198</v>
      </c>
      <c r="G107" s="5" t="s">
        <v>1011</v>
      </c>
      <c r="H107" s="5" t="s">
        <v>31</v>
      </c>
      <c r="I107" s="5" t="s">
        <v>32</v>
      </c>
      <c r="J107" s="5" t="s">
        <v>24</v>
      </c>
      <c r="K107" s="7">
        <v>37963</v>
      </c>
      <c r="L107" s="7"/>
      <c r="M107" s="6" t="s">
        <v>55</v>
      </c>
      <c r="N107" s="5" t="s">
        <v>47</v>
      </c>
      <c r="O107" s="9"/>
      <c r="P107" s="6" t="str">
        <f>VLOOKUP(Table14[[#This Row],[SMT ID]],Table13[[SMT'#]:[163 J Election Question]],9,0)</f>
        <v>No</v>
      </c>
      <c r="Q107" s="6"/>
      <c r="R107" s="6"/>
      <c r="S10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7" s="38">
        <f>VLOOKUP(Table14[[#This Row],[SMT ID]],'[1]Section 163(j) Election'!$A$5:$J$1406,7,0)</f>
        <v>0</v>
      </c>
    </row>
    <row r="108" spans="1:20" s="5" customFormat="1" ht="30" customHeight="1" x14ac:dyDescent="0.25">
      <c r="A108" s="5" t="s">
        <v>49</v>
      </c>
      <c r="B108" s="15">
        <v>61006</v>
      </c>
      <c r="C108" s="6">
        <v>50</v>
      </c>
      <c r="D108" s="5" t="s">
        <v>49</v>
      </c>
      <c r="E108" s="5" t="s">
        <v>1197</v>
      </c>
      <c r="F108" s="5" t="s">
        <v>1198</v>
      </c>
      <c r="G108" s="5" t="s">
        <v>1011</v>
      </c>
      <c r="H108" s="5" t="s">
        <v>31</v>
      </c>
      <c r="I108" s="5" t="s">
        <v>32</v>
      </c>
      <c r="J108" s="5" t="s">
        <v>24</v>
      </c>
      <c r="K108" s="7">
        <v>37963</v>
      </c>
      <c r="L108" s="7"/>
      <c r="M108" s="6" t="s">
        <v>55</v>
      </c>
      <c r="N108" s="5" t="s">
        <v>47</v>
      </c>
      <c r="O108" s="9"/>
      <c r="P108" s="6" t="str">
        <f>VLOOKUP(Table14[[#This Row],[SMT ID]],Table13[[SMT'#]:[163 J Election Question]],9,0)</f>
        <v>No</v>
      </c>
      <c r="Q108" s="6"/>
      <c r="R108" s="6"/>
      <c r="S10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8" s="37">
        <f>VLOOKUP(Table14[[#This Row],[SMT ID]],'[1]Section 163(j) Election'!$A$5:$J$1406,7,0)</f>
        <v>0</v>
      </c>
    </row>
    <row r="109" spans="1:20" s="5" customFormat="1" ht="30" customHeight="1" x14ac:dyDescent="0.25">
      <c r="A109" s="5" t="s">
        <v>427</v>
      </c>
      <c r="B109" s="15">
        <v>61007</v>
      </c>
      <c r="C109" s="6">
        <v>100</v>
      </c>
      <c r="D109" s="5" t="s">
        <v>427</v>
      </c>
      <c r="E109" s="5" t="s">
        <v>436</v>
      </c>
      <c r="F109" s="5" t="s">
        <v>437</v>
      </c>
      <c r="G109" s="5" t="s">
        <v>114</v>
      </c>
      <c r="H109" s="5" t="s">
        <v>431</v>
      </c>
      <c r="I109" s="5" t="s">
        <v>43</v>
      </c>
      <c r="J109" s="5" t="s">
        <v>116</v>
      </c>
      <c r="K109" s="7">
        <v>37561</v>
      </c>
      <c r="L109" s="7"/>
      <c r="M109" s="6" t="s">
        <v>55</v>
      </c>
      <c r="N109" s="5" t="s">
        <v>47</v>
      </c>
      <c r="O109" s="9"/>
      <c r="P109" s="6" t="str">
        <f>VLOOKUP(Table14[[#This Row],[SMT ID]],Table13[[SMT'#]:[163 J Election Question]],9,0)</f>
        <v>Yes</v>
      </c>
      <c r="Q109" s="6">
        <v>2018</v>
      </c>
      <c r="R109" s="6"/>
      <c r="S10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09" s="38">
        <f>VLOOKUP(Table14[[#This Row],[SMT ID]],'[1]Section 163(j) Election'!$A$5:$J$1406,7,0)</f>
        <v>0</v>
      </c>
    </row>
    <row r="110" spans="1:20" s="5" customFormat="1" ht="30" customHeight="1" x14ac:dyDescent="0.25">
      <c r="A110" s="5" t="s">
        <v>2065</v>
      </c>
      <c r="B110" s="15">
        <v>61009</v>
      </c>
      <c r="C110" s="6">
        <v>100</v>
      </c>
      <c r="D110" s="5" t="s">
        <v>2065</v>
      </c>
      <c r="E110" s="5" t="s">
        <v>2092</v>
      </c>
      <c r="F110" s="5" t="s">
        <v>2093</v>
      </c>
      <c r="G110" s="5" t="s">
        <v>513</v>
      </c>
      <c r="H110" s="5" t="s">
        <v>203</v>
      </c>
      <c r="I110" s="5" t="s">
        <v>133</v>
      </c>
      <c r="J110" s="5" t="s">
        <v>514</v>
      </c>
      <c r="K110" s="7">
        <v>37609</v>
      </c>
      <c r="L110" s="7"/>
      <c r="M110" s="6" t="s">
        <v>1003</v>
      </c>
      <c r="N110" s="5" t="s">
        <v>47</v>
      </c>
      <c r="O110" s="9"/>
      <c r="P110" s="6" t="str">
        <f>VLOOKUP(Table14[[#This Row],[SMT ID]],Table13[[SMT'#]:[163 J Election Question]],9,0)</f>
        <v>No</v>
      </c>
      <c r="Q110" s="6"/>
      <c r="R110" s="6"/>
      <c r="S11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10" s="37">
        <f>VLOOKUP(Table14[[#This Row],[SMT ID]],'[1]Section 163(j) Election'!$A$5:$J$1406,7,0)</f>
        <v>0</v>
      </c>
    </row>
    <row r="111" spans="1:20" s="5" customFormat="1" ht="30" customHeight="1" x14ac:dyDescent="0.25">
      <c r="A111" s="5" t="s">
        <v>2065</v>
      </c>
      <c r="B111" s="15">
        <v>61017</v>
      </c>
      <c r="C111" s="6">
        <v>100</v>
      </c>
      <c r="D111" s="5" t="s">
        <v>2065</v>
      </c>
      <c r="E111" s="5" t="s">
        <v>2094</v>
      </c>
      <c r="F111" s="5" t="s">
        <v>2095</v>
      </c>
      <c r="G111" s="5" t="s">
        <v>1774</v>
      </c>
      <c r="H111" s="5" t="s">
        <v>203</v>
      </c>
      <c r="I111" s="5" t="s">
        <v>133</v>
      </c>
      <c r="J111" s="5" t="s">
        <v>1775</v>
      </c>
      <c r="K111" s="7">
        <v>37802</v>
      </c>
      <c r="L111" s="7">
        <v>43746</v>
      </c>
      <c r="M111" s="6" t="s">
        <v>1003</v>
      </c>
      <c r="N111" s="5" t="s">
        <v>26</v>
      </c>
      <c r="O111" s="9"/>
      <c r="P111" s="6" t="str">
        <f>VLOOKUP(Table14[[#This Row],[SMT ID]],Table13[[SMT'#]:[163 J Election Question]],9,0)</f>
        <v>No</v>
      </c>
      <c r="Q111" s="6"/>
      <c r="R111" s="6"/>
      <c r="S11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11" s="38">
        <f>VLOOKUP(Table14[[#This Row],[SMT ID]],'[1]Section 163(j) Election'!$A$5:$J$1406,7,0)</f>
        <v>0</v>
      </c>
    </row>
    <row r="112" spans="1:20" s="5" customFormat="1" ht="30" customHeight="1" x14ac:dyDescent="0.25">
      <c r="A112" s="5" t="s">
        <v>2065</v>
      </c>
      <c r="B112" s="15">
        <v>61018</v>
      </c>
      <c r="C112" s="6">
        <v>100</v>
      </c>
      <c r="D112" s="5" t="s">
        <v>2065</v>
      </c>
      <c r="E112" s="5" t="s">
        <v>2096</v>
      </c>
      <c r="F112" s="5" t="s">
        <v>2097</v>
      </c>
      <c r="G112" s="5" t="s">
        <v>1774</v>
      </c>
      <c r="H112" s="5" t="s">
        <v>203</v>
      </c>
      <c r="I112" s="5" t="s">
        <v>133</v>
      </c>
      <c r="J112" s="5" t="s">
        <v>1775</v>
      </c>
      <c r="K112" s="7">
        <v>37802</v>
      </c>
      <c r="L112" s="7">
        <v>43746</v>
      </c>
      <c r="M112" s="6" t="s">
        <v>1003</v>
      </c>
      <c r="N112" s="5" t="s">
        <v>26</v>
      </c>
      <c r="O112" s="9"/>
      <c r="P112" s="6" t="str">
        <f>VLOOKUP(Table14[[#This Row],[SMT ID]],Table13[[SMT'#]:[163 J Election Question]],9,0)</f>
        <v>No</v>
      </c>
      <c r="Q112" s="6"/>
      <c r="R112" s="6"/>
      <c r="S11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12" s="37">
        <f>VLOOKUP(Table14[[#This Row],[SMT ID]],'[1]Section 163(j) Election'!$A$5:$J$1406,7,0)</f>
        <v>0</v>
      </c>
    </row>
    <row r="113" spans="1:20" s="5" customFormat="1" ht="30" customHeight="1" x14ac:dyDescent="0.25">
      <c r="A113" s="5" t="s">
        <v>2065</v>
      </c>
      <c r="B113" s="15">
        <v>61020</v>
      </c>
      <c r="C113" s="6">
        <v>100</v>
      </c>
      <c r="D113" s="5" t="s">
        <v>2065</v>
      </c>
      <c r="E113" s="5" t="s">
        <v>2098</v>
      </c>
      <c r="F113" s="5" t="s">
        <v>2099</v>
      </c>
      <c r="G113" s="5" t="s">
        <v>2100</v>
      </c>
      <c r="H113" s="5" t="s">
        <v>127</v>
      </c>
      <c r="I113" s="5" t="s">
        <v>43</v>
      </c>
      <c r="J113" s="5" t="s">
        <v>2101</v>
      </c>
      <c r="K113" s="7">
        <v>37865</v>
      </c>
      <c r="L113" s="7"/>
      <c r="M113" s="6" t="s">
        <v>46</v>
      </c>
      <c r="N113" s="5" t="s">
        <v>47</v>
      </c>
      <c r="O113" s="9"/>
      <c r="P113" s="6" t="str">
        <f>VLOOKUP(Table14[[#This Row],[SMT ID]],Table13[[SMT'#]:[163 J Election Question]],9,0)</f>
        <v>Yes</v>
      </c>
      <c r="Q113" s="6">
        <v>2018</v>
      </c>
      <c r="R113" s="6"/>
      <c r="S11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13" s="38">
        <f>VLOOKUP(Table14[[#This Row],[SMT ID]],'[1]Section 163(j) Election'!$A$5:$J$1406,7,0)</f>
        <v>0</v>
      </c>
    </row>
    <row r="114" spans="1:20" s="5" customFormat="1" ht="30" customHeight="1" x14ac:dyDescent="0.25">
      <c r="A114" s="5" t="s">
        <v>1193</v>
      </c>
      <c r="B114" s="15">
        <v>61024</v>
      </c>
      <c r="C114" s="6">
        <v>46</v>
      </c>
      <c r="D114" s="5" t="s">
        <v>1193</v>
      </c>
      <c r="E114" s="5" t="s">
        <v>1199</v>
      </c>
      <c r="F114" s="5" t="s">
        <v>1200</v>
      </c>
      <c r="G114" s="5" t="s">
        <v>1201</v>
      </c>
      <c r="H114" s="5" t="s">
        <v>109</v>
      </c>
      <c r="I114" s="5" t="s">
        <v>32</v>
      </c>
      <c r="J114" s="5" t="s">
        <v>19</v>
      </c>
      <c r="K114" s="7">
        <v>38162</v>
      </c>
      <c r="L114" s="7">
        <v>43564</v>
      </c>
      <c r="M114" s="6" t="s">
        <v>55</v>
      </c>
      <c r="N114" s="5" t="s">
        <v>56</v>
      </c>
      <c r="O114" s="9"/>
      <c r="P114" s="6" t="str">
        <f>VLOOKUP(Table14[[#This Row],[SMT ID]],Table13[[SMT'#]:[163 J Election Question]],9,0)</f>
        <v>No</v>
      </c>
      <c r="Q114" s="6"/>
      <c r="R114" s="6"/>
      <c r="S11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4" s="37">
        <f>VLOOKUP(Table14[[#This Row],[SMT ID]],'[1]Section 163(j) Election'!$A$5:$J$1406,7,0)</f>
        <v>0</v>
      </c>
    </row>
    <row r="115" spans="1:20" s="5" customFormat="1" ht="30" customHeight="1" x14ac:dyDescent="0.25">
      <c r="A115" s="5" t="s">
        <v>49</v>
      </c>
      <c r="B115" s="15">
        <v>61024</v>
      </c>
      <c r="C115" s="6">
        <v>54</v>
      </c>
      <c r="D115" s="5" t="s">
        <v>49</v>
      </c>
      <c r="E115" s="5" t="s">
        <v>1199</v>
      </c>
      <c r="F115" s="5" t="s">
        <v>1200</v>
      </c>
      <c r="G115" s="5" t="s">
        <v>1201</v>
      </c>
      <c r="H115" s="5" t="s">
        <v>109</v>
      </c>
      <c r="I115" s="5" t="s">
        <v>32</v>
      </c>
      <c r="J115" s="5" t="s">
        <v>19</v>
      </c>
      <c r="K115" s="7">
        <v>38162</v>
      </c>
      <c r="L115" s="7">
        <v>43564</v>
      </c>
      <c r="M115" s="6" t="s">
        <v>55</v>
      </c>
      <c r="N115" s="5" t="s">
        <v>56</v>
      </c>
      <c r="O115" s="9"/>
      <c r="P115" s="6" t="str">
        <f>VLOOKUP(Table14[[#This Row],[SMT ID]],Table13[[SMT'#]:[163 J Election Question]],9,0)</f>
        <v>No</v>
      </c>
      <c r="Q115" s="6"/>
      <c r="R115" s="6"/>
      <c r="S11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5" s="38">
        <f>VLOOKUP(Table14[[#This Row],[SMT ID]],'[1]Section 163(j) Election'!$A$5:$J$1406,7,0)</f>
        <v>0</v>
      </c>
    </row>
    <row r="116" spans="1:20" s="5" customFormat="1" ht="30" customHeight="1" x14ac:dyDescent="0.25">
      <c r="A116" s="5" t="s">
        <v>49</v>
      </c>
      <c r="B116" s="15">
        <v>61039</v>
      </c>
      <c r="C116" s="6">
        <v>100</v>
      </c>
      <c r="D116" s="5" t="s">
        <v>49</v>
      </c>
      <c r="E116" s="5" t="s">
        <v>2132</v>
      </c>
      <c r="F116" s="5" t="s">
        <v>2133</v>
      </c>
      <c r="G116" s="5" t="s">
        <v>2134</v>
      </c>
      <c r="H116" s="5" t="s">
        <v>115</v>
      </c>
      <c r="I116" s="5" t="s">
        <v>43</v>
      </c>
      <c r="J116" s="5" t="s">
        <v>240</v>
      </c>
      <c r="K116" s="7">
        <v>37858</v>
      </c>
      <c r="L116" s="7"/>
      <c r="M116" s="6" t="s">
        <v>46</v>
      </c>
      <c r="N116" s="5" t="s">
        <v>47</v>
      </c>
      <c r="O116" s="9"/>
      <c r="P116" s="6" t="str">
        <f>VLOOKUP(Table14[[#This Row],[SMT ID]],Table13[[SMT'#]:[163 J Election Question]],9,0)</f>
        <v>Yes</v>
      </c>
      <c r="Q116" s="6">
        <v>2018</v>
      </c>
      <c r="R116" s="6"/>
      <c r="S11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16" s="37">
        <f>VLOOKUP(Table14[[#This Row],[SMT ID]],'[1]Section 163(j) Election'!$A$5:$J$1406,7,0)</f>
        <v>0</v>
      </c>
    </row>
    <row r="117" spans="1:20" s="5" customFormat="1" ht="30" customHeight="1" x14ac:dyDescent="0.25">
      <c r="A117" s="5" t="s">
        <v>495</v>
      </c>
      <c r="B117" s="15">
        <v>61056</v>
      </c>
      <c r="C117" s="6">
        <v>50</v>
      </c>
      <c r="D117" s="5" t="s">
        <v>495</v>
      </c>
      <c r="E117" s="5" t="s">
        <v>496</v>
      </c>
      <c r="F117" s="5" t="s">
        <v>497</v>
      </c>
      <c r="G117" s="5" t="s">
        <v>498</v>
      </c>
      <c r="H117" s="5" t="s">
        <v>499</v>
      </c>
      <c r="I117" s="5" t="s">
        <v>43</v>
      </c>
      <c r="J117" s="5" t="s">
        <v>359</v>
      </c>
      <c r="K117" s="7">
        <v>38288</v>
      </c>
      <c r="L117" s="7"/>
      <c r="M117" s="6" t="s">
        <v>422</v>
      </c>
      <c r="N117" s="5" t="s">
        <v>47</v>
      </c>
      <c r="O117" s="9"/>
      <c r="P117" s="6" t="str">
        <f>VLOOKUP(Table14[[#This Row],[SMT ID]],Table13[[SMT'#]:[163 J Election Question]],9,0)</f>
        <v>Yes</v>
      </c>
      <c r="Q117" s="6">
        <v>2018</v>
      </c>
      <c r="R117" s="6"/>
      <c r="S11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7" s="38">
        <f>VLOOKUP(Table14[[#This Row],[SMT ID]],'[1]Section 163(j) Election'!$A$5:$J$1406,7,0)</f>
        <v>2018</v>
      </c>
    </row>
    <row r="118" spans="1:20" s="5" customFormat="1" ht="30" customHeight="1" x14ac:dyDescent="0.25">
      <c r="A118" s="5" t="s">
        <v>865</v>
      </c>
      <c r="B118" s="15">
        <v>61056</v>
      </c>
      <c r="C118" s="6">
        <v>16</v>
      </c>
      <c r="D118" s="5" t="s">
        <v>865</v>
      </c>
      <c r="E118" s="5" t="s">
        <v>496</v>
      </c>
      <c r="F118" s="5" t="s">
        <v>497</v>
      </c>
      <c r="G118" s="5" t="s">
        <v>498</v>
      </c>
      <c r="H118" s="5" t="s">
        <v>499</v>
      </c>
      <c r="I118" s="5" t="s">
        <v>43</v>
      </c>
      <c r="J118" s="5" t="s">
        <v>359</v>
      </c>
      <c r="K118" s="7">
        <v>38288</v>
      </c>
      <c r="L118" s="7"/>
      <c r="M118" s="6" t="s">
        <v>422</v>
      </c>
      <c r="N118" s="5" t="s">
        <v>47</v>
      </c>
      <c r="O118" s="9"/>
      <c r="P118" s="6" t="str">
        <f>VLOOKUP(Table14[[#This Row],[SMT ID]],Table13[[SMT'#]:[163 J Election Question]],9,0)</f>
        <v>Yes</v>
      </c>
      <c r="Q118" s="6">
        <v>2018</v>
      </c>
      <c r="R118" s="6"/>
      <c r="S11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8" s="37">
        <f>VLOOKUP(Table14[[#This Row],[SMT ID]],'[1]Section 163(j) Election'!$A$5:$J$1406,7,0)</f>
        <v>2018</v>
      </c>
    </row>
    <row r="119" spans="1:20" s="5" customFormat="1" ht="30" customHeight="1" x14ac:dyDescent="0.25">
      <c r="A119" s="5" t="s">
        <v>4166</v>
      </c>
      <c r="B119" s="15">
        <v>61056</v>
      </c>
      <c r="C119" s="6">
        <v>34</v>
      </c>
      <c r="D119" s="5" t="s">
        <v>4166</v>
      </c>
      <c r="E119" s="5" t="s">
        <v>496</v>
      </c>
      <c r="F119" s="5" t="s">
        <v>497</v>
      </c>
      <c r="G119" s="5" t="s">
        <v>498</v>
      </c>
      <c r="H119" s="5" t="s">
        <v>499</v>
      </c>
      <c r="I119" s="5" t="s">
        <v>43</v>
      </c>
      <c r="J119" s="5" t="s">
        <v>359</v>
      </c>
      <c r="K119" s="7">
        <v>38288</v>
      </c>
      <c r="L119" s="7"/>
      <c r="M119" s="6" t="s">
        <v>422</v>
      </c>
      <c r="N119" s="5" t="s">
        <v>47</v>
      </c>
      <c r="O119" s="9"/>
      <c r="P119" s="6" t="str">
        <f>VLOOKUP(Table14[[#This Row],[SMT ID]],Table13[[SMT'#]:[163 J Election Question]],9,0)</f>
        <v>Yes</v>
      </c>
      <c r="Q119" s="6">
        <v>2018</v>
      </c>
      <c r="R119" s="6"/>
      <c r="S11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9" s="38">
        <f>VLOOKUP(Table14[[#This Row],[SMT ID]],'[1]Section 163(j) Election'!$A$5:$J$1406,7,0)</f>
        <v>2018</v>
      </c>
    </row>
    <row r="120" spans="1:20" s="5" customFormat="1" ht="30" customHeight="1" x14ac:dyDescent="0.25">
      <c r="A120" s="5" t="s">
        <v>49</v>
      </c>
      <c r="B120" s="15">
        <v>61061</v>
      </c>
      <c r="C120" s="6">
        <v>100</v>
      </c>
      <c r="D120" s="5" t="s">
        <v>49</v>
      </c>
      <c r="E120" s="5" t="s">
        <v>2135</v>
      </c>
      <c r="F120" s="5" t="s">
        <v>2136</v>
      </c>
      <c r="G120" s="5" t="s">
        <v>2137</v>
      </c>
      <c r="H120" s="5" t="s">
        <v>289</v>
      </c>
      <c r="I120" s="5" t="s">
        <v>133</v>
      </c>
      <c r="J120" s="5" t="s">
        <v>290</v>
      </c>
      <c r="K120" s="7">
        <v>37986</v>
      </c>
      <c r="L120" s="7"/>
      <c r="M120" s="6" t="s">
        <v>55</v>
      </c>
      <c r="N120" s="5" t="s">
        <v>47</v>
      </c>
      <c r="O120" s="9"/>
      <c r="P120" s="6" t="str">
        <f>VLOOKUP(Table14[[#This Row],[SMT ID]],Table13[[SMT'#]:[163 J Election Question]],9,0)</f>
        <v>Yes</v>
      </c>
      <c r="Q120" s="6">
        <v>2018</v>
      </c>
      <c r="R120" s="6"/>
      <c r="S12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0" s="37">
        <f>VLOOKUP(Table14[[#This Row],[SMT ID]],'[1]Section 163(j) Election'!$A$5:$J$1406,7,0)</f>
        <v>2018</v>
      </c>
    </row>
    <row r="121" spans="1:20" s="5" customFormat="1" ht="30" customHeight="1" x14ac:dyDescent="0.25">
      <c r="A121" s="5" t="s">
        <v>3589</v>
      </c>
      <c r="B121" s="15">
        <v>61062</v>
      </c>
      <c r="C121" s="6">
        <v>100</v>
      </c>
      <c r="D121" s="5" t="s">
        <v>3589</v>
      </c>
      <c r="E121" s="5" t="s">
        <v>3602</v>
      </c>
      <c r="F121" s="5" t="s">
        <v>3603</v>
      </c>
      <c r="G121" s="5" t="s">
        <v>3604</v>
      </c>
      <c r="H121" s="5" t="s">
        <v>451</v>
      </c>
      <c r="I121" s="5" t="s">
        <v>452</v>
      </c>
      <c r="J121" s="5" t="s">
        <v>3605</v>
      </c>
      <c r="K121" s="7">
        <v>38104</v>
      </c>
      <c r="L121" s="7"/>
      <c r="M121" s="6" t="s">
        <v>46</v>
      </c>
      <c r="N121" s="5" t="s">
        <v>178</v>
      </c>
      <c r="O121" s="9"/>
      <c r="P121" s="6" t="str">
        <f>VLOOKUP(Table14[[#This Row],[SMT ID]],Table13[[SMT'#]:[163 J Election Question]],9,0)</f>
        <v>No</v>
      </c>
      <c r="Q121" s="6"/>
      <c r="R121" s="6"/>
      <c r="S12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21" s="38">
        <f>VLOOKUP(Table14[[#This Row],[SMT ID]],'[1]Section 163(j) Election'!$A$5:$J$1406,7,0)</f>
        <v>0</v>
      </c>
    </row>
    <row r="122" spans="1:20" s="5" customFormat="1" ht="30" customHeight="1" x14ac:dyDescent="0.25">
      <c r="A122" s="5" t="s">
        <v>3534</v>
      </c>
      <c r="B122" s="15">
        <v>61063</v>
      </c>
      <c r="C122" s="6">
        <v>100</v>
      </c>
      <c r="D122" s="5" t="s">
        <v>3534</v>
      </c>
      <c r="E122" s="5" t="s">
        <v>3582</v>
      </c>
      <c r="F122" s="5" t="s">
        <v>3583</v>
      </c>
      <c r="G122" s="5" t="s">
        <v>3499</v>
      </c>
      <c r="H122" s="5" t="s">
        <v>451</v>
      </c>
      <c r="I122" s="5" t="s">
        <v>452</v>
      </c>
      <c r="J122" s="5" t="s">
        <v>3500</v>
      </c>
      <c r="K122" s="7">
        <v>37610</v>
      </c>
      <c r="L122" s="7"/>
      <c r="M122" s="6" t="s">
        <v>46</v>
      </c>
      <c r="N122" s="5" t="s">
        <v>56</v>
      </c>
      <c r="O122" s="9"/>
      <c r="P122" s="6" t="str">
        <f>VLOOKUP(Table14[[#This Row],[SMT ID]],Table13[[SMT'#]:[163 J Election Question]],9,0)</f>
        <v>No</v>
      </c>
      <c r="Q122" s="6"/>
      <c r="R122" s="6"/>
      <c r="S12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22" s="37">
        <f>VLOOKUP(Table14[[#This Row],[SMT ID]],'[1]Section 163(j) Election'!$A$5:$J$1406,7,0)</f>
        <v>0</v>
      </c>
    </row>
    <row r="123" spans="1:20" s="21" customFormat="1" ht="30" customHeight="1" x14ac:dyDescent="0.25">
      <c r="A123" s="5" t="s">
        <v>2065</v>
      </c>
      <c r="B123" s="15">
        <v>61076</v>
      </c>
      <c r="C123" s="6">
        <v>100</v>
      </c>
      <c r="D123" s="5" t="s">
        <v>2065</v>
      </c>
      <c r="E123" s="5" t="s">
        <v>2102</v>
      </c>
      <c r="F123" s="5" t="s">
        <v>2103</v>
      </c>
      <c r="G123" s="5" t="s">
        <v>1505</v>
      </c>
      <c r="H123" s="5" t="s">
        <v>53</v>
      </c>
      <c r="I123" s="5" t="s">
        <v>43</v>
      </c>
      <c r="J123" s="5" t="s">
        <v>19</v>
      </c>
      <c r="K123" s="7">
        <v>37840</v>
      </c>
      <c r="L123" s="7">
        <v>43585</v>
      </c>
      <c r="M123" s="6" t="s">
        <v>46</v>
      </c>
      <c r="N123" s="5" t="s">
        <v>47</v>
      </c>
      <c r="O123" s="9"/>
      <c r="P123" s="6" t="str">
        <f>VLOOKUP(Table14[[#This Row],[SMT ID]],Table13[[SMT'#]:[163 J Election Question]],9,0)</f>
        <v>Yes</v>
      </c>
      <c r="Q123" s="6">
        <v>2018</v>
      </c>
      <c r="R123" s="6"/>
      <c r="S12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23" s="38">
        <f>VLOOKUP(Table14[[#This Row],[SMT ID]],'[1]Section 163(j) Election'!$A$5:$J$1406,7,0)</f>
        <v>0</v>
      </c>
    </row>
    <row r="124" spans="1:20" s="21" customFormat="1" ht="30" customHeight="1" x14ac:dyDescent="0.25">
      <c r="A124" s="5" t="s">
        <v>2065</v>
      </c>
      <c r="B124" s="15">
        <v>61085</v>
      </c>
      <c r="C124" s="6">
        <v>100</v>
      </c>
      <c r="D124" s="5" t="s">
        <v>2065</v>
      </c>
      <c r="E124" s="5" t="s">
        <v>2104</v>
      </c>
      <c r="F124" s="5" t="s">
        <v>2105</v>
      </c>
      <c r="G124" s="5" t="s">
        <v>2106</v>
      </c>
      <c r="H124" s="5" t="s">
        <v>630</v>
      </c>
      <c r="I124" s="5" t="s">
        <v>43</v>
      </c>
      <c r="J124" s="5" t="s">
        <v>510</v>
      </c>
      <c r="K124" s="7">
        <v>37620</v>
      </c>
      <c r="L124" s="7"/>
      <c r="M124" s="6" t="s">
        <v>55</v>
      </c>
      <c r="N124" s="5" t="s">
        <v>47</v>
      </c>
      <c r="O124" s="9"/>
      <c r="P124" s="6" t="str">
        <f>VLOOKUP(Table14[[#This Row],[SMT ID]],Table13[[SMT'#]:[163 J Election Question]],9,0)</f>
        <v>Yes</v>
      </c>
      <c r="Q124" s="6">
        <v>2018</v>
      </c>
      <c r="R124" s="6"/>
      <c r="S12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4" s="37">
        <f>VLOOKUP(Table14[[#This Row],[SMT ID]],'[1]Section 163(j) Election'!$A$5:$J$1406,7,0)</f>
        <v>2018</v>
      </c>
    </row>
    <row r="125" spans="1:20" s="5" customFormat="1" ht="30" customHeight="1" x14ac:dyDescent="0.25">
      <c r="A125" s="5" t="s">
        <v>3812</v>
      </c>
      <c r="B125" s="15">
        <v>61089</v>
      </c>
      <c r="C125" s="6">
        <v>100</v>
      </c>
      <c r="D125" s="5" t="s">
        <v>3812</v>
      </c>
      <c r="E125" s="5" t="s">
        <v>3813</v>
      </c>
      <c r="F125" s="5" t="s">
        <v>3814</v>
      </c>
      <c r="G125" s="5" t="s">
        <v>3815</v>
      </c>
      <c r="H125" s="5" t="s">
        <v>164</v>
      </c>
      <c r="I125" s="5" t="s">
        <v>133</v>
      </c>
      <c r="J125" s="5" t="s">
        <v>639</v>
      </c>
      <c r="K125" s="7">
        <v>37986</v>
      </c>
      <c r="L125" s="7"/>
      <c r="M125" s="6" t="s">
        <v>46</v>
      </c>
      <c r="N125" s="5" t="s">
        <v>178</v>
      </c>
      <c r="O125" s="9"/>
      <c r="P125" s="6" t="str">
        <f>VLOOKUP(Table14[[#This Row],[SMT ID]],Table13[[SMT'#]:[163 J Election Question]],9,0)</f>
        <v>Yes</v>
      </c>
      <c r="Q125" s="6">
        <v>2018</v>
      </c>
      <c r="R125" s="6"/>
      <c r="S12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5" s="38">
        <f>VLOOKUP(Table14[[#This Row],[SMT ID]],'[1]Section 163(j) Election'!$A$5:$J$1406,7,0)</f>
        <v>2018</v>
      </c>
    </row>
    <row r="126" spans="1:20" s="21" customFormat="1" ht="30" customHeight="1" x14ac:dyDescent="0.25">
      <c r="A126" s="5" t="s">
        <v>49</v>
      </c>
      <c r="B126" s="15">
        <v>61092</v>
      </c>
      <c r="C126" s="6">
        <v>100</v>
      </c>
      <c r="D126" s="5" t="s">
        <v>49</v>
      </c>
      <c r="E126" s="5" t="s">
        <v>2138</v>
      </c>
      <c r="F126" s="5" t="s">
        <v>2139</v>
      </c>
      <c r="G126" s="5" t="s">
        <v>502</v>
      </c>
      <c r="H126" s="5" t="s">
        <v>306</v>
      </c>
      <c r="I126" s="5" t="s">
        <v>133</v>
      </c>
      <c r="J126" s="5" t="s">
        <v>503</v>
      </c>
      <c r="K126" s="7">
        <v>37926</v>
      </c>
      <c r="L126" s="7"/>
      <c r="M126" s="6" t="s">
        <v>46</v>
      </c>
      <c r="N126" s="5" t="s">
        <v>26</v>
      </c>
      <c r="O126" s="9"/>
      <c r="P126" s="6" t="str">
        <f>VLOOKUP(Table14[[#This Row],[SMT ID]],Table13[[SMT'#]:[163 J Election Question]],9,0)</f>
        <v>Yes</v>
      </c>
      <c r="Q126" s="6">
        <v>2018</v>
      </c>
      <c r="R126" s="6"/>
      <c r="S12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26" s="37">
        <f>VLOOKUP(Table14[[#This Row],[SMT ID]],'[1]Section 163(j) Election'!$A$5:$J$1406,7,0)</f>
        <v>0</v>
      </c>
    </row>
    <row r="127" spans="1:20" s="5" customFormat="1" ht="30" customHeight="1" x14ac:dyDescent="0.25">
      <c r="A127" s="5" t="s">
        <v>495</v>
      </c>
      <c r="B127" s="15">
        <v>61093</v>
      </c>
      <c r="C127" s="6">
        <v>35</v>
      </c>
      <c r="D127" s="5" t="s">
        <v>495</v>
      </c>
      <c r="E127" s="5" t="s">
        <v>500</v>
      </c>
      <c r="F127" s="5" t="s">
        <v>501</v>
      </c>
      <c r="G127" s="5" t="s">
        <v>502</v>
      </c>
      <c r="H127" s="5" t="s">
        <v>306</v>
      </c>
      <c r="I127" s="5" t="s">
        <v>133</v>
      </c>
      <c r="J127" s="5" t="s">
        <v>503</v>
      </c>
      <c r="K127" s="7">
        <v>37926</v>
      </c>
      <c r="L127" s="7"/>
      <c r="M127" s="6" t="s">
        <v>46</v>
      </c>
      <c r="N127" s="5" t="s">
        <v>47</v>
      </c>
      <c r="O127" s="9"/>
      <c r="P127" s="6" t="str">
        <f>VLOOKUP(Table14[[#This Row],[SMT ID]],Table13[[SMT'#]:[163 J Election Question]],9,0)</f>
        <v>Yes</v>
      </c>
      <c r="Q127" s="6">
        <v>2018</v>
      </c>
      <c r="R127" s="6"/>
      <c r="S12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27" s="38">
        <f>VLOOKUP(Table14[[#This Row],[SMT ID]],'[1]Section 163(j) Election'!$A$5:$J$1406,7,0)</f>
        <v>0</v>
      </c>
    </row>
    <row r="128" spans="1:20" s="5" customFormat="1" ht="30" customHeight="1" x14ac:dyDescent="0.25">
      <c r="A128" s="5" t="s">
        <v>49</v>
      </c>
      <c r="B128" s="15">
        <v>61093</v>
      </c>
      <c r="C128" s="6">
        <v>65</v>
      </c>
      <c r="D128" s="5" t="s">
        <v>49</v>
      </c>
      <c r="E128" s="5" t="s">
        <v>500</v>
      </c>
      <c r="F128" s="5" t="s">
        <v>501</v>
      </c>
      <c r="G128" s="5" t="s">
        <v>502</v>
      </c>
      <c r="H128" s="5" t="s">
        <v>306</v>
      </c>
      <c r="I128" s="5" t="s">
        <v>133</v>
      </c>
      <c r="J128" s="5" t="s">
        <v>503</v>
      </c>
      <c r="K128" s="7">
        <v>37926</v>
      </c>
      <c r="L128" s="7"/>
      <c r="M128" s="6" t="s">
        <v>46</v>
      </c>
      <c r="N128" s="5" t="s">
        <v>47</v>
      </c>
      <c r="O128" s="9"/>
      <c r="P128" s="6" t="str">
        <f>VLOOKUP(Table14[[#This Row],[SMT ID]],Table13[[SMT'#]:[163 J Election Question]],9,0)</f>
        <v>Yes</v>
      </c>
      <c r="Q128" s="6">
        <v>2018</v>
      </c>
      <c r="R128" s="6"/>
      <c r="S12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28" s="37">
        <f>VLOOKUP(Table14[[#This Row],[SMT ID]],'[1]Section 163(j) Election'!$A$5:$J$1406,7,0)</f>
        <v>0</v>
      </c>
    </row>
    <row r="129" spans="1:20" s="5" customFormat="1" ht="30" customHeight="1" x14ac:dyDescent="0.25">
      <c r="A129" s="5" t="s">
        <v>27</v>
      </c>
      <c r="B129" s="15">
        <v>61115</v>
      </c>
      <c r="C129" s="6">
        <v>100</v>
      </c>
      <c r="D129" s="5" t="s">
        <v>27</v>
      </c>
      <c r="E129" s="5" t="s">
        <v>2528</v>
      </c>
      <c r="F129" s="5" t="s">
        <v>2529</v>
      </c>
      <c r="G129" s="5" t="s">
        <v>1088</v>
      </c>
      <c r="H129" s="5" t="s">
        <v>306</v>
      </c>
      <c r="I129" s="5" t="s">
        <v>133</v>
      </c>
      <c r="J129" s="5" t="s">
        <v>82</v>
      </c>
      <c r="K129" s="7">
        <v>38253</v>
      </c>
      <c r="L129" s="7"/>
      <c r="M129" s="6" t="s">
        <v>422</v>
      </c>
      <c r="N129" s="5" t="s">
        <v>47</v>
      </c>
      <c r="O129" s="9"/>
      <c r="P129" s="6" t="str">
        <f>VLOOKUP(Table14[[#This Row],[SMT ID]],Table13[[SMT'#]:[163 J Election Question]],9,0)</f>
        <v>No</v>
      </c>
      <c r="Q129" s="6"/>
      <c r="R129" s="6"/>
      <c r="S12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9" s="38">
        <f>VLOOKUP(Table14[[#This Row],[SMT ID]],'[1]Section 163(j) Election'!$A$5:$J$1406,7,0)</f>
        <v>0</v>
      </c>
    </row>
    <row r="130" spans="1:20" s="5" customFormat="1" ht="30" customHeight="1" x14ac:dyDescent="0.25">
      <c r="A130" s="5" t="s">
        <v>49</v>
      </c>
      <c r="B130" s="15">
        <v>61141</v>
      </c>
      <c r="C130" s="6">
        <v>100</v>
      </c>
      <c r="D130" s="5" t="s">
        <v>49</v>
      </c>
      <c r="E130" s="5" t="s">
        <v>2140</v>
      </c>
      <c r="F130" s="5" t="s">
        <v>2141</v>
      </c>
      <c r="G130" s="5" t="s">
        <v>2142</v>
      </c>
      <c r="H130" s="5" t="s">
        <v>306</v>
      </c>
      <c r="I130" s="5" t="s">
        <v>133</v>
      </c>
      <c r="J130" s="5" t="s">
        <v>2143</v>
      </c>
      <c r="K130" s="7">
        <v>38341</v>
      </c>
      <c r="L130" s="7"/>
      <c r="M130" s="6" t="s">
        <v>422</v>
      </c>
      <c r="N130" s="5" t="s">
        <v>56</v>
      </c>
      <c r="O130" s="9"/>
      <c r="P130" s="6" t="str">
        <f>VLOOKUP(Table14[[#This Row],[SMT ID]],Table13[[SMT'#]:[163 J Election Question]],9,0)</f>
        <v>Yes</v>
      </c>
      <c r="Q130" s="6">
        <v>2018</v>
      </c>
      <c r="R130" s="6"/>
      <c r="S13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0" s="37">
        <f>VLOOKUP(Table14[[#This Row],[SMT ID]],'[1]Section 163(j) Election'!$A$5:$J$1406,7,0)</f>
        <v>2018</v>
      </c>
    </row>
    <row r="131" spans="1:20" s="5" customFormat="1" ht="30" customHeight="1" x14ac:dyDescent="0.25">
      <c r="A131" s="5" t="s">
        <v>1162</v>
      </c>
      <c r="B131" s="15">
        <v>61147</v>
      </c>
      <c r="C131" s="6">
        <v>100</v>
      </c>
      <c r="D131" s="5" t="s">
        <v>1162</v>
      </c>
      <c r="E131" s="5" t="s">
        <v>1175</v>
      </c>
      <c r="F131" s="5" t="s">
        <v>1176</v>
      </c>
      <c r="G131" s="5" t="s">
        <v>1177</v>
      </c>
      <c r="H131" s="5" t="s">
        <v>88</v>
      </c>
      <c r="I131" s="5" t="s">
        <v>32</v>
      </c>
      <c r="J131" s="5" t="s">
        <v>89</v>
      </c>
      <c r="K131" s="7">
        <v>38306</v>
      </c>
      <c r="L131" s="7"/>
      <c r="M131" s="6" t="s">
        <v>55</v>
      </c>
      <c r="N131" s="5" t="s">
        <v>47</v>
      </c>
      <c r="O131" s="9"/>
      <c r="P131" s="6" t="str">
        <f>VLOOKUP(Table14[[#This Row],[SMT ID]],Table13[[SMT'#]:[163 J Election Question]],9,0)</f>
        <v>No</v>
      </c>
      <c r="Q131" s="6"/>
      <c r="R131" s="6"/>
      <c r="S13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1" s="38">
        <f>VLOOKUP(Table14[[#This Row],[SMT ID]],'[1]Section 163(j) Election'!$A$5:$J$1406,7,0)</f>
        <v>0</v>
      </c>
    </row>
    <row r="132" spans="1:20" s="5" customFormat="1" ht="30" customHeight="1" x14ac:dyDescent="0.25">
      <c r="A132" s="27" t="s">
        <v>49</v>
      </c>
      <c r="B132" s="28">
        <v>61156</v>
      </c>
      <c r="C132" s="29">
        <v>100</v>
      </c>
      <c r="D132" s="27" t="s">
        <v>49</v>
      </c>
      <c r="E132" s="27" t="s">
        <v>2144</v>
      </c>
      <c r="F132" s="27" t="s">
        <v>2145</v>
      </c>
      <c r="G132" s="27" t="s">
        <v>2146</v>
      </c>
      <c r="H132" s="27" t="s">
        <v>289</v>
      </c>
      <c r="I132" s="27" t="s">
        <v>133</v>
      </c>
      <c r="J132" s="27" t="s">
        <v>2147</v>
      </c>
      <c r="K132" s="30">
        <v>37945</v>
      </c>
      <c r="L132" s="30"/>
      <c r="M132" s="29" t="s">
        <v>55</v>
      </c>
      <c r="N132" s="27" t="s">
        <v>47</v>
      </c>
      <c r="O132" s="31"/>
      <c r="P132" s="29" t="s">
        <v>21</v>
      </c>
      <c r="Q132" s="29">
        <v>2019</v>
      </c>
      <c r="R132" s="29"/>
      <c r="S13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2" s="37">
        <f>VLOOKUP(Table14[[#This Row],[SMT ID]],'[1]Section 163(j) Election'!$A$5:$J$1406,7,0)</f>
        <v>2018</v>
      </c>
    </row>
    <row r="133" spans="1:20" s="5" customFormat="1" ht="30" customHeight="1" x14ac:dyDescent="0.25">
      <c r="A133" s="5" t="s">
        <v>3589</v>
      </c>
      <c r="B133" s="15">
        <v>61158</v>
      </c>
      <c r="C133" s="6">
        <v>100</v>
      </c>
      <c r="D133" s="5" t="s">
        <v>3589</v>
      </c>
      <c r="E133" s="5" t="s">
        <v>3606</v>
      </c>
      <c r="F133" s="5" t="s">
        <v>3607</v>
      </c>
      <c r="G133" s="5" t="s">
        <v>3461</v>
      </c>
      <c r="H133" s="5" t="s">
        <v>463</v>
      </c>
      <c r="I133" s="5" t="s">
        <v>452</v>
      </c>
      <c r="J133" s="5" t="s">
        <v>274</v>
      </c>
      <c r="K133" s="7">
        <v>37613</v>
      </c>
      <c r="L133" s="7"/>
      <c r="M133" s="6" t="s">
        <v>46</v>
      </c>
      <c r="N133" s="5" t="s">
        <v>178</v>
      </c>
      <c r="O133" s="9"/>
      <c r="P133" s="6" t="str">
        <f>VLOOKUP(Table14[[#This Row],[SMT ID]],Table13[[SMT'#]:[163 J Election Question]],9,0)</f>
        <v>No</v>
      </c>
      <c r="Q133" s="6"/>
      <c r="R133" s="6"/>
      <c r="S13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33" s="38">
        <f>VLOOKUP(Table14[[#This Row],[SMT ID]],'[1]Section 163(j) Election'!$A$5:$J$1406,7,0)</f>
        <v>0</v>
      </c>
    </row>
    <row r="134" spans="1:20" s="5" customFormat="1" ht="30" customHeight="1" x14ac:dyDescent="0.25">
      <c r="A134" s="5" t="s">
        <v>2065</v>
      </c>
      <c r="B134" s="15">
        <v>61163</v>
      </c>
      <c r="C134" s="6">
        <v>69</v>
      </c>
      <c r="D134" s="5" t="s">
        <v>2065</v>
      </c>
      <c r="E134" s="5" t="s">
        <v>2107</v>
      </c>
      <c r="F134" s="5" t="s">
        <v>2108</v>
      </c>
      <c r="G134" s="5" t="s">
        <v>2109</v>
      </c>
      <c r="H134" s="5" t="s">
        <v>42</v>
      </c>
      <c r="I134" s="5" t="s">
        <v>43</v>
      </c>
      <c r="J134" s="5" t="s">
        <v>228</v>
      </c>
      <c r="K134" s="7">
        <v>37773</v>
      </c>
      <c r="L134" s="7"/>
      <c r="M134" s="6" t="s">
        <v>55</v>
      </c>
      <c r="N134" s="5" t="s">
        <v>47</v>
      </c>
      <c r="O134" s="9"/>
      <c r="P134" s="6" t="str">
        <f>VLOOKUP(Table14[[#This Row],[SMT ID]],Table13[[SMT'#]:[163 J Election Question]],9,0)</f>
        <v>No</v>
      </c>
      <c r="Q134" s="6"/>
      <c r="R134" s="6"/>
      <c r="S13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4" s="37">
        <f>VLOOKUP(Table14[[#This Row],[SMT ID]],'[1]Section 163(j) Election'!$A$5:$J$1406,7,0)</f>
        <v>0</v>
      </c>
    </row>
    <row r="135" spans="1:20" s="5" customFormat="1" ht="30" customHeight="1" x14ac:dyDescent="0.25">
      <c r="A135" s="5" t="s">
        <v>2281</v>
      </c>
      <c r="B135" s="15">
        <v>61163</v>
      </c>
      <c r="C135" s="6">
        <v>31</v>
      </c>
      <c r="D135" s="5" t="s">
        <v>2281</v>
      </c>
      <c r="E135" s="5" t="s">
        <v>2107</v>
      </c>
      <c r="F135" s="5" t="s">
        <v>2108</v>
      </c>
      <c r="G135" s="5" t="s">
        <v>2109</v>
      </c>
      <c r="H135" s="5" t="s">
        <v>42</v>
      </c>
      <c r="I135" s="5" t="s">
        <v>43</v>
      </c>
      <c r="J135" s="5" t="s">
        <v>228</v>
      </c>
      <c r="K135" s="7">
        <v>37773</v>
      </c>
      <c r="L135" s="7"/>
      <c r="M135" s="6" t="s">
        <v>55</v>
      </c>
      <c r="N135" s="5" t="s">
        <v>47</v>
      </c>
      <c r="O135" s="9"/>
      <c r="P135" s="6" t="str">
        <f>VLOOKUP(Table14[[#This Row],[SMT ID]],Table13[[SMT'#]:[163 J Election Question]],9,0)</f>
        <v>No</v>
      </c>
      <c r="Q135" s="6"/>
      <c r="R135" s="6"/>
      <c r="S13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5" s="38">
        <f>VLOOKUP(Table14[[#This Row],[SMT ID]],'[1]Section 163(j) Election'!$A$5:$J$1406,7,0)</f>
        <v>0</v>
      </c>
    </row>
    <row r="136" spans="1:20" s="5" customFormat="1" ht="30" customHeight="1" x14ac:dyDescent="0.25">
      <c r="A136" s="5" t="s">
        <v>495</v>
      </c>
      <c r="B136" s="15">
        <v>61173</v>
      </c>
      <c r="C136" s="6">
        <v>50</v>
      </c>
      <c r="D136" s="5" t="s">
        <v>495</v>
      </c>
      <c r="E136" s="5" t="s">
        <v>504</v>
      </c>
      <c r="F136" s="5" t="s">
        <v>505</v>
      </c>
      <c r="G136" s="5" t="s">
        <v>506</v>
      </c>
      <c r="H136" s="5" t="s">
        <v>109</v>
      </c>
      <c r="I136" s="5" t="s">
        <v>32</v>
      </c>
      <c r="J136" s="5" t="s">
        <v>110</v>
      </c>
      <c r="K136" s="7">
        <v>37956</v>
      </c>
      <c r="L136" s="7"/>
      <c r="M136" s="6" t="s">
        <v>55</v>
      </c>
      <c r="N136" s="5" t="s">
        <v>47</v>
      </c>
      <c r="O136" s="9"/>
      <c r="P136" s="6" t="str">
        <f>VLOOKUP(Table14[[#This Row],[SMT ID]],Table13[[SMT'#]:[163 J Election Question]],9,0)</f>
        <v>No</v>
      </c>
      <c r="Q136" s="6"/>
      <c r="R136" s="6"/>
      <c r="S13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6" s="37">
        <f>VLOOKUP(Table14[[#This Row],[SMT ID]],'[1]Section 163(j) Election'!$A$5:$J$1406,7,0)</f>
        <v>0</v>
      </c>
    </row>
    <row r="137" spans="1:20" s="5" customFormat="1" ht="30" customHeight="1" x14ac:dyDescent="0.25">
      <c r="A137" s="5" t="s">
        <v>49</v>
      </c>
      <c r="B137" s="15">
        <v>61173</v>
      </c>
      <c r="C137" s="6">
        <v>50</v>
      </c>
      <c r="D137" s="5" t="s">
        <v>49</v>
      </c>
      <c r="E137" s="5" t="s">
        <v>504</v>
      </c>
      <c r="F137" s="5" t="s">
        <v>505</v>
      </c>
      <c r="G137" s="5" t="s">
        <v>506</v>
      </c>
      <c r="H137" s="5" t="s">
        <v>109</v>
      </c>
      <c r="I137" s="5" t="s">
        <v>32</v>
      </c>
      <c r="J137" s="5" t="s">
        <v>110</v>
      </c>
      <c r="K137" s="7">
        <v>37956</v>
      </c>
      <c r="L137" s="7"/>
      <c r="M137" s="6" t="s">
        <v>55</v>
      </c>
      <c r="N137" s="5" t="s">
        <v>47</v>
      </c>
      <c r="O137" s="9"/>
      <c r="P137" s="6" t="str">
        <f>VLOOKUP(Table14[[#This Row],[SMT ID]],Table13[[SMT'#]:[163 J Election Question]],9,0)</f>
        <v>No</v>
      </c>
      <c r="Q137" s="6"/>
      <c r="R137" s="6"/>
      <c r="S13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7" s="38">
        <f>VLOOKUP(Table14[[#This Row],[SMT ID]],'[1]Section 163(j) Election'!$A$5:$J$1406,7,0)</f>
        <v>0</v>
      </c>
    </row>
    <row r="138" spans="1:20" s="5" customFormat="1" ht="30" customHeight="1" x14ac:dyDescent="0.25">
      <c r="A138" s="5" t="s">
        <v>3589</v>
      </c>
      <c r="B138" s="15">
        <v>61179</v>
      </c>
      <c r="C138" s="6">
        <v>100</v>
      </c>
      <c r="D138" s="5" t="s">
        <v>3589</v>
      </c>
      <c r="E138" s="5" t="s">
        <v>3608</v>
      </c>
      <c r="F138" s="5" t="s">
        <v>3609</v>
      </c>
      <c r="G138" s="5" t="s">
        <v>3610</v>
      </c>
      <c r="H138" s="5" t="s">
        <v>3455</v>
      </c>
      <c r="I138" s="5" t="s">
        <v>17</v>
      </c>
      <c r="J138" s="5" t="s">
        <v>710</v>
      </c>
      <c r="K138" s="7">
        <v>37966</v>
      </c>
      <c r="L138" s="7"/>
      <c r="M138" s="6" t="s">
        <v>55</v>
      </c>
      <c r="N138" s="5" t="s">
        <v>178</v>
      </c>
      <c r="O138" s="9"/>
      <c r="P138" s="6" t="str">
        <f>VLOOKUP(Table14[[#This Row],[SMT ID]],Table13[[SMT'#]:[163 J Election Question]],9,0)</f>
        <v>No</v>
      </c>
      <c r="Q138" s="6"/>
      <c r="R138" s="6"/>
      <c r="S13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8" s="37">
        <f>VLOOKUP(Table14[[#This Row],[SMT ID]],'[1]Section 163(j) Election'!$A$5:$J$1406,7,0)</f>
        <v>0</v>
      </c>
    </row>
    <row r="139" spans="1:20" s="5" customFormat="1" ht="30" customHeight="1" x14ac:dyDescent="0.25">
      <c r="A139" s="5" t="s">
        <v>3589</v>
      </c>
      <c r="B139" s="15">
        <v>61180</v>
      </c>
      <c r="C139" s="6">
        <v>100</v>
      </c>
      <c r="D139" s="5" t="s">
        <v>3589</v>
      </c>
      <c r="E139" s="5" t="s">
        <v>3611</v>
      </c>
      <c r="F139" s="5" t="s">
        <v>3612</v>
      </c>
      <c r="G139" s="5" t="s">
        <v>3613</v>
      </c>
      <c r="H139" s="5" t="s">
        <v>1334</v>
      </c>
      <c r="I139" s="5" t="s">
        <v>17</v>
      </c>
      <c r="J139" s="5" t="s">
        <v>453</v>
      </c>
      <c r="K139" s="7">
        <v>37610</v>
      </c>
      <c r="L139" s="7"/>
      <c r="M139" s="6" t="s">
        <v>46</v>
      </c>
      <c r="N139" s="5" t="s">
        <v>178</v>
      </c>
      <c r="O139" s="9"/>
      <c r="P139" s="6" t="str">
        <f>VLOOKUP(Table14[[#This Row],[SMT ID]],Table13[[SMT'#]:[163 J Election Question]],9,0)</f>
        <v>No</v>
      </c>
      <c r="Q139" s="6"/>
      <c r="R139" s="6"/>
      <c r="S13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39" s="38">
        <f>VLOOKUP(Table14[[#This Row],[SMT ID]],'[1]Section 163(j) Election'!$A$5:$J$1406,7,0)</f>
        <v>0</v>
      </c>
    </row>
    <row r="140" spans="1:20" s="5" customFormat="1" ht="30" customHeight="1" x14ac:dyDescent="0.25">
      <c r="A140" s="5" t="s">
        <v>3534</v>
      </c>
      <c r="B140" s="15">
        <v>61181</v>
      </c>
      <c r="C140" s="6">
        <v>100</v>
      </c>
      <c r="D140" s="5" t="s">
        <v>3534</v>
      </c>
      <c r="E140" s="5" t="s">
        <v>3584</v>
      </c>
      <c r="F140" s="5" t="s">
        <v>3585</v>
      </c>
      <c r="G140" s="5" t="s">
        <v>1318</v>
      </c>
      <c r="H140" s="5" t="s">
        <v>1319</v>
      </c>
      <c r="I140" s="5" t="s">
        <v>17</v>
      </c>
      <c r="J140" s="5" t="s">
        <v>1320</v>
      </c>
      <c r="K140" s="7">
        <v>37610</v>
      </c>
      <c r="L140" s="7"/>
      <c r="M140" s="6" t="s">
        <v>46</v>
      </c>
      <c r="N140" s="5" t="s">
        <v>178</v>
      </c>
      <c r="O140" s="9"/>
      <c r="P140" s="6" t="str">
        <f>VLOOKUP(Table14[[#This Row],[SMT ID]],Table13[[SMT'#]:[163 J Election Question]],9,0)</f>
        <v>No</v>
      </c>
      <c r="Q140" s="6"/>
      <c r="R140" s="6"/>
      <c r="S14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40" s="37">
        <f>VLOOKUP(Table14[[#This Row],[SMT ID]],'[1]Section 163(j) Election'!$A$5:$J$1406,7,0)</f>
        <v>0</v>
      </c>
    </row>
    <row r="141" spans="1:20" s="5" customFormat="1" ht="30" customHeight="1" x14ac:dyDescent="0.25">
      <c r="A141" s="5" t="s">
        <v>3589</v>
      </c>
      <c r="B141" s="15">
        <v>61182</v>
      </c>
      <c r="C141" s="6">
        <v>100</v>
      </c>
      <c r="D141" s="5" t="s">
        <v>3589</v>
      </c>
      <c r="E141" s="5" t="s">
        <v>3614</v>
      </c>
      <c r="F141" s="5" t="s">
        <v>3615</v>
      </c>
      <c r="G141" s="5" t="s">
        <v>2779</v>
      </c>
      <c r="H141" s="5" t="s">
        <v>16</v>
      </c>
      <c r="I141" s="5" t="s">
        <v>17</v>
      </c>
      <c r="J141" s="5" t="s">
        <v>473</v>
      </c>
      <c r="K141" s="7">
        <v>37610</v>
      </c>
      <c r="L141" s="7"/>
      <c r="M141" s="6" t="s">
        <v>46</v>
      </c>
      <c r="N141" s="5" t="s">
        <v>178</v>
      </c>
      <c r="O141" s="9"/>
      <c r="P141" s="6" t="str">
        <f>VLOOKUP(Table14[[#This Row],[SMT ID]],Table13[[SMT'#]:[163 J Election Question]],9,0)</f>
        <v>Yes</v>
      </c>
      <c r="Q141" s="6">
        <v>2018</v>
      </c>
      <c r="R141" s="6"/>
      <c r="S14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41" s="38">
        <f>VLOOKUP(Table14[[#This Row],[SMT ID]],'[1]Section 163(j) Election'!$A$5:$J$1406,7,0)</f>
        <v>0</v>
      </c>
    </row>
    <row r="142" spans="1:20" s="5" customFormat="1" ht="30" customHeight="1" x14ac:dyDescent="0.25">
      <c r="A142" s="5" t="s">
        <v>3589</v>
      </c>
      <c r="B142" s="15">
        <v>61183</v>
      </c>
      <c r="C142" s="6">
        <v>100</v>
      </c>
      <c r="D142" s="5" t="s">
        <v>3589</v>
      </c>
      <c r="E142" s="5" t="s">
        <v>3616</v>
      </c>
      <c r="F142" s="5" t="s">
        <v>3617</v>
      </c>
      <c r="G142" s="5" t="s">
        <v>3618</v>
      </c>
      <c r="H142" s="5" t="s">
        <v>3455</v>
      </c>
      <c r="I142" s="5" t="s">
        <v>17</v>
      </c>
      <c r="J142" s="5" t="s">
        <v>18</v>
      </c>
      <c r="K142" s="7">
        <v>37679</v>
      </c>
      <c r="L142" s="7"/>
      <c r="M142" s="6" t="s">
        <v>55</v>
      </c>
      <c r="N142" s="5" t="s">
        <v>178</v>
      </c>
      <c r="O142" s="9"/>
      <c r="P142" s="6" t="str">
        <f>VLOOKUP(Table14[[#This Row],[SMT ID]],Table13[[SMT'#]:[163 J Election Question]],9,0)</f>
        <v>Yes</v>
      </c>
      <c r="Q142" s="6">
        <v>2018</v>
      </c>
      <c r="R142" s="6"/>
      <c r="S14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2" s="37">
        <f>VLOOKUP(Table14[[#This Row],[SMT ID]],'[1]Section 163(j) Election'!$A$5:$J$1406,7,0)</f>
        <v>2018</v>
      </c>
    </row>
    <row r="143" spans="1:20" s="5" customFormat="1" ht="30" customHeight="1" x14ac:dyDescent="0.25">
      <c r="A143" s="5" t="s">
        <v>3589</v>
      </c>
      <c r="B143" s="15">
        <v>61184</v>
      </c>
      <c r="C143" s="6">
        <v>100</v>
      </c>
      <c r="D143" s="5" t="s">
        <v>3589</v>
      </c>
      <c r="E143" s="5" t="s">
        <v>3619</v>
      </c>
      <c r="F143" s="5" t="s">
        <v>3620</v>
      </c>
      <c r="G143" s="5" t="s">
        <v>3581</v>
      </c>
      <c r="H143" s="5" t="s">
        <v>1334</v>
      </c>
      <c r="I143" s="5" t="s">
        <v>17</v>
      </c>
      <c r="J143" s="5" t="s">
        <v>710</v>
      </c>
      <c r="K143" s="7">
        <v>37608</v>
      </c>
      <c r="L143" s="7"/>
      <c r="M143" s="6" t="s">
        <v>46</v>
      </c>
      <c r="N143" s="5" t="s">
        <v>178</v>
      </c>
      <c r="O143" s="9"/>
      <c r="P143" s="6" t="str">
        <f>VLOOKUP(Table14[[#This Row],[SMT ID]],Table13[[SMT'#]:[163 J Election Question]],9,0)</f>
        <v>Yes</v>
      </c>
      <c r="Q143" s="6">
        <v>2018</v>
      </c>
      <c r="R143" s="6"/>
      <c r="S14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43" s="38">
        <f>VLOOKUP(Table14[[#This Row],[SMT ID]],'[1]Section 163(j) Election'!$A$5:$J$1406,7,0)</f>
        <v>0</v>
      </c>
    </row>
    <row r="144" spans="1:20" s="5" customFormat="1" ht="30" customHeight="1" x14ac:dyDescent="0.25">
      <c r="A144" s="5" t="s">
        <v>3589</v>
      </c>
      <c r="B144" s="15">
        <v>61185</v>
      </c>
      <c r="C144" s="6">
        <v>100</v>
      </c>
      <c r="D144" s="5" t="s">
        <v>3589</v>
      </c>
      <c r="E144" s="5" t="s">
        <v>3621</v>
      </c>
      <c r="F144" s="5" t="s">
        <v>3622</v>
      </c>
      <c r="G144" s="5" t="s">
        <v>3623</v>
      </c>
      <c r="H144" s="5" t="s">
        <v>1334</v>
      </c>
      <c r="I144" s="5" t="s">
        <v>17</v>
      </c>
      <c r="J144" s="5" t="s">
        <v>18</v>
      </c>
      <c r="K144" s="7">
        <v>37621</v>
      </c>
      <c r="L144" s="7"/>
      <c r="M144" s="6" t="s">
        <v>46</v>
      </c>
      <c r="N144" s="5" t="s">
        <v>178</v>
      </c>
      <c r="O144" s="9"/>
      <c r="P144" s="6" t="str">
        <f>VLOOKUP(Table14[[#This Row],[SMT ID]],Table13[[SMT'#]:[163 J Election Question]],9,0)</f>
        <v>No</v>
      </c>
      <c r="Q144" s="6"/>
      <c r="R144" s="6"/>
      <c r="S14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44" s="37">
        <f>VLOOKUP(Table14[[#This Row],[SMT ID]],'[1]Section 163(j) Election'!$A$5:$J$1406,7,0)</f>
        <v>0</v>
      </c>
    </row>
    <row r="145" spans="1:20" s="5" customFormat="1" ht="30" customHeight="1" x14ac:dyDescent="0.25">
      <c r="A145" s="5" t="s">
        <v>3589</v>
      </c>
      <c r="B145" s="15">
        <v>61188</v>
      </c>
      <c r="C145" s="6">
        <v>100</v>
      </c>
      <c r="D145" s="5" t="s">
        <v>3589</v>
      </c>
      <c r="E145" s="5" t="s">
        <v>3624</v>
      </c>
      <c r="F145" s="5" t="s">
        <v>3625</v>
      </c>
      <c r="G145" s="5" t="s">
        <v>3626</v>
      </c>
      <c r="H145" s="5" t="s">
        <v>1334</v>
      </c>
      <c r="I145" s="5" t="s">
        <v>17</v>
      </c>
      <c r="J145" s="5" t="s">
        <v>1320</v>
      </c>
      <c r="K145" s="7">
        <v>37610</v>
      </c>
      <c r="L145" s="7"/>
      <c r="M145" s="6" t="s">
        <v>46</v>
      </c>
      <c r="N145" s="5" t="s">
        <v>178</v>
      </c>
      <c r="O145" s="9"/>
      <c r="P145" s="6" t="str">
        <f>VLOOKUP(Table14[[#This Row],[SMT ID]],Table13[[SMT'#]:[163 J Election Question]],9,0)</f>
        <v>Yes</v>
      </c>
      <c r="Q145" s="6">
        <v>2018</v>
      </c>
      <c r="R145" s="6"/>
      <c r="S14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45" s="38">
        <f>VLOOKUP(Table14[[#This Row],[SMT ID]],'[1]Section 163(j) Election'!$A$5:$J$1406,7,0)</f>
        <v>0</v>
      </c>
    </row>
    <row r="146" spans="1:20" s="5" customFormat="1" ht="30" customHeight="1" x14ac:dyDescent="0.25">
      <c r="A146" s="5" t="s">
        <v>49</v>
      </c>
      <c r="B146" s="15">
        <v>61193</v>
      </c>
      <c r="C146" s="6">
        <v>100</v>
      </c>
      <c r="D146" s="5" t="s">
        <v>49</v>
      </c>
      <c r="E146" s="5" t="s">
        <v>2148</v>
      </c>
      <c r="F146" s="5" t="s">
        <v>2149</v>
      </c>
      <c r="G146" s="5" t="s">
        <v>2150</v>
      </c>
      <c r="H146" s="5" t="s">
        <v>68</v>
      </c>
      <c r="I146" s="5" t="s">
        <v>32</v>
      </c>
      <c r="J146" s="5" t="s">
        <v>2151</v>
      </c>
      <c r="K146" s="7">
        <v>38020</v>
      </c>
      <c r="L146" s="7"/>
      <c r="M146" s="6" t="s">
        <v>55</v>
      </c>
      <c r="N146" s="5" t="s">
        <v>47</v>
      </c>
      <c r="O146" s="9"/>
      <c r="P146" s="6" t="str">
        <f>VLOOKUP(Table14[[#This Row],[SMT ID]],Table13[[SMT'#]:[163 J Election Question]],9,0)</f>
        <v>No</v>
      </c>
      <c r="Q146" s="6"/>
      <c r="R146" s="6"/>
      <c r="S14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6" s="37">
        <f>VLOOKUP(Table14[[#This Row],[SMT ID]],'[1]Section 163(j) Election'!$A$5:$J$1406,7,0)</f>
        <v>0</v>
      </c>
    </row>
    <row r="147" spans="1:20" s="5" customFormat="1" ht="30" customHeight="1" x14ac:dyDescent="0.25">
      <c r="A147" s="5" t="s">
        <v>3589</v>
      </c>
      <c r="B147" s="15">
        <v>61194</v>
      </c>
      <c r="C147" s="6">
        <v>100</v>
      </c>
      <c r="D147" s="5" t="s">
        <v>3589</v>
      </c>
      <c r="E147" s="5" t="s">
        <v>3627</v>
      </c>
      <c r="F147" s="5" t="s">
        <v>3628</v>
      </c>
      <c r="G147" s="5" t="s">
        <v>1323</v>
      </c>
      <c r="H147" s="5" t="s">
        <v>463</v>
      </c>
      <c r="I147" s="5" t="s">
        <v>452</v>
      </c>
      <c r="J147" s="5" t="s">
        <v>1320</v>
      </c>
      <c r="K147" s="7">
        <v>37609</v>
      </c>
      <c r="L147" s="7"/>
      <c r="M147" s="6" t="s">
        <v>55</v>
      </c>
      <c r="N147" s="5" t="s">
        <v>56</v>
      </c>
      <c r="O147" s="9"/>
      <c r="P147" s="6" t="str">
        <f>VLOOKUP(Table14[[#This Row],[SMT ID]],Table13[[SMT'#]:[163 J Election Question]],9,0)</f>
        <v>Yes</v>
      </c>
      <c r="Q147" s="6">
        <v>2018</v>
      </c>
      <c r="R147" s="6"/>
      <c r="S14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7" s="38">
        <f>VLOOKUP(Table14[[#This Row],[SMT ID]],'[1]Section 163(j) Election'!$A$5:$J$1406,7,0)</f>
        <v>2018</v>
      </c>
    </row>
    <row r="148" spans="1:20" s="5" customFormat="1" ht="30" customHeight="1" x14ac:dyDescent="0.25">
      <c r="A148" s="5" t="s">
        <v>49</v>
      </c>
      <c r="B148" s="15">
        <v>61198</v>
      </c>
      <c r="C148" s="6">
        <v>100</v>
      </c>
      <c r="D148" s="5" t="s">
        <v>49</v>
      </c>
      <c r="E148" s="5" t="s">
        <v>2152</v>
      </c>
      <c r="F148" s="5" t="s">
        <v>2153</v>
      </c>
      <c r="G148" s="5" t="s">
        <v>1033</v>
      </c>
      <c r="H148" s="5" t="s">
        <v>31</v>
      </c>
      <c r="I148" s="5" t="s">
        <v>32</v>
      </c>
      <c r="J148" s="5" t="s">
        <v>24</v>
      </c>
      <c r="K148" s="7">
        <v>37895</v>
      </c>
      <c r="L148" s="7"/>
      <c r="M148" s="6" t="s">
        <v>55</v>
      </c>
      <c r="N148" s="5" t="s">
        <v>47</v>
      </c>
      <c r="O148" s="9"/>
      <c r="P148" s="6" t="str">
        <f>VLOOKUP(Table14[[#This Row],[SMT ID]],Table13[[SMT'#]:[163 J Election Question]],9,0)</f>
        <v>No</v>
      </c>
      <c r="Q148" s="6"/>
      <c r="R148" s="6"/>
      <c r="S14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8" s="37">
        <f>VLOOKUP(Table14[[#This Row],[SMT ID]],'[1]Section 163(j) Election'!$A$5:$J$1406,7,0)</f>
        <v>0</v>
      </c>
    </row>
    <row r="149" spans="1:20" s="5" customFormat="1" ht="30" customHeight="1" x14ac:dyDescent="0.25">
      <c r="A149" s="5" t="s">
        <v>49</v>
      </c>
      <c r="B149" s="15">
        <v>61200</v>
      </c>
      <c r="C149" s="6">
        <v>100</v>
      </c>
      <c r="D149" s="5" t="s">
        <v>49</v>
      </c>
      <c r="E149" s="5" t="s">
        <v>2154</v>
      </c>
      <c r="F149" s="5" t="s">
        <v>2155</v>
      </c>
      <c r="G149" s="5" t="s">
        <v>2156</v>
      </c>
      <c r="H149" s="5" t="s">
        <v>88</v>
      </c>
      <c r="I149" s="5" t="s">
        <v>32</v>
      </c>
      <c r="J149" s="5" t="s">
        <v>2157</v>
      </c>
      <c r="K149" s="7">
        <v>38107</v>
      </c>
      <c r="L149" s="7"/>
      <c r="M149" s="6" t="s">
        <v>422</v>
      </c>
      <c r="N149" s="5" t="s">
        <v>47</v>
      </c>
      <c r="O149" s="9"/>
      <c r="P149" s="6" t="str">
        <f>VLOOKUP(Table14[[#This Row],[SMT ID]],Table13[[SMT'#]:[163 J Election Question]],9,0)</f>
        <v>Yes</v>
      </c>
      <c r="Q149" s="6">
        <v>2018</v>
      </c>
      <c r="R149" s="6"/>
      <c r="S14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9" s="38">
        <f>VLOOKUP(Table14[[#This Row],[SMT ID]],'[1]Section 163(j) Election'!$A$5:$J$1406,7,0)</f>
        <v>2018</v>
      </c>
    </row>
    <row r="150" spans="1:20" s="5" customFormat="1" ht="30" customHeight="1" x14ac:dyDescent="0.25">
      <c r="A150" s="5" t="s">
        <v>2437</v>
      </c>
      <c r="B150" s="15">
        <v>61205</v>
      </c>
      <c r="C150" s="6">
        <v>100</v>
      </c>
      <c r="D150" s="5" t="s">
        <v>2437</v>
      </c>
      <c r="E150" s="5" t="s">
        <v>2438</v>
      </c>
      <c r="F150" s="5" t="s">
        <v>2439</v>
      </c>
      <c r="G150" s="5" t="s">
        <v>2440</v>
      </c>
      <c r="H150" s="5" t="s">
        <v>88</v>
      </c>
      <c r="I150" s="5" t="s">
        <v>32</v>
      </c>
      <c r="J150" s="5" t="s">
        <v>89</v>
      </c>
      <c r="K150" s="7">
        <v>38569</v>
      </c>
      <c r="L150" s="7"/>
      <c r="M150" s="6" t="s">
        <v>422</v>
      </c>
      <c r="N150" s="5" t="s">
        <v>47</v>
      </c>
      <c r="O150" s="9"/>
      <c r="P150" s="6" t="str">
        <f>VLOOKUP(Table14[[#This Row],[SMT ID]],Table13[[SMT'#]:[163 J Election Question]],9,0)</f>
        <v>Yes</v>
      </c>
      <c r="Q150" s="6">
        <v>2018</v>
      </c>
      <c r="R150" s="6"/>
      <c r="S15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50" s="37">
        <f>VLOOKUP(Table14[[#This Row],[SMT ID]],'[1]Section 163(j) Election'!$A$5:$J$1406,7,0)</f>
        <v>2018</v>
      </c>
    </row>
    <row r="151" spans="1:20" s="5" customFormat="1" ht="30" customHeight="1" x14ac:dyDescent="0.25">
      <c r="A151" s="5" t="s">
        <v>2437</v>
      </c>
      <c r="B151" s="15">
        <v>61210</v>
      </c>
      <c r="C151" s="6">
        <v>100</v>
      </c>
      <c r="D151" s="5" t="s">
        <v>2437</v>
      </c>
      <c r="E151" s="5" t="s">
        <v>2441</v>
      </c>
      <c r="F151" s="5" t="s">
        <v>2442</v>
      </c>
      <c r="G151" s="5" t="s">
        <v>502</v>
      </c>
      <c r="H151" s="5" t="s">
        <v>88</v>
      </c>
      <c r="I151" s="5" t="s">
        <v>32</v>
      </c>
      <c r="J151" s="5" t="s">
        <v>24</v>
      </c>
      <c r="K151" s="7">
        <v>38350</v>
      </c>
      <c r="L151" s="7"/>
      <c r="M151" s="6" t="s">
        <v>422</v>
      </c>
      <c r="N151" s="5" t="s">
        <v>47</v>
      </c>
      <c r="O151" s="9"/>
      <c r="P151" s="6" t="str">
        <f>VLOOKUP(Table14[[#This Row],[SMT ID]],Table13[[SMT'#]:[163 J Election Question]],9,0)</f>
        <v>Yes</v>
      </c>
      <c r="Q151" s="6">
        <v>2018</v>
      </c>
      <c r="R151" s="6"/>
      <c r="S15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51" s="38">
        <f>VLOOKUP(Table14[[#This Row],[SMT ID]],'[1]Section 163(j) Election'!$A$5:$J$1406,7,0)</f>
        <v>2018</v>
      </c>
    </row>
    <row r="152" spans="1:20" s="5" customFormat="1" ht="30" customHeight="1" x14ac:dyDescent="0.25">
      <c r="A152" s="5" t="s">
        <v>49</v>
      </c>
      <c r="B152" s="15">
        <v>61212</v>
      </c>
      <c r="C152" s="6">
        <v>100</v>
      </c>
      <c r="D152" s="5" t="s">
        <v>49</v>
      </c>
      <c r="E152" s="5" t="s">
        <v>2158</v>
      </c>
      <c r="F152" s="5" t="s">
        <v>2159</v>
      </c>
      <c r="G152" s="5" t="s">
        <v>1530</v>
      </c>
      <c r="H152" s="5" t="s">
        <v>630</v>
      </c>
      <c r="I152" s="5" t="s">
        <v>43</v>
      </c>
      <c r="J152" s="5" t="s">
        <v>1531</v>
      </c>
      <c r="K152" s="7">
        <v>38065</v>
      </c>
      <c r="L152" s="7"/>
      <c r="M152" s="6" t="s">
        <v>55</v>
      </c>
      <c r="N152" s="5" t="s">
        <v>47</v>
      </c>
      <c r="O152" s="9"/>
      <c r="P152" s="6" t="str">
        <f>VLOOKUP(Table14[[#This Row],[SMT ID]],Table13[[SMT'#]:[163 J Election Question]],9,0)</f>
        <v>Yes</v>
      </c>
      <c r="Q152" s="6">
        <v>2018</v>
      </c>
      <c r="R152" s="6"/>
      <c r="S15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52" s="37">
        <f>VLOOKUP(Table14[[#This Row],[SMT ID]],'[1]Section 163(j) Election'!$A$5:$J$1406,7,0)</f>
        <v>2018</v>
      </c>
    </row>
    <row r="153" spans="1:20" s="5" customFormat="1" ht="30" customHeight="1" x14ac:dyDescent="0.25">
      <c r="A153" s="5" t="s">
        <v>2437</v>
      </c>
      <c r="B153" s="15">
        <v>61213</v>
      </c>
      <c r="C153" s="6">
        <v>100</v>
      </c>
      <c r="D153" s="5" t="s">
        <v>2437</v>
      </c>
      <c r="E153" s="5" t="s">
        <v>2443</v>
      </c>
      <c r="F153" s="5" t="s">
        <v>2444</v>
      </c>
      <c r="G153" s="5" t="s">
        <v>1530</v>
      </c>
      <c r="H153" s="5" t="s">
        <v>630</v>
      </c>
      <c r="I153" s="5" t="s">
        <v>43</v>
      </c>
      <c r="J153" s="5" t="s">
        <v>1531</v>
      </c>
      <c r="K153" s="7">
        <v>38561</v>
      </c>
      <c r="L153" s="7"/>
      <c r="M153" s="6" t="s">
        <v>37</v>
      </c>
      <c r="N153" s="5" t="s">
        <v>47</v>
      </c>
      <c r="O153" s="9"/>
      <c r="P153" s="6" t="str">
        <f>VLOOKUP(Table14[[#This Row],[SMT ID]],Table13[[SMT'#]:[163 J Election Question]],9,0)</f>
        <v>Yes</v>
      </c>
      <c r="Q153" s="6">
        <v>2018</v>
      </c>
      <c r="R153" s="6"/>
      <c r="S15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53" s="38">
        <f>VLOOKUP(Table14[[#This Row],[SMT ID]],'[1]Section 163(j) Election'!$A$5:$J$1406,7,0)</f>
        <v>2018</v>
      </c>
    </row>
    <row r="154" spans="1:20" s="21" customFormat="1" ht="30" customHeight="1" x14ac:dyDescent="0.25">
      <c r="A154" s="5" t="s">
        <v>49</v>
      </c>
      <c r="B154" s="15">
        <v>61214</v>
      </c>
      <c r="C154" s="6">
        <v>100</v>
      </c>
      <c r="D154" s="5" t="s">
        <v>49</v>
      </c>
      <c r="E154" s="5" t="s">
        <v>2160</v>
      </c>
      <c r="F154" s="5" t="s">
        <v>2161</v>
      </c>
      <c r="G154" s="5" t="s">
        <v>1530</v>
      </c>
      <c r="H154" s="5" t="s">
        <v>630</v>
      </c>
      <c r="I154" s="5" t="s">
        <v>43</v>
      </c>
      <c r="J154" s="5" t="s">
        <v>1531</v>
      </c>
      <c r="K154" s="7">
        <v>38342</v>
      </c>
      <c r="L154" s="7"/>
      <c r="M154" s="6" t="s">
        <v>422</v>
      </c>
      <c r="N154" s="5" t="s">
        <v>47</v>
      </c>
      <c r="O154" s="9"/>
      <c r="P154" s="6" t="str">
        <f>VLOOKUP(Table14[[#This Row],[SMT ID]],Table13[[SMT'#]:[163 J Election Question]],9,0)</f>
        <v>Yes</v>
      </c>
      <c r="Q154" s="6">
        <v>2018</v>
      </c>
      <c r="R154" s="6"/>
      <c r="S15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54" s="37">
        <f>VLOOKUP(Table14[[#This Row],[SMT ID]],'[1]Section 163(j) Election'!$A$5:$J$1406,7,0)</f>
        <v>2018</v>
      </c>
    </row>
    <row r="155" spans="1:20" s="5" customFormat="1" ht="30" customHeight="1" x14ac:dyDescent="0.25">
      <c r="A155" s="5" t="s">
        <v>495</v>
      </c>
      <c r="B155" s="15">
        <v>61215</v>
      </c>
      <c r="C155" s="6">
        <v>100</v>
      </c>
      <c r="D155" s="5" t="s">
        <v>495</v>
      </c>
      <c r="E155" s="5" t="s">
        <v>507</v>
      </c>
      <c r="F155" s="5" t="s">
        <v>508</v>
      </c>
      <c r="G155" s="5" t="s">
        <v>509</v>
      </c>
      <c r="H155" s="5" t="s">
        <v>53</v>
      </c>
      <c r="I155" s="5" t="s">
        <v>43</v>
      </c>
      <c r="J155" s="5" t="s">
        <v>510</v>
      </c>
      <c r="K155" s="7">
        <v>38336</v>
      </c>
      <c r="L155" s="7"/>
      <c r="M155" s="6" t="s">
        <v>422</v>
      </c>
      <c r="N155" s="5" t="s">
        <v>47</v>
      </c>
      <c r="O155" s="9"/>
      <c r="P155" s="6" t="str">
        <f>VLOOKUP(Table14[[#This Row],[SMT ID]],Table13[[SMT'#]:[163 J Election Question]],9,0)</f>
        <v>No</v>
      </c>
      <c r="Q155" s="6"/>
      <c r="R155" s="6"/>
      <c r="S15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55" s="38">
        <f>VLOOKUP(Table14[[#This Row],[SMT ID]],'[1]Section 163(j) Election'!$A$5:$J$1406,7,0)</f>
        <v>0</v>
      </c>
    </row>
    <row r="156" spans="1:20" s="5" customFormat="1" ht="30" customHeight="1" x14ac:dyDescent="0.25">
      <c r="A156" s="5" t="s">
        <v>2281</v>
      </c>
      <c r="B156" s="15">
        <v>61216</v>
      </c>
      <c r="C156" s="6">
        <v>100</v>
      </c>
      <c r="D156" s="5" t="s">
        <v>2281</v>
      </c>
      <c r="E156" s="5" t="s">
        <v>2287</v>
      </c>
      <c r="F156" s="5" t="s">
        <v>2288</v>
      </c>
      <c r="G156" s="5" t="s">
        <v>2289</v>
      </c>
      <c r="H156" s="5" t="s">
        <v>630</v>
      </c>
      <c r="I156" s="5" t="s">
        <v>43</v>
      </c>
      <c r="J156" s="5" t="s">
        <v>2290</v>
      </c>
      <c r="K156" s="7">
        <v>38471</v>
      </c>
      <c r="L156" s="7"/>
      <c r="M156" s="6" t="s">
        <v>422</v>
      </c>
      <c r="N156" s="5" t="s">
        <v>47</v>
      </c>
      <c r="O156" s="9"/>
      <c r="P156" s="6" t="str">
        <f>VLOOKUP(Table14[[#This Row],[SMT ID]],Table13[[SMT'#]:[163 J Election Question]],9,0)</f>
        <v>No</v>
      </c>
      <c r="Q156" s="6"/>
      <c r="R156" s="6"/>
      <c r="S15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56" s="37">
        <f>VLOOKUP(Table14[[#This Row],[SMT ID]],'[1]Section 163(j) Election'!$A$5:$J$1406,7,0)</f>
        <v>0</v>
      </c>
    </row>
    <row r="157" spans="1:20" s="5" customFormat="1" ht="30" customHeight="1" x14ac:dyDescent="0.25">
      <c r="A157" s="5" t="s">
        <v>2281</v>
      </c>
      <c r="B157" s="15">
        <v>61219</v>
      </c>
      <c r="C157" s="6">
        <v>100</v>
      </c>
      <c r="D157" s="5" t="s">
        <v>2281</v>
      </c>
      <c r="E157" s="5" t="s">
        <v>2291</v>
      </c>
      <c r="F157" s="5" t="s">
        <v>2292</v>
      </c>
      <c r="G157" s="5" t="s">
        <v>2293</v>
      </c>
      <c r="H157" s="5" t="s">
        <v>630</v>
      </c>
      <c r="I157" s="5" t="s">
        <v>43</v>
      </c>
      <c r="J157" s="5" t="s">
        <v>54</v>
      </c>
      <c r="K157" s="7">
        <v>38321</v>
      </c>
      <c r="L157" s="7"/>
      <c r="M157" s="6" t="s">
        <v>422</v>
      </c>
      <c r="N157" s="5" t="s">
        <v>47</v>
      </c>
      <c r="O157" s="9"/>
      <c r="P157" s="6" t="str">
        <f>VLOOKUP(Table14[[#This Row],[SMT ID]],Table13[[SMT'#]:[163 J Election Question]],9,0)</f>
        <v>No</v>
      </c>
      <c r="Q157" s="6"/>
      <c r="R157" s="6"/>
      <c r="S15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57" s="38">
        <f>VLOOKUP(Table14[[#This Row],[SMT ID]],'[1]Section 163(j) Election'!$A$5:$J$1406,7,0)</f>
        <v>0</v>
      </c>
    </row>
    <row r="158" spans="1:20" s="5" customFormat="1" ht="30" customHeight="1" x14ac:dyDescent="0.25">
      <c r="A158" s="5" t="s">
        <v>495</v>
      </c>
      <c r="B158" s="15">
        <v>61226</v>
      </c>
      <c r="C158" s="6">
        <v>100</v>
      </c>
      <c r="D158" s="5" t="s">
        <v>495</v>
      </c>
      <c r="E158" s="5" t="s">
        <v>511</v>
      </c>
      <c r="F158" s="5" t="s">
        <v>512</v>
      </c>
      <c r="G158" s="5" t="s">
        <v>513</v>
      </c>
      <c r="H158" s="5" t="s">
        <v>203</v>
      </c>
      <c r="I158" s="5" t="s">
        <v>133</v>
      </c>
      <c r="J158" s="5" t="s">
        <v>514</v>
      </c>
      <c r="K158" s="7">
        <v>38337</v>
      </c>
      <c r="L158" s="7"/>
      <c r="M158" s="6" t="s">
        <v>422</v>
      </c>
      <c r="N158" s="5" t="s">
        <v>47</v>
      </c>
      <c r="O158" s="9"/>
      <c r="P158" s="6" t="str">
        <f>VLOOKUP(Table14[[#This Row],[SMT ID]],Table13[[SMT'#]:[163 J Election Question]],9,0)</f>
        <v>No</v>
      </c>
      <c r="Q158" s="6"/>
      <c r="R158" s="6"/>
      <c r="S15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58" s="37">
        <f>VLOOKUP(Table14[[#This Row],[SMT ID]],'[1]Section 163(j) Election'!$A$5:$J$1406,7,0)</f>
        <v>0</v>
      </c>
    </row>
    <row r="159" spans="1:20" s="5" customFormat="1" ht="30" customHeight="1" x14ac:dyDescent="0.25">
      <c r="A159" s="5" t="s">
        <v>2065</v>
      </c>
      <c r="B159" s="15">
        <v>61227</v>
      </c>
      <c r="C159" s="6">
        <v>100</v>
      </c>
      <c r="D159" s="5" t="s">
        <v>2065</v>
      </c>
      <c r="E159" s="5" t="s">
        <v>2110</v>
      </c>
      <c r="F159" s="5" t="s">
        <v>2111</v>
      </c>
      <c r="G159" s="5" t="s">
        <v>520</v>
      </c>
      <c r="H159" s="5" t="s">
        <v>144</v>
      </c>
      <c r="I159" s="5" t="s">
        <v>133</v>
      </c>
      <c r="J159" s="5" t="s">
        <v>204</v>
      </c>
      <c r="K159" s="7">
        <v>37924</v>
      </c>
      <c r="L159" s="7"/>
      <c r="M159" s="6" t="s">
        <v>55</v>
      </c>
      <c r="N159" s="5" t="s">
        <v>56</v>
      </c>
      <c r="O159" s="9"/>
      <c r="P159" s="6" t="str">
        <f>VLOOKUP(Table14[[#This Row],[SMT ID]],Table13[[SMT'#]:[163 J Election Question]],9,0)</f>
        <v>No</v>
      </c>
      <c r="Q159" s="6"/>
      <c r="R159" s="6"/>
      <c r="S15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59" s="38">
        <f>VLOOKUP(Table14[[#This Row],[SMT ID]],'[1]Section 163(j) Election'!$A$5:$J$1406,7,0)</f>
        <v>0</v>
      </c>
    </row>
    <row r="160" spans="1:20" s="5" customFormat="1" ht="30" customHeight="1" x14ac:dyDescent="0.25">
      <c r="A160" s="5" t="s">
        <v>49</v>
      </c>
      <c r="B160" s="15">
        <v>61249</v>
      </c>
      <c r="C160" s="6">
        <v>100</v>
      </c>
      <c r="D160" s="5" t="s">
        <v>49</v>
      </c>
      <c r="E160" s="5" t="s">
        <v>2162</v>
      </c>
      <c r="F160" s="5" t="s">
        <v>2163</v>
      </c>
      <c r="G160" s="5" t="s">
        <v>163</v>
      </c>
      <c r="H160" s="5" t="s">
        <v>164</v>
      </c>
      <c r="I160" s="5" t="s">
        <v>133</v>
      </c>
      <c r="J160" s="5" t="s">
        <v>165</v>
      </c>
      <c r="K160" s="7">
        <v>38147</v>
      </c>
      <c r="L160" s="7"/>
      <c r="M160" s="6" t="s">
        <v>55</v>
      </c>
      <c r="N160" s="5" t="s">
        <v>47</v>
      </c>
      <c r="O160" s="9"/>
      <c r="P160" s="6" t="str">
        <f>VLOOKUP(Table14[[#This Row],[SMT ID]],Table13[[SMT'#]:[163 J Election Question]],9,0)</f>
        <v>Yes</v>
      </c>
      <c r="Q160" s="6">
        <v>2018</v>
      </c>
      <c r="R160" s="6"/>
      <c r="S16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60" s="37">
        <f>VLOOKUP(Table14[[#This Row],[SMT ID]],'[1]Section 163(j) Election'!$A$5:$J$1406,7,0)</f>
        <v>2018</v>
      </c>
    </row>
    <row r="161" spans="1:20" s="5" customFormat="1" ht="30" customHeight="1" x14ac:dyDescent="0.25">
      <c r="A161" s="5" t="s">
        <v>49</v>
      </c>
      <c r="B161" s="15">
        <v>61251</v>
      </c>
      <c r="C161" s="6">
        <v>100</v>
      </c>
      <c r="D161" s="5" t="s">
        <v>49</v>
      </c>
      <c r="E161" s="5" t="s">
        <v>2164</v>
      </c>
      <c r="F161" s="5" t="s">
        <v>2165</v>
      </c>
      <c r="G161" s="5" t="s">
        <v>2166</v>
      </c>
      <c r="H161" s="5" t="s">
        <v>88</v>
      </c>
      <c r="I161" s="5" t="s">
        <v>32</v>
      </c>
      <c r="J161" s="5" t="s">
        <v>89</v>
      </c>
      <c r="K161" s="7">
        <v>37853</v>
      </c>
      <c r="L161" s="7"/>
      <c r="M161" s="6" t="s">
        <v>55</v>
      </c>
      <c r="N161" s="5" t="s">
        <v>47</v>
      </c>
      <c r="O161" s="9"/>
      <c r="P161" s="6" t="str">
        <f>VLOOKUP(Table14[[#This Row],[SMT ID]],Table13[[SMT'#]:[163 J Election Question]],9,0)</f>
        <v>Yes</v>
      </c>
      <c r="Q161" s="6">
        <v>2018</v>
      </c>
      <c r="R161" s="6"/>
      <c r="S16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61" s="38">
        <f>VLOOKUP(Table14[[#This Row],[SMT ID]],'[1]Section 163(j) Election'!$A$5:$J$1406,7,0)</f>
        <v>2018</v>
      </c>
    </row>
    <row r="162" spans="1:20" s="5" customFormat="1" ht="30" customHeight="1" x14ac:dyDescent="0.25">
      <c r="A162" s="5" t="s">
        <v>533</v>
      </c>
      <c r="B162" s="15">
        <v>61258</v>
      </c>
      <c r="C162" s="6">
        <v>100</v>
      </c>
      <c r="D162" s="5" t="s">
        <v>533</v>
      </c>
      <c r="E162" s="5" t="s">
        <v>534</v>
      </c>
      <c r="F162" s="5" t="s">
        <v>535</v>
      </c>
      <c r="G162" s="5" t="s">
        <v>536</v>
      </c>
      <c r="H162" s="5" t="s">
        <v>144</v>
      </c>
      <c r="I162" s="5" t="s">
        <v>133</v>
      </c>
      <c r="J162" s="5" t="s">
        <v>294</v>
      </c>
      <c r="K162" s="7">
        <v>38716</v>
      </c>
      <c r="L162" s="7"/>
      <c r="M162" s="6" t="s">
        <v>37</v>
      </c>
      <c r="N162" s="5" t="s">
        <v>47</v>
      </c>
      <c r="O162" s="9"/>
      <c r="P162" s="6" t="str">
        <f>VLOOKUP(Table14[[#This Row],[SMT ID]],Table13[[SMT'#]:[163 J Election Question]],9,0)</f>
        <v>Yes</v>
      </c>
      <c r="Q162" s="6">
        <v>2018</v>
      </c>
      <c r="R162" s="6"/>
      <c r="S16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62" s="37">
        <f>VLOOKUP(Table14[[#This Row],[SMT ID]],'[1]Section 163(j) Election'!$A$5:$J$1406,7,0)</f>
        <v>2018</v>
      </c>
    </row>
    <row r="163" spans="1:20" s="5" customFormat="1" ht="30" customHeight="1" x14ac:dyDescent="0.25">
      <c r="A163" s="5" t="s">
        <v>49</v>
      </c>
      <c r="B163" s="15">
        <v>61266</v>
      </c>
      <c r="C163" s="6">
        <v>100</v>
      </c>
      <c r="D163" s="5" t="s">
        <v>49</v>
      </c>
      <c r="E163" s="5" t="s">
        <v>2167</v>
      </c>
      <c r="F163" s="5" t="s">
        <v>2168</v>
      </c>
      <c r="G163" s="5" t="s">
        <v>2169</v>
      </c>
      <c r="H163" s="5" t="s">
        <v>182</v>
      </c>
      <c r="I163" s="5" t="s">
        <v>32</v>
      </c>
      <c r="J163" s="5" t="s">
        <v>45</v>
      </c>
      <c r="K163" s="7">
        <v>38351</v>
      </c>
      <c r="L163" s="7"/>
      <c r="M163" s="6" t="s">
        <v>422</v>
      </c>
      <c r="N163" s="5" t="s">
        <v>47</v>
      </c>
      <c r="O163" s="9"/>
      <c r="P163" s="6" t="str">
        <f>VLOOKUP(Table14[[#This Row],[SMT ID]],Table13[[SMT'#]:[163 J Election Question]],9,0)</f>
        <v>Yes</v>
      </c>
      <c r="Q163" s="6">
        <v>2018</v>
      </c>
      <c r="R163" s="6"/>
      <c r="S16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63" s="38">
        <f>VLOOKUP(Table14[[#This Row],[SMT ID]],'[1]Section 163(j) Election'!$A$5:$J$1406,7,0)</f>
        <v>2018</v>
      </c>
    </row>
    <row r="164" spans="1:20" s="5" customFormat="1" ht="30" customHeight="1" x14ac:dyDescent="0.25">
      <c r="A164" s="5" t="s">
        <v>846</v>
      </c>
      <c r="B164" s="15">
        <v>61273</v>
      </c>
      <c r="C164" s="6">
        <v>100</v>
      </c>
      <c r="D164" s="5" t="s">
        <v>846</v>
      </c>
      <c r="E164" s="5" t="s">
        <v>850</v>
      </c>
      <c r="F164" s="5" t="s">
        <v>851</v>
      </c>
      <c r="G164" s="5" t="s">
        <v>852</v>
      </c>
      <c r="H164" s="5" t="s">
        <v>499</v>
      </c>
      <c r="I164" s="5" t="s">
        <v>43</v>
      </c>
      <c r="J164" s="5" t="s">
        <v>608</v>
      </c>
      <c r="K164" s="7">
        <v>37922</v>
      </c>
      <c r="L164" s="7"/>
      <c r="M164" s="6" t="s">
        <v>46</v>
      </c>
      <c r="N164" s="5" t="s">
        <v>56</v>
      </c>
      <c r="O164" s="9"/>
      <c r="P164" s="6" t="str">
        <f>VLOOKUP(Table14[[#This Row],[SMT ID]],Table13[[SMT'#]:[163 J Election Question]],9,0)</f>
        <v>Yes</v>
      </c>
      <c r="Q164" s="6">
        <v>2018</v>
      </c>
      <c r="R164" s="6"/>
      <c r="S16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64" s="37">
        <f>VLOOKUP(Table14[[#This Row],[SMT ID]],'[1]Section 163(j) Election'!$A$5:$J$1406,7,0)</f>
        <v>0</v>
      </c>
    </row>
    <row r="165" spans="1:20" s="5" customFormat="1" ht="30" customHeight="1" x14ac:dyDescent="0.25">
      <c r="A165" s="5" t="s">
        <v>427</v>
      </c>
      <c r="B165" s="15">
        <v>61278</v>
      </c>
      <c r="C165" s="6">
        <v>100</v>
      </c>
      <c r="D165" s="5" t="s">
        <v>427</v>
      </c>
      <c r="E165" s="5" t="s">
        <v>438</v>
      </c>
      <c r="F165" s="5" t="s">
        <v>439</v>
      </c>
      <c r="G165" s="5" t="s">
        <v>114</v>
      </c>
      <c r="H165" s="5" t="s">
        <v>431</v>
      </c>
      <c r="I165" s="5" t="s">
        <v>43</v>
      </c>
      <c r="J165" s="5" t="s">
        <v>116</v>
      </c>
      <c r="K165" s="7">
        <v>37895</v>
      </c>
      <c r="L165" s="7"/>
      <c r="M165" s="6" t="s">
        <v>55</v>
      </c>
      <c r="N165" s="5" t="s">
        <v>47</v>
      </c>
      <c r="O165" s="9"/>
      <c r="P165" s="6" t="str">
        <f>VLOOKUP(Table14[[#This Row],[SMT ID]],Table13[[SMT'#]:[163 J Election Question]],9,0)</f>
        <v>Yes</v>
      </c>
      <c r="Q165" s="6">
        <v>2018</v>
      </c>
      <c r="R165" s="6"/>
      <c r="S16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65" s="38">
        <f>VLOOKUP(Table14[[#This Row],[SMT ID]],'[1]Section 163(j) Election'!$A$5:$J$1406,7,0)</f>
        <v>0</v>
      </c>
    </row>
    <row r="166" spans="1:20" s="5" customFormat="1" ht="30" customHeight="1" x14ac:dyDescent="0.25">
      <c r="A166" s="5" t="s">
        <v>2281</v>
      </c>
      <c r="B166" s="15">
        <v>61279</v>
      </c>
      <c r="C166" s="6">
        <v>100</v>
      </c>
      <c r="D166" s="5" t="s">
        <v>2281</v>
      </c>
      <c r="E166" s="5" t="s">
        <v>2294</v>
      </c>
      <c r="F166" s="5" t="s">
        <v>2295</v>
      </c>
      <c r="G166" s="5" t="s">
        <v>2073</v>
      </c>
      <c r="H166" s="5" t="s">
        <v>164</v>
      </c>
      <c r="I166" s="5" t="s">
        <v>133</v>
      </c>
      <c r="J166" s="5" t="s">
        <v>1601</v>
      </c>
      <c r="K166" s="7">
        <v>38336</v>
      </c>
      <c r="L166" s="7"/>
      <c r="M166" s="6" t="s">
        <v>422</v>
      </c>
      <c r="N166" s="5" t="s">
        <v>47</v>
      </c>
      <c r="O166" s="9"/>
      <c r="P166" s="6" t="str">
        <f>VLOOKUP(Table14[[#This Row],[SMT ID]],Table13[[SMT'#]:[163 J Election Question]],9,0)</f>
        <v>Yes</v>
      </c>
      <c r="Q166" s="6">
        <v>2018</v>
      </c>
      <c r="R166" s="6"/>
      <c r="S16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66" s="37">
        <f>VLOOKUP(Table14[[#This Row],[SMT ID]],'[1]Section 163(j) Election'!$A$5:$J$1406,7,0)</f>
        <v>2018</v>
      </c>
    </row>
    <row r="167" spans="1:20" s="5" customFormat="1" ht="30" customHeight="1" x14ac:dyDescent="0.25">
      <c r="A167" s="5" t="s">
        <v>1193</v>
      </c>
      <c r="B167" s="15">
        <v>61290</v>
      </c>
      <c r="C167" s="6">
        <v>18</v>
      </c>
      <c r="D167" s="5" t="s">
        <v>1193</v>
      </c>
      <c r="E167" s="5" t="s">
        <v>1202</v>
      </c>
      <c r="F167" s="5" t="s">
        <v>1203</v>
      </c>
      <c r="G167" s="5" t="s">
        <v>1204</v>
      </c>
      <c r="H167" s="5" t="s">
        <v>31</v>
      </c>
      <c r="I167" s="5" t="s">
        <v>32</v>
      </c>
      <c r="J167" s="5" t="s">
        <v>19</v>
      </c>
      <c r="K167" s="7">
        <v>38532</v>
      </c>
      <c r="L167" s="7"/>
      <c r="M167" s="6" t="s">
        <v>37</v>
      </c>
      <c r="N167" s="5" t="s">
        <v>47</v>
      </c>
      <c r="O167" s="9"/>
      <c r="P167" s="6" t="str">
        <f>VLOOKUP(Table14[[#This Row],[SMT ID]],Table13[[SMT'#]:[163 J Election Question]],9,0)</f>
        <v>Yes</v>
      </c>
      <c r="Q167" s="6">
        <v>2018</v>
      </c>
      <c r="R167" s="6"/>
      <c r="S16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67" s="38">
        <f>VLOOKUP(Table14[[#This Row],[SMT ID]],'[1]Section 163(j) Election'!$A$5:$J$1406,7,0)</f>
        <v>2018</v>
      </c>
    </row>
    <row r="168" spans="1:20" s="5" customFormat="1" ht="30" customHeight="1" x14ac:dyDescent="0.25">
      <c r="A168" s="5" t="s">
        <v>2281</v>
      </c>
      <c r="B168" s="15">
        <v>61290</v>
      </c>
      <c r="C168" s="6">
        <v>82</v>
      </c>
      <c r="D168" s="5" t="s">
        <v>2281</v>
      </c>
      <c r="E168" s="5" t="s">
        <v>1202</v>
      </c>
      <c r="F168" s="5" t="s">
        <v>1203</v>
      </c>
      <c r="G168" s="5" t="s">
        <v>1204</v>
      </c>
      <c r="H168" s="5" t="s">
        <v>31</v>
      </c>
      <c r="I168" s="5" t="s">
        <v>32</v>
      </c>
      <c r="J168" s="5" t="s">
        <v>19</v>
      </c>
      <c r="K168" s="7">
        <v>38532</v>
      </c>
      <c r="L168" s="7"/>
      <c r="M168" s="6" t="s">
        <v>37</v>
      </c>
      <c r="N168" s="5" t="s">
        <v>47</v>
      </c>
      <c r="O168" s="9"/>
      <c r="P168" s="6" t="str">
        <f>VLOOKUP(Table14[[#This Row],[SMT ID]],Table13[[SMT'#]:[163 J Election Question]],9,0)</f>
        <v>Yes</v>
      </c>
      <c r="Q168" s="6">
        <v>2018</v>
      </c>
      <c r="R168" s="6"/>
      <c r="S16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68" s="37">
        <f>VLOOKUP(Table14[[#This Row],[SMT ID]],'[1]Section 163(j) Election'!$A$5:$J$1406,7,0)</f>
        <v>2018</v>
      </c>
    </row>
    <row r="169" spans="1:20" s="5" customFormat="1" ht="30" customHeight="1" x14ac:dyDescent="0.25">
      <c r="A169" s="5" t="s">
        <v>2281</v>
      </c>
      <c r="B169" s="15">
        <v>61295</v>
      </c>
      <c r="C169" s="6">
        <v>100</v>
      </c>
      <c r="D169" s="5" t="s">
        <v>2281</v>
      </c>
      <c r="E169" s="5" t="s">
        <v>2296</v>
      </c>
      <c r="F169" s="5" t="s">
        <v>2297</v>
      </c>
      <c r="G169" s="5" t="s">
        <v>2146</v>
      </c>
      <c r="H169" s="5" t="s">
        <v>289</v>
      </c>
      <c r="I169" s="5" t="s">
        <v>133</v>
      </c>
      <c r="J169" s="5" t="s">
        <v>2147</v>
      </c>
      <c r="K169" s="7">
        <v>38324</v>
      </c>
      <c r="L169" s="7"/>
      <c r="M169" s="6" t="s">
        <v>55</v>
      </c>
      <c r="N169" s="5" t="s">
        <v>47</v>
      </c>
      <c r="O169" s="9"/>
      <c r="P169" s="6" t="str">
        <f>VLOOKUP(Table14[[#This Row],[SMT ID]],Table13[[SMT'#]:[163 J Election Question]],9,0)</f>
        <v>Yes</v>
      </c>
      <c r="Q169" s="6">
        <v>2018</v>
      </c>
      <c r="R169" s="6"/>
      <c r="S16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69" s="38">
        <f>VLOOKUP(Table14[[#This Row],[SMT ID]],'[1]Section 163(j) Election'!$A$5:$J$1406,7,0)</f>
        <v>2018</v>
      </c>
    </row>
    <row r="170" spans="1:20" s="5" customFormat="1" ht="30" customHeight="1" x14ac:dyDescent="0.25">
      <c r="A170" s="5" t="s">
        <v>1193</v>
      </c>
      <c r="B170" s="15">
        <v>61296</v>
      </c>
      <c r="C170" s="6">
        <v>24</v>
      </c>
      <c r="D170" s="5" t="s">
        <v>1193</v>
      </c>
      <c r="E170" s="5" t="s">
        <v>1205</v>
      </c>
      <c r="F170" s="5" t="s">
        <v>1206</v>
      </c>
      <c r="G170" s="5" t="s">
        <v>1207</v>
      </c>
      <c r="H170" s="5" t="s">
        <v>289</v>
      </c>
      <c r="I170" s="5" t="s">
        <v>133</v>
      </c>
      <c r="J170" s="5" t="s">
        <v>1208</v>
      </c>
      <c r="K170" s="7">
        <v>38707</v>
      </c>
      <c r="L170" s="7"/>
      <c r="M170" s="6" t="s">
        <v>422</v>
      </c>
      <c r="N170" s="5" t="s">
        <v>47</v>
      </c>
      <c r="O170" s="9"/>
      <c r="P170" s="6" t="str">
        <f>VLOOKUP(Table14[[#This Row],[SMT ID]],Table13[[SMT'#]:[163 J Election Question]],9,0)</f>
        <v>No</v>
      </c>
      <c r="Q170" s="6"/>
      <c r="R170" s="6"/>
      <c r="S17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70" s="37">
        <f>VLOOKUP(Table14[[#This Row],[SMT ID]],'[1]Section 163(j) Election'!$A$5:$J$1406,7,0)</f>
        <v>0</v>
      </c>
    </row>
    <row r="171" spans="1:20" s="5" customFormat="1" ht="30" customHeight="1" x14ac:dyDescent="0.25">
      <c r="A171" s="5" t="s">
        <v>2437</v>
      </c>
      <c r="B171" s="15">
        <v>61296</v>
      </c>
      <c r="C171" s="6">
        <v>76</v>
      </c>
      <c r="D171" s="5" t="s">
        <v>2437</v>
      </c>
      <c r="E171" s="5" t="s">
        <v>1205</v>
      </c>
      <c r="F171" s="5" t="s">
        <v>1206</v>
      </c>
      <c r="G171" s="5" t="s">
        <v>1207</v>
      </c>
      <c r="H171" s="5" t="s">
        <v>289</v>
      </c>
      <c r="I171" s="5" t="s">
        <v>133</v>
      </c>
      <c r="J171" s="5" t="s">
        <v>1208</v>
      </c>
      <c r="K171" s="7">
        <v>38707</v>
      </c>
      <c r="L171" s="7"/>
      <c r="M171" s="6" t="s">
        <v>422</v>
      </c>
      <c r="N171" s="5" t="s">
        <v>47</v>
      </c>
      <c r="O171" s="9"/>
      <c r="P171" s="6" t="str">
        <f>VLOOKUP(Table14[[#This Row],[SMT ID]],Table13[[SMT'#]:[163 J Election Question]],9,0)</f>
        <v>No</v>
      </c>
      <c r="Q171" s="6"/>
      <c r="R171" s="6"/>
      <c r="S17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71" s="38">
        <f>VLOOKUP(Table14[[#This Row],[SMT ID]],'[1]Section 163(j) Election'!$A$5:$J$1406,7,0)</f>
        <v>0</v>
      </c>
    </row>
    <row r="172" spans="1:20" s="5" customFormat="1" ht="30" customHeight="1" x14ac:dyDescent="0.25">
      <c r="A172" s="5" t="s">
        <v>3534</v>
      </c>
      <c r="B172" s="15">
        <v>61311</v>
      </c>
      <c r="C172" s="6">
        <v>100</v>
      </c>
      <c r="D172" s="5" t="s">
        <v>3534</v>
      </c>
      <c r="E172" s="5" t="s">
        <v>3586</v>
      </c>
      <c r="F172" s="5" t="s">
        <v>3587</v>
      </c>
      <c r="G172" s="5" t="s">
        <v>3588</v>
      </c>
      <c r="H172" s="5" t="s">
        <v>1334</v>
      </c>
      <c r="I172" s="5" t="s">
        <v>17</v>
      </c>
      <c r="J172" s="5" t="s">
        <v>351</v>
      </c>
      <c r="K172" s="7">
        <v>37707</v>
      </c>
      <c r="L172" s="7"/>
      <c r="M172" s="6" t="s">
        <v>46</v>
      </c>
      <c r="N172" s="5" t="s">
        <v>178</v>
      </c>
      <c r="O172" s="9"/>
      <c r="P172" s="6" t="str">
        <f>VLOOKUP(Table14[[#This Row],[SMT ID]],Table13[[SMT'#]:[163 J Election Question]],9,0)</f>
        <v>No</v>
      </c>
      <c r="Q172" s="6"/>
      <c r="R172" s="6"/>
      <c r="S17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72" s="37">
        <f>VLOOKUP(Table14[[#This Row],[SMT ID]],'[1]Section 163(j) Election'!$A$5:$J$1406,7,0)</f>
        <v>0</v>
      </c>
    </row>
    <row r="173" spans="1:20" s="5" customFormat="1" ht="30" customHeight="1" x14ac:dyDescent="0.25">
      <c r="A173" s="5" t="s">
        <v>49</v>
      </c>
      <c r="B173" s="15">
        <v>61319</v>
      </c>
      <c r="C173" s="6">
        <v>100</v>
      </c>
      <c r="D173" s="5" t="s">
        <v>49</v>
      </c>
      <c r="E173" s="5" t="s">
        <v>2170</v>
      </c>
      <c r="F173" s="5" t="s">
        <v>2171</v>
      </c>
      <c r="G173" s="5" t="s">
        <v>2172</v>
      </c>
      <c r="H173" s="5" t="s">
        <v>306</v>
      </c>
      <c r="I173" s="5" t="s">
        <v>133</v>
      </c>
      <c r="J173" s="5" t="s">
        <v>2173</v>
      </c>
      <c r="K173" s="7">
        <v>37984</v>
      </c>
      <c r="L173" s="7"/>
      <c r="M173" s="6" t="s">
        <v>55</v>
      </c>
      <c r="N173" s="5" t="s">
        <v>47</v>
      </c>
      <c r="O173" s="9"/>
      <c r="P173" s="6" t="str">
        <f>VLOOKUP(Table14[[#This Row],[SMT ID]],Table13[[SMT'#]:[163 J Election Question]],9,0)</f>
        <v>No</v>
      </c>
      <c r="Q173" s="6"/>
      <c r="R173" s="6"/>
      <c r="S17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73" s="38">
        <f>VLOOKUP(Table14[[#This Row],[SMT ID]],'[1]Section 163(j) Election'!$A$5:$J$1406,7,0)</f>
        <v>0</v>
      </c>
    </row>
    <row r="174" spans="1:20" s="5" customFormat="1" ht="30" customHeight="1" x14ac:dyDescent="0.25">
      <c r="A174" s="5" t="s">
        <v>49</v>
      </c>
      <c r="B174" s="15">
        <v>61323</v>
      </c>
      <c r="C174" s="6">
        <v>100</v>
      </c>
      <c r="D174" s="5" t="s">
        <v>49</v>
      </c>
      <c r="E174" s="5" t="s">
        <v>2174</v>
      </c>
      <c r="F174" s="5" t="s">
        <v>2175</v>
      </c>
      <c r="G174" s="5" t="s">
        <v>2176</v>
      </c>
      <c r="H174" s="5" t="s">
        <v>132</v>
      </c>
      <c r="I174" s="5" t="s">
        <v>133</v>
      </c>
      <c r="J174" s="5" t="s">
        <v>2177</v>
      </c>
      <c r="K174" s="7">
        <v>38168</v>
      </c>
      <c r="L174" s="7"/>
      <c r="M174" s="6" t="s">
        <v>37</v>
      </c>
      <c r="N174" s="5" t="s">
        <v>26</v>
      </c>
      <c r="O174" s="9"/>
      <c r="P174" s="6" t="str">
        <f>VLOOKUP(Table14[[#This Row],[SMT ID]],Table13[[SMT'#]:[163 J Election Question]],9,0)</f>
        <v>Yes</v>
      </c>
      <c r="Q174" s="6">
        <v>2018</v>
      </c>
      <c r="R174" s="6"/>
      <c r="S17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74" s="37">
        <f>VLOOKUP(Table14[[#This Row],[SMT ID]],'[1]Section 163(j) Election'!$A$5:$J$1406,7,0)</f>
        <v>2018</v>
      </c>
    </row>
    <row r="175" spans="1:20" s="5" customFormat="1" ht="30" customHeight="1" x14ac:dyDescent="0.25">
      <c r="A175" s="5" t="s">
        <v>49</v>
      </c>
      <c r="B175" s="15">
        <v>61326</v>
      </c>
      <c r="C175" s="6">
        <v>100</v>
      </c>
      <c r="D175" s="5" t="s">
        <v>49</v>
      </c>
      <c r="E175" s="5" t="s">
        <v>2178</v>
      </c>
      <c r="F175" s="5" t="s">
        <v>2179</v>
      </c>
      <c r="G175" s="5" t="s">
        <v>2180</v>
      </c>
      <c r="H175" s="5" t="s">
        <v>132</v>
      </c>
      <c r="I175" s="5" t="s">
        <v>133</v>
      </c>
      <c r="J175" s="5" t="s">
        <v>2181</v>
      </c>
      <c r="K175" s="7">
        <v>38167</v>
      </c>
      <c r="L175" s="7"/>
      <c r="M175" s="6" t="s">
        <v>422</v>
      </c>
      <c r="N175" s="5" t="s">
        <v>47</v>
      </c>
      <c r="O175" s="9"/>
      <c r="P175" s="6" t="str">
        <f>VLOOKUP(Table14[[#This Row],[SMT ID]],Table13[[SMT'#]:[163 J Election Question]],9,0)</f>
        <v>Yes</v>
      </c>
      <c r="Q175" s="6">
        <v>2018</v>
      </c>
      <c r="R175" s="6"/>
      <c r="S17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75" s="38">
        <f>VLOOKUP(Table14[[#This Row],[SMT ID]],'[1]Section 163(j) Election'!$A$5:$J$1406,7,0)</f>
        <v>2018</v>
      </c>
    </row>
    <row r="176" spans="1:20" s="5" customFormat="1" ht="30" customHeight="1" x14ac:dyDescent="0.25">
      <c r="A176" s="5" t="s">
        <v>2281</v>
      </c>
      <c r="B176" s="15">
        <v>61327</v>
      </c>
      <c r="C176" s="6">
        <v>100</v>
      </c>
      <c r="D176" s="5" t="s">
        <v>2281</v>
      </c>
      <c r="E176" s="5" t="s">
        <v>2298</v>
      </c>
      <c r="F176" s="5" t="s">
        <v>2299</v>
      </c>
      <c r="G176" s="5" t="s">
        <v>2300</v>
      </c>
      <c r="H176" s="5" t="s">
        <v>203</v>
      </c>
      <c r="I176" s="5" t="s">
        <v>133</v>
      </c>
      <c r="J176" s="5" t="s">
        <v>208</v>
      </c>
      <c r="K176" s="7">
        <v>38657</v>
      </c>
      <c r="L176" s="7"/>
      <c r="M176" s="6" t="s">
        <v>37</v>
      </c>
      <c r="N176" s="5" t="s">
        <v>56</v>
      </c>
      <c r="O176" s="9"/>
      <c r="P176" s="6" t="str">
        <f>VLOOKUP(Table14[[#This Row],[SMT ID]],Table13[[SMT'#]:[163 J Election Question]],9,0)</f>
        <v>No</v>
      </c>
      <c r="Q176" s="6"/>
      <c r="R176" s="6"/>
      <c r="S17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76" s="37">
        <f>VLOOKUP(Table14[[#This Row],[SMT ID]],'[1]Section 163(j) Election'!$A$5:$J$1406,7,0)</f>
        <v>0</v>
      </c>
    </row>
    <row r="177" spans="1:20" s="5" customFormat="1" ht="30" customHeight="1" x14ac:dyDescent="0.25">
      <c r="A177" s="5" t="s">
        <v>1991</v>
      </c>
      <c r="B177" s="15">
        <v>61331</v>
      </c>
      <c r="C177" s="6">
        <v>100</v>
      </c>
      <c r="D177" s="5" t="s">
        <v>1991</v>
      </c>
      <c r="E177" s="5" t="s">
        <v>1992</v>
      </c>
      <c r="F177" s="5" t="s">
        <v>1993</v>
      </c>
      <c r="G177" s="5" t="s">
        <v>498</v>
      </c>
      <c r="H177" s="5" t="s">
        <v>499</v>
      </c>
      <c r="I177" s="5" t="s">
        <v>43</v>
      </c>
      <c r="J177" s="5" t="s">
        <v>359</v>
      </c>
      <c r="K177" s="7">
        <v>37971</v>
      </c>
      <c r="L177" s="7"/>
      <c r="M177" s="6" t="s">
        <v>55</v>
      </c>
      <c r="N177" s="5" t="s">
        <v>47</v>
      </c>
      <c r="O177" s="9"/>
      <c r="P177" s="6" t="str">
        <f>VLOOKUP(Table14[[#This Row],[SMT ID]],Table13[[SMT'#]:[163 J Election Question]],9,0)</f>
        <v>Yes</v>
      </c>
      <c r="Q177" s="6">
        <v>2018</v>
      </c>
      <c r="R177" s="6"/>
      <c r="S17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77" s="38">
        <f>VLOOKUP(Table14[[#This Row],[SMT ID]],'[1]Section 163(j) Election'!$A$5:$J$1406,7,0)</f>
        <v>2018</v>
      </c>
    </row>
    <row r="178" spans="1:20" s="5" customFormat="1" ht="30" customHeight="1" x14ac:dyDescent="0.25">
      <c r="A178" s="5" t="s">
        <v>2065</v>
      </c>
      <c r="B178" s="15">
        <v>61357</v>
      </c>
      <c r="C178" s="6">
        <v>100</v>
      </c>
      <c r="D178" s="5" t="s">
        <v>2065</v>
      </c>
      <c r="E178" s="5" t="s">
        <v>2112</v>
      </c>
      <c r="F178" s="5" t="s">
        <v>2113</v>
      </c>
      <c r="G178" s="5" t="s">
        <v>2114</v>
      </c>
      <c r="H178" s="5" t="s">
        <v>306</v>
      </c>
      <c r="I178" s="5" t="s">
        <v>133</v>
      </c>
      <c r="J178" s="5" t="s">
        <v>1285</v>
      </c>
      <c r="K178" s="7">
        <v>37802</v>
      </c>
      <c r="L178" s="7">
        <v>43646</v>
      </c>
      <c r="M178" s="6" t="s">
        <v>1065</v>
      </c>
      <c r="N178" s="5" t="s">
        <v>47</v>
      </c>
      <c r="O178" s="9"/>
      <c r="P178" s="6" t="str">
        <f>VLOOKUP(Table14[[#This Row],[SMT ID]],Table13[[SMT'#]:[163 J Election Question]],9,0)</f>
        <v>No</v>
      </c>
      <c r="Q178" s="6"/>
      <c r="R178" s="6"/>
      <c r="S17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78" s="37">
        <f>VLOOKUP(Table14[[#This Row],[SMT ID]],'[1]Section 163(j) Election'!$A$5:$J$1406,7,0)</f>
        <v>0</v>
      </c>
    </row>
    <row r="179" spans="1:20" s="5" customFormat="1" ht="30" customHeight="1" x14ac:dyDescent="0.25">
      <c r="A179" s="5" t="s">
        <v>2065</v>
      </c>
      <c r="B179" s="15">
        <v>61362</v>
      </c>
      <c r="C179" s="6">
        <v>100</v>
      </c>
      <c r="D179" s="5" t="s">
        <v>2065</v>
      </c>
      <c r="E179" s="5" t="s">
        <v>2115</v>
      </c>
      <c r="F179" s="5" t="s">
        <v>2116</v>
      </c>
      <c r="G179" s="5" t="s">
        <v>2117</v>
      </c>
      <c r="H179" s="5" t="s">
        <v>306</v>
      </c>
      <c r="I179" s="5" t="s">
        <v>133</v>
      </c>
      <c r="J179" s="5" t="s">
        <v>171</v>
      </c>
      <c r="K179" s="7">
        <v>37802</v>
      </c>
      <c r="L179" s="7"/>
      <c r="M179" s="6" t="s">
        <v>2118</v>
      </c>
      <c r="N179" s="5" t="s">
        <v>47</v>
      </c>
      <c r="O179" s="9"/>
      <c r="P179" s="6" t="str">
        <f>VLOOKUP(Table14[[#This Row],[SMT ID]],Table13[[SMT'#]:[163 J Election Question]],9,0)</f>
        <v>No</v>
      </c>
      <c r="Q179" s="6"/>
      <c r="R179" s="6"/>
      <c r="S17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79" s="38">
        <f>VLOOKUP(Table14[[#This Row],[SMT ID]],'[1]Section 163(j) Election'!$A$5:$J$1406,7,0)</f>
        <v>0</v>
      </c>
    </row>
    <row r="180" spans="1:20" s="5" customFormat="1" ht="30" customHeight="1" x14ac:dyDescent="0.25">
      <c r="A180" s="5" t="s">
        <v>2281</v>
      </c>
      <c r="B180" s="15">
        <v>61384</v>
      </c>
      <c r="C180" s="6">
        <v>100</v>
      </c>
      <c r="D180" s="5" t="s">
        <v>2281</v>
      </c>
      <c r="E180" s="5" t="s">
        <v>2301</v>
      </c>
      <c r="F180" s="5" t="s">
        <v>2302</v>
      </c>
      <c r="G180" s="5" t="s">
        <v>2303</v>
      </c>
      <c r="H180" s="5" t="s">
        <v>306</v>
      </c>
      <c r="I180" s="5" t="s">
        <v>133</v>
      </c>
      <c r="J180" s="5" t="s">
        <v>2304</v>
      </c>
      <c r="K180" s="7">
        <v>38481</v>
      </c>
      <c r="L180" s="7"/>
      <c r="M180" s="6" t="s">
        <v>422</v>
      </c>
      <c r="N180" s="5" t="s">
        <v>47</v>
      </c>
      <c r="O180" s="9"/>
      <c r="P180" s="6" t="str">
        <f>VLOOKUP(Table14[[#This Row],[SMT ID]],Table13[[SMT'#]:[163 J Election Question]],9,0)</f>
        <v>No</v>
      </c>
      <c r="Q180" s="6"/>
      <c r="R180" s="6"/>
      <c r="S18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80" s="37">
        <f>VLOOKUP(Table14[[#This Row],[SMT ID]],'[1]Section 163(j) Election'!$A$5:$J$1406,7,0)</f>
        <v>0</v>
      </c>
    </row>
    <row r="181" spans="1:20" s="5" customFormat="1" ht="30" customHeight="1" x14ac:dyDescent="0.25">
      <c r="A181" s="5" t="s">
        <v>49</v>
      </c>
      <c r="B181" s="15">
        <v>61387</v>
      </c>
      <c r="C181" s="6">
        <v>100</v>
      </c>
      <c r="D181" s="5" t="s">
        <v>49</v>
      </c>
      <c r="E181" s="5" t="s">
        <v>2182</v>
      </c>
      <c r="F181" s="5" t="s">
        <v>2183</v>
      </c>
      <c r="G181" s="5" t="s">
        <v>2184</v>
      </c>
      <c r="H181" s="5" t="s">
        <v>68</v>
      </c>
      <c r="I181" s="5" t="s">
        <v>32</v>
      </c>
      <c r="J181" s="5" t="s">
        <v>2151</v>
      </c>
      <c r="K181" s="7">
        <v>38349</v>
      </c>
      <c r="L181" s="7"/>
      <c r="M181" s="6" t="s">
        <v>55</v>
      </c>
      <c r="N181" s="5" t="s">
        <v>47</v>
      </c>
      <c r="O181" s="9"/>
      <c r="P181" s="6" t="str">
        <f>VLOOKUP(Table14[[#This Row],[SMT ID]],Table13[[SMT'#]:[163 J Election Question]],9,0)</f>
        <v>No</v>
      </c>
      <c r="Q181" s="6"/>
      <c r="R181" s="6"/>
      <c r="S18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81" s="38">
        <f>VLOOKUP(Table14[[#This Row],[SMT ID]],'[1]Section 163(j) Election'!$A$5:$J$1406,7,0)</f>
        <v>0</v>
      </c>
    </row>
    <row r="182" spans="1:20" s="5" customFormat="1" ht="30" customHeight="1" x14ac:dyDescent="0.25">
      <c r="A182" s="5" t="s">
        <v>1991</v>
      </c>
      <c r="B182" s="15">
        <v>61400</v>
      </c>
      <c r="C182" s="6">
        <v>100</v>
      </c>
      <c r="D182" s="5" t="s">
        <v>1991</v>
      </c>
      <c r="E182" s="5" t="s">
        <v>1994</v>
      </c>
      <c r="F182" s="5" t="s">
        <v>1995</v>
      </c>
      <c r="G182" s="5" t="s">
        <v>1996</v>
      </c>
      <c r="H182" s="5" t="s">
        <v>182</v>
      </c>
      <c r="I182" s="5" t="s">
        <v>32</v>
      </c>
      <c r="J182" s="5" t="s">
        <v>122</v>
      </c>
      <c r="K182" s="7">
        <v>37817</v>
      </c>
      <c r="L182" s="7">
        <v>43466</v>
      </c>
      <c r="M182" s="6" t="s">
        <v>46</v>
      </c>
      <c r="N182" s="5" t="s">
        <v>47</v>
      </c>
      <c r="O182" s="9"/>
      <c r="P182" s="6" t="str">
        <f>VLOOKUP(Table14[[#This Row],[SMT ID]],Table13[[SMT'#]:[163 J Election Question]],9,0)</f>
        <v>No</v>
      </c>
      <c r="Q182" s="6"/>
      <c r="R182" s="6"/>
      <c r="S18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NEF DISPOSED INTEREST IN 2018</v>
      </c>
      <c r="T182" s="37">
        <f>VLOOKUP(Table14[[#This Row],[SMT ID]],'[1]Section 163(j) Election'!$A$5:$J$1406,7,0)</f>
        <v>0</v>
      </c>
    </row>
    <row r="183" spans="1:20" s="5" customFormat="1" ht="30" customHeight="1" x14ac:dyDescent="0.25">
      <c r="A183" s="5" t="s">
        <v>2281</v>
      </c>
      <c r="B183" s="15">
        <v>61426</v>
      </c>
      <c r="C183" s="6">
        <v>100</v>
      </c>
      <c r="D183" s="5" t="s">
        <v>2281</v>
      </c>
      <c r="E183" s="5" t="s">
        <v>2305</v>
      </c>
      <c r="F183" s="5" t="s">
        <v>2306</v>
      </c>
      <c r="G183" s="5" t="s">
        <v>2307</v>
      </c>
      <c r="H183" s="5" t="s">
        <v>306</v>
      </c>
      <c r="I183" s="5" t="s">
        <v>133</v>
      </c>
      <c r="J183" s="5" t="s">
        <v>2308</v>
      </c>
      <c r="K183" s="7">
        <v>38469</v>
      </c>
      <c r="L183" s="7"/>
      <c r="M183" s="6" t="s">
        <v>37</v>
      </c>
      <c r="N183" s="5" t="s">
        <v>56</v>
      </c>
      <c r="O183" s="9"/>
      <c r="P183" s="6" t="str">
        <f>VLOOKUP(Table14[[#This Row],[SMT ID]],Table13[[SMT'#]:[163 J Election Question]],9,0)</f>
        <v>No</v>
      </c>
      <c r="Q183" s="6"/>
      <c r="R183" s="6"/>
      <c r="S18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83" s="38">
        <f>VLOOKUP(Table14[[#This Row],[SMT ID]],'[1]Section 163(j) Election'!$A$5:$J$1406,7,0)</f>
        <v>0</v>
      </c>
    </row>
    <row r="184" spans="1:20" s="5" customFormat="1" ht="30" customHeight="1" x14ac:dyDescent="0.25">
      <c r="A184" s="5" t="s">
        <v>49</v>
      </c>
      <c r="B184" s="15">
        <v>61447</v>
      </c>
      <c r="C184" s="6">
        <v>100</v>
      </c>
      <c r="D184" s="5" t="s">
        <v>49</v>
      </c>
      <c r="E184" s="5" t="s">
        <v>2185</v>
      </c>
      <c r="F184" s="5" t="s">
        <v>2186</v>
      </c>
      <c r="G184" s="5" t="s">
        <v>1265</v>
      </c>
      <c r="H184" s="5" t="s">
        <v>53</v>
      </c>
      <c r="I184" s="5" t="s">
        <v>43</v>
      </c>
      <c r="J184" s="5" t="s">
        <v>1266</v>
      </c>
      <c r="K184" s="7">
        <v>37985</v>
      </c>
      <c r="L184" s="7"/>
      <c r="M184" s="6" t="s">
        <v>55</v>
      </c>
      <c r="N184" s="5" t="s">
        <v>47</v>
      </c>
      <c r="O184" s="9"/>
      <c r="P184" s="6" t="str">
        <f>VLOOKUP(Table14[[#This Row],[SMT ID]],Table13[[SMT'#]:[163 J Election Question]],9,0)</f>
        <v>No</v>
      </c>
      <c r="Q184" s="6"/>
      <c r="R184" s="6"/>
      <c r="S18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84" s="37">
        <f>VLOOKUP(Table14[[#This Row],[SMT ID]],'[1]Section 163(j) Election'!$A$5:$J$1406,7,0)</f>
        <v>0</v>
      </c>
    </row>
    <row r="185" spans="1:20" s="5" customFormat="1" ht="30" customHeight="1" x14ac:dyDescent="0.25">
      <c r="A185" s="5" t="s">
        <v>49</v>
      </c>
      <c r="B185" s="15">
        <v>61474</v>
      </c>
      <c r="C185" s="6">
        <v>100</v>
      </c>
      <c r="D185" s="5" t="s">
        <v>49</v>
      </c>
      <c r="E185" s="5" t="s">
        <v>2187</v>
      </c>
      <c r="F185" s="5" t="s">
        <v>2188</v>
      </c>
      <c r="G185" s="5" t="s">
        <v>207</v>
      </c>
      <c r="H185" s="5" t="s">
        <v>203</v>
      </c>
      <c r="I185" s="5" t="s">
        <v>133</v>
      </c>
      <c r="J185" s="5" t="s">
        <v>208</v>
      </c>
      <c r="K185" s="7">
        <v>37970</v>
      </c>
      <c r="L185" s="7"/>
      <c r="M185" s="6" t="s">
        <v>46</v>
      </c>
      <c r="N185" s="5" t="s">
        <v>26</v>
      </c>
      <c r="O185" s="9"/>
      <c r="P185" s="6" t="str">
        <f>VLOOKUP(Table14[[#This Row],[SMT ID]],Table13[[SMT'#]:[163 J Election Question]],9,0)</f>
        <v>Yes</v>
      </c>
      <c r="Q185" s="6">
        <v>2018</v>
      </c>
      <c r="R185" s="6"/>
      <c r="S18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85" s="38">
        <f>VLOOKUP(Table14[[#This Row],[SMT ID]],'[1]Section 163(j) Election'!$A$5:$J$1406,7,0)</f>
        <v>0</v>
      </c>
    </row>
    <row r="186" spans="1:20" s="5" customFormat="1" ht="30" customHeight="1" x14ac:dyDescent="0.25">
      <c r="A186" s="5" t="s">
        <v>2281</v>
      </c>
      <c r="B186" s="15">
        <v>61480</v>
      </c>
      <c r="C186" s="6">
        <v>100</v>
      </c>
      <c r="D186" s="5" t="s">
        <v>2281</v>
      </c>
      <c r="E186" s="5" t="s">
        <v>2309</v>
      </c>
      <c r="F186" s="5" t="s">
        <v>2310</v>
      </c>
      <c r="G186" s="5" t="s">
        <v>2311</v>
      </c>
      <c r="H186" s="5" t="s">
        <v>132</v>
      </c>
      <c r="I186" s="5" t="s">
        <v>133</v>
      </c>
      <c r="J186" s="5" t="s">
        <v>294</v>
      </c>
      <c r="K186" s="7">
        <v>38350</v>
      </c>
      <c r="L186" s="7"/>
      <c r="M186" s="6" t="s">
        <v>422</v>
      </c>
      <c r="N186" s="5" t="s">
        <v>47</v>
      </c>
      <c r="O186" s="9"/>
      <c r="P186" s="6" t="str">
        <f>VLOOKUP(Table14[[#This Row],[SMT ID]],Table13[[SMT'#]:[163 J Election Question]],9,0)</f>
        <v>Yes</v>
      </c>
      <c r="Q186" s="6">
        <v>2018</v>
      </c>
      <c r="R186" s="6"/>
      <c r="S18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86" s="37">
        <f>VLOOKUP(Table14[[#This Row],[SMT ID]],'[1]Section 163(j) Election'!$A$5:$J$1406,7,0)</f>
        <v>2018</v>
      </c>
    </row>
    <row r="187" spans="1:20" s="5" customFormat="1" ht="30" customHeight="1" x14ac:dyDescent="0.25">
      <c r="A187" s="5" t="s">
        <v>49</v>
      </c>
      <c r="B187" s="15">
        <v>61485</v>
      </c>
      <c r="C187" s="6">
        <v>100</v>
      </c>
      <c r="D187" s="5" t="s">
        <v>49</v>
      </c>
      <c r="E187" s="5" t="s">
        <v>2189</v>
      </c>
      <c r="F187" s="5" t="s">
        <v>2190</v>
      </c>
      <c r="G187" s="5" t="s">
        <v>2191</v>
      </c>
      <c r="H187" s="5" t="s">
        <v>306</v>
      </c>
      <c r="I187" s="5" t="s">
        <v>133</v>
      </c>
      <c r="J187" s="5" t="s">
        <v>1778</v>
      </c>
      <c r="K187" s="7">
        <v>38028</v>
      </c>
      <c r="L187" s="7"/>
      <c r="M187" s="6" t="s">
        <v>55</v>
      </c>
      <c r="N187" s="5" t="s">
        <v>47</v>
      </c>
      <c r="O187" s="9"/>
      <c r="P187" s="6" t="str">
        <f>VLOOKUP(Table14[[#This Row],[SMT ID]],Table13[[SMT'#]:[163 J Election Question]],9,0)</f>
        <v>Yes</v>
      </c>
      <c r="Q187" s="6">
        <v>2018</v>
      </c>
      <c r="R187" s="6"/>
      <c r="S18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87" s="38">
        <f>VLOOKUP(Table14[[#This Row],[SMT ID]],'[1]Section 163(j) Election'!$A$5:$J$1406,7,0)</f>
        <v>2018</v>
      </c>
    </row>
    <row r="188" spans="1:20" s="5" customFormat="1" ht="30" customHeight="1" x14ac:dyDescent="0.25">
      <c r="A188" s="5" t="s">
        <v>846</v>
      </c>
      <c r="B188" s="15">
        <v>61486</v>
      </c>
      <c r="C188" s="6">
        <v>100</v>
      </c>
      <c r="D188" s="5" t="s">
        <v>846</v>
      </c>
      <c r="E188" s="5" t="s">
        <v>853</v>
      </c>
      <c r="F188" s="5" t="s">
        <v>854</v>
      </c>
      <c r="G188" s="5" t="s">
        <v>855</v>
      </c>
      <c r="H188" s="5" t="s">
        <v>499</v>
      </c>
      <c r="I188" s="5" t="s">
        <v>43</v>
      </c>
      <c r="J188" s="5" t="s">
        <v>525</v>
      </c>
      <c r="K188" s="7">
        <v>37974</v>
      </c>
      <c r="L188" s="7"/>
      <c r="M188" s="6" t="s">
        <v>55</v>
      </c>
      <c r="N188" s="5" t="s">
        <v>47</v>
      </c>
      <c r="O188" s="9"/>
      <c r="P188" s="6" t="str">
        <f>VLOOKUP(Table14[[#This Row],[SMT ID]],Table13[[SMT'#]:[163 J Election Question]],9,0)</f>
        <v>Yes</v>
      </c>
      <c r="Q188" s="6">
        <v>2018</v>
      </c>
      <c r="R188" s="6"/>
      <c r="S18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88" s="37">
        <f>VLOOKUP(Table14[[#This Row],[SMT ID]],'[1]Section 163(j) Election'!$A$5:$J$1406,7,0)</f>
        <v>2018</v>
      </c>
    </row>
    <row r="189" spans="1:20" s="5" customFormat="1" ht="30" customHeight="1" x14ac:dyDescent="0.25">
      <c r="A189" s="5" t="s">
        <v>846</v>
      </c>
      <c r="B189" s="15">
        <v>61490</v>
      </c>
      <c r="C189" s="6">
        <v>100</v>
      </c>
      <c r="D189" s="5" t="s">
        <v>846</v>
      </c>
      <c r="E189" s="5" t="s">
        <v>856</v>
      </c>
      <c r="F189" s="5" t="s">
        <v>857</v>
      </c>
      <c r="G189" s="5" t="s">
        <v>858</v>
      </c>
      <c r="H189" s="5" t="s">
        <v>524</v>
      </c>
      <c r="I189" s="5" t="s">
        <v>43</v>
      </c>
      <c r="J189" s="5" t="s">
        <v>525</v>
      </c>
      <c r="K189" s="7">
        <v>37978</v>
      </c>
      <c r="L189" s="7"/>
      <c r="M189" s="6" t="s">
        <v>55</v>
      </c>
      <c r="N189" s="5" t="s">
        <v>47</v>
      </c>
      <c r="O189" s="9"/>
      <c r="P189" s="6" t="str">
        <f>VLOOKUP(Table14[[#This Row],[SMT ID]],Table13[[SMT'#]:[163 J Election Question]],9,0)</f>
        <v>No</v>
      </c>
      <c r="Q189" s="6"/>
      <c r="R189" s="6"/>
      <c r="S18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89" s="38">
        <f>VLOOKUP(Table14[[#This Row],[SMT ID]],'[1]Section 163(j) Election'!$A$5:$J$1406,7,0)</f>
        <v>0</v>
      </c>
    </row>
    <row r="190" spans="1:20" s="5" customFormat="1" ht="30" customHeight="1" x14ac:dyDescent="0.25">
      <c r="A190" s="5" t="s">
        <v>49</v>
      </c>
      <c r="B190" s="15">
        <v>61491</v>
      </c>
      <c r="C190" s="6">
        <v>100</v>
      </c>
      <c r="D190" s="5" t="s">
        <v>49</v>
      </c>
      <c r="E190" s="5" t="s">
        <v>2192</v>
      </c>
      <c r="F190" s="5" t="s">
        <v>2193</v>
      </c>
      <c r="G190" s="5" t="s">
        <v>2194</v>
      </c>
      <c r="H190" s="5" t="s">
        <v>31</v>
      </c>
      <c r="I190" s="5" t="s">
        <v>32</v>
      </c>
      <c r="J190" s="5" t="s">
        <v>19</v>
      </c>
      <c r="K190" s="7">
        <v>38049</v>
      </c>
      <c r="L190" s="7"/>
      <c r="M190" s="6" t="s">
        <v>55</v>
      </c>
      <c r="N190" s="5" t="s">
        <v>47</v>
      </c>
      <c r="O190" s="9"/>
      <c r="P190" s="6" t="str">
        <f>VLOOKUP(Table14[[#This Row],[SMT ID]],Table13[[SMT'#]:[163 J Election Question]],9,0)</f>
        <v>No</v>
      </c>
      <c r="Q190" s="6"/>
      <c r="R190" s="6"/>
      <c r="S19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90" s="37">
        <f>VLOOKUP(Table14[[#This Row],[SMT ID]],'[1]Section 163(j) Election'!$A$5:$J$1406,7,0)</f>
        <v>0</v>
      </c>
    </row>
    <row r="191" spans="1:20" s="5" customFormat="1" ht="30" customHeight="1" x14ac:dyDescent="0.25">
      <c r="A191" s="5" t="s">
        <v>49</v>
      </c>
      <c r="B191" s="15">
        <v>61499</v>
      </c>
      <c r="C191" s="6">
        <v>100</v>
      </c>
      <c r="D191" s="5" t="s">
        <v>49</v>
      </c>
      <c r="E191" s="5" t="s">
        <v>2195</v>
      </c>
      <c r="F191" s="5" t="s">
        <v>2196</v>
      </c>
      <c r="G191" s="5" t="s">
        <v>2197</v>
      </c>
      <c r="H191" s="5" t="s">
        <v>88</v>
      </c>
      <c r="I191" s="5" t="s">
        <v>32</v>
      </c>
      <c r="J191" s="5" t="s">
        <v>722</v>
      </c>
      <c r="K191" s="7">
        <v>37977</v>
      </c>
      <c r="L191" s="7"/>
      <c r="M191" s="6" t="s">
        <v>46</v>
      </c>
      <c r="N191" s="5" t="s">
        <v>47</v>
      </c>
      <c r="O191" s="9"/>
      <c r="P191" s="6" t="str">
        <f>VLOOKUP(Table14[[#This Row],[SMT ID]],Table13[[SMT'#]:[163 J Election Question]],9,0)</f>
        <v>No</v>
      </c>
      <c r="Q191" s="6"/>
      <c r="R191" s="6"/>
      <c r="S19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91" s="38">
        <f>VLOOKUP(Table14[[#This Row],[SMT ID]],'[1]Section 163(j) Election'!$A$5:$J$1406,7,0)</f>
        <v>0</v>
      </c>
    </row>
    <row r="192" spans="1:20" s="5" customFormat="1" ht="30" customHeight="1" x14ac:dyDescent="0.25">
      <c r="A192" s="5" t="s">
        <v>49</v>
      </c>
      <c r="B192" s="15">
        <v>61509</v>
      </c>
      <c r="C192" s="6">
        <v>100</v>
      </c>
      <c r="D192" s="5" t="s">
        <v>49</v>
      </c>
      <c r="E192" s="5" t="s">
        <v>2198</v>
      </c>
      <c r="F192" s="5" t="s">
        <v>2199</v>
      </c>
      <c r="G192" s="5" t="s">
        <v>2200</v>
      </c>
      <c r="H192" s="5" t="s">
        <v>31</v>
      </c>
      <c r="I192" s="5" t="s">
        <v>32</v>
      </c>
      <c r="J192" s="5" t="s">
        <v>2201</v>
      </c>
      <c r="K192" s="7">
        <v>37972</v>
      </c>
      <c r="L192" s="7"/>
      <c r="M192" s="6" t="s">
        <v>55</v>
      </c>
      <c r="N192" s="5" t="s">
        <v>47</v>
      </c>
      <c r="O192" s="9"/>
      <c r="P192" s="6" t="str">
        <f>VLOOKUP(Table14[[#This Row],[SMT ID]],Table13[[SMT'#]:[163 J Election Question]],9,0)</f>
        <v>Yes</v>
      </c>
      <c r="Q192" s="6">
        <v>2018</v>
      </c>
      <c r="R192" s="6"/>
      <c r="S19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92" s="37">
        <f>VLOOKUP(Table14[[#This Row],[SMT ID]],'[1]Section 163(j) Election'!$A$5:$J$1406,7,0)</f>
        <v>2018</v>
      </c>
    </row>
    <row r="193" spans="1:20" s="5" customFormat="1" ht="30" customHeight="1" x14ac:dyDescent="0.25">
      <c r="A193" s="5" t="s">
        <v>2281</v>
      </c>
      <c r="B193" s="15">
        <v>61517</v>
      </c>
      <c r="C193" s="6">
        <v>100</v>
      </c>
      <c r="D193" s="5" t="s">
        <v>2281</v>
      </c>
      <c r="E193" s="5" t="s">
        <v>2312</v>
      </c>
      <c r="F193" s="5" t="s">
        <v>2313</v>
      </c>
      <c r="G193" s="5" t="s">
        <v>2166</v>
      </c>
      <c r="H193" s="5" t="s">
        <v>88</v>
      </c>
      <c r="I193" s="5" t="s">
        <v>32</v>
      </c>
      <c r="J193" s="5" t="s">
        <v>89</v>
      </c>
      <c r="K193" s="7">
        <v>38443</v>
      </c>
      <c r="L193" s="7"/>
      <c r="M193" s="6" t="s">
        <v>422</v>
      </c>
      <c r="N193" s="5" t="s">
        <v>56</v>
      </c>
      <c r="O193" s="9"/>
      <c r="P193" s="6" t="str">
        <f>VLOOKUP(Table14[[#This Row],[SMT ID]],Table13[[SMT'#]:[163 J Election Question]],9,0)</f>
        <v>Yes</v>
      </c>
      <c r="Q193" s="6">
        <v>2018</v>
      </c>
      <c r="R193" s="6"/>
      <c r="S19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93" s="38">
        <f>VLOOKUP(Table14[[#This Row],[SMT ID]],'[1]Section 163(j) Election'!$A$5:$J$1406,7,0)</f>
        <v>2018</v>
      </c>
    </row>
    <row r="194" spans="1:20" s="5" customFormat="1" ht="30" customHeight="1" x14ac:dyDescent="0.25">
      <c r="A194" s="5" t="s">
        <v>49</v>
      </c>
      <c r="B194" s="15">
        <v>61520</v>
      </c>
      <c r="C194" s="6">
        <v>100</v>
      </c>
      <c r="D194" s="5" t="s">
        <v>49</v>
      </c>
      <c r="E194" s="5" t="s">
        <v>2202</v>
      </c>
      <c r="F194" s="5" t="s">
        <v>2203</v>
      </c>
      <c r="G194" s="5" t="s">
        <v>2204</v>
      </c>
      <c r="H194" s="5" t="s">
        <v>144</v>
      </c>
      <c r="I194" s="5" t="s">
        <v>133</v>
      </c>
      <c r="J194" s="5" t="s">
        <v>2205</v>
      </c>
      <c r="K194" s="7">
        <v>38321</v>
      </c>
      <c r="L194" s="7"/>
      <c r="M194" s="6" t="s">
        <v>422</v>
      </c>
      <c r="N194" s="5" t="s">
        <v>47</v>
      </c>
      <c r="O194" s="9"/>
      <c r="P194" s="6" t="str">
        <f>VLOOKUP(Table14[[#This Row],[SMT ID]],Table13[[SMT'#]:[163 J Election Question]],9,0)</f>
        <v>No</v>
      </c>
      <c r="Q194" s="6"/>
      <c r="R194" s="6"/>
      <c r="S19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94" s="37">
        <f>VLOOKUP(Table14[[#This Row],[SMT ID]],'[1]Section 163(j) Election'!$A$5:$J$1406,7,0)</f>
        <v>0</v>
      </c>
    </row>
    <row r="195" spans="1:20" s="5" customFormat="1" ht="30" customHeight="1" x14ac:dyDescent="0.25">
      <c r="A195" s="5" t="s">
        <v>2281</v>
      </c>
      <c r="B195" s="15">
        <v>61527</v>
      </c>
      <c r="C195" s="6">
        <v>100</v>
      </c>
      <c r="D195" s="5" t="s">
        <v>2281</v>
      </c>
      <c r="E195" s="5" t="s">
        <v>2314</v>
      </c>
      <c r="F195" s="5" t="s">
        <v>2315</v>
      </c>
      <c r="G195" s="5" t="s">
        <v>2316</v>
      </c>
      <c r="H195" s="5" t="s">
        <v>31</v>
      </c>
      <c r="I195" s="5" t="s">
        <v>32</v>
      </c>
      <c r="J195" s="5" t="s">
        <v>2317</v>
      </c>
      <c r="K195" s="7">
        <v>38322</v>
      </c>
      <c r="L195" s="7"/>
      <c r="M195" s="6" t="s">
        <v>55</v>
      </c>
      <c r="N195" s="5" t="s">
        <v>26</v>
      </c>
      <c r="O195" s="9"/>
      <c r="P195" s="6" t="str">
        <f>VLOOKUP(Table14[[#This Row],[SMT ID]],Table13[[SMT'#]:[163 J Election Question]],9,0)</f>
        <v>No</v>
      </c>
      <c r="Q195" s="6"/>
      <c r="R195" s="6"/>
      <c r="S19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95" s="38">
        <f>VLOOKUP(Table14[[#This Row],[SMT ID]],'[1]Section 163(j) Election'!$A$5:$J$1406,7,0)</f>
        <v>0</v>
      </c>
    </row>
    <row r="196" spans="1:20" s="5" customFormat="1" ht="30" customHeight="1" x14ac:dyDescent="0.25">
      <c r="A196" s="27" t="s">
        <v>865</v>
      </c>
      <c r="B196" s="28">
        <v>61530</v>
      </c>
      <c r="C196" s="29">
        <v>100</v>
      </c>
      <c r="D196" s="27" t="s">
        <v>865</v>
      </c>
      <c r="E196" s="27" t="s">
        <v>866</v>
      </c>
      <c r="F196" s="27" t="s">
        <v>867</v>
      </c>
      <c r="G196" s="27" t="s">
        <v>868</v>
      </c>
      <c r="H196" s="27" t="s">
        <v>524</v>
      </c>
      <c r="I196" s="27" t="s">
        <v>43</v>
      </c>
      <c r="J196" s="27" t="s">
        <v>676</v>
      </c>
      <c r="K196" s="30">
        <v>37974</v>
      </c>
      <c r="L196" s="30"/>
      <c r="M196" s="29" t="s">
        <v>422</v>
      </c>
      <c r="N196" s="27" t="s">
        <v>47</v>
      </c>
      <c r="O196" s="31"/>
      <c r="P196" s="29" t="s">
        <v>21</v>
      </c>
      <c r="Q196" s="29">
        <v>2019</v>
      </c>
      <c r="R196" s="29"/>
      <c r="S19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96" s="37">
        <f>VLOOKUP(Table14[[#This Row],[SMT ID]],'[1]Section 163(j) Election'!$A$5:$J$1406,7,0)</f>
        <v>2018</v>
      </c>
    </row>
    <row r="197" spans="1:20" s="5" customFormat="1" ht="30" customHeight="1" x14ac:dyDescent="0.25">
      <c r="A197" s="5" t="s">
        <v>846</v>
      </c>
      <c r="B197" s="15">
        <v>61531</v>
      </c>
      <c r="C197" s="6">
        <v>100</v>
      </c>
      <c r="D197" s="5" t="s">
        <v>846</v>
      </c>
      <c r="E197" s="5" t="s">
        <v>859</v>
      </c>
      <c r="F197" s="5" t="s">
        <v>860</v>
      </c>
      <c r="G197" s="5" t="s">
        <v>861</v>
      </c>
      <c r="H197" s="5" t="s">
        <v>431</v>
      </c>
      <c r="I197" s="5" t="s">
        <v>43</v>
      </c>
      <c r="J197" s="5" t="s">
        <v>862</v>
      </c>
      <c r="K197" s="7">
        <v>38035</v>
      </c>
      <c r="L197" s="7"/>
      <c r="M197" s="6" t="s">
        <v>46</v>
      </c>
      <c r="N197" s="5" t="s">
        <v>26</v>
      </c>
      <c r="O197" s="9"/>
      <c r="P197" s="6" t="str">
        <f>VLOOKUP(Table14[[#This Row],[SMT ID]],Table13[[SMT'#]:[163 J Election Question]],9,0)</f>
        <v>Yes</v>
      </c>
      <c r="Q197" s="6">
        <v>2018</v>
      </c>
      <c r="R197" s="6"/>
      <c r="S19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97" s="38">
        <f>VLOOKUP(Table14[[#This Row],[SMT ID]],'[1]Section 163(j) Election'!$A$5:$J$1406,7,0)</f>
        <v>0</v>
      </c>
    </row>
    <row r="198" spans="1:20" s="5" customFormat="1" ht="30" customHeight="1" x14ac:dyDescent="0.25">
      <c r="A198" s="5" t="s">
        <v>49</v>
      </c>
      <c r="B198" s="15">
        <v>61535</v>
      </c>
      <c r="C198" s="6">
        <v>100</v>
      </c>
      <c r="D198" s="5" t="s">
        <v>49</v>
      </c>
      <c r="E198" s="5" t="s">
        <v>2206</v>
      </c>
      <c r="F198" s="5" t="s">
        <v>2207</v>
      </c>
      <c r="G198" s="5" t="s">
        <v>2208</v>
      </c>
      <c r="H198" s="5" t="s">
        <v>53</v>
      </c>
      <c r="I198" s="5" t="s">
        <v>43</v>
      </c>
      <c r="J198" s="5" t="s">
        <v>19</v>
      </c>
      <c r="K198" s="7">
        <v>37966</v>
      </c>
      <c r="L198" s="7"/>
      <c r="M198" s="6" t="s">
        <v>46</v>
      </c>
      <c r="N198" s="5" t="s">
        <v>47</v>
      </c>
      <c r="O198" s="9"/>
      <c r="P198" s="6" t="str">
        <f>VLOOKUP(Table14[[#This Row],[SMT ID]],Table13[[SMT'#]:[163 J Election Question]],9,0)</f>
        <v>No</v>
      </c>
      <c r="Q198" s="6"/>
      <c r="R198" s="6"/>
      <c r="S19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198" s="37">
        <f>VLOOKUP(Table14[[#This Row],[SMT ID]],'[1]Section 163(j) Election'!$A$5:$J$1406,7,0)</f>
        <v>0</v>
      </c>
    </row>
    <row r="199" spans="1:20" s="5" customFormat="1" ht="30" customHeight="1" x14ac:dyDescent="0.25">
      <c r="A199" s="5" t="s">
        <v>49</v>
      </c>
      <c r="B199" s="15">
        <v>61539</v>
      </c>
      <c r="C199" s="6">
        <v>100</v>
      </c>
      <c r="D199" s="5" t="s">
        <v>49</v>
      </c>
      <c r="E199" s="5" t="s">
        <v>2209</v>
      </c>
      <c r="F199" s="5" t="s">
        <v>2210</v>
      </c>
      <c r="G199" s="5" t="s">
        <v>2211</v>
      </c>
      <c r="H199" s="5" t="s">
        <v>306</v>
      </c>
      <c r="I199" s="5" t="s">
        <v>133</v>
      </c>
      <c r="J199" s="5" t="s">
        <v>1285</v>
      </c>
      <c r="K199" s="7">
        <v>38231</v>
      </c>
      <c r="L199" s="7"/>
      <c r="M199" s="6" t="s">
        <v>422</v>
      </c>
      <c r="N199" s="5" t="s">
        <v>47</v>
      </c>
      <c r="O199" s="9"/>
      <c r="P199" s="6" t="str">
        <f>VLOOKUP(Table14[[#This Row],[SMT ID]],Table13[[SMT'#]:[163 J Election Question]],9,0)</f>
        <v>No</v>
      </c>
      <c r="Q199" s="6"/>
      <c r="R199" s="6"/>
      <c r="S19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99" s="38">
        <f>VLOOKUP(Table14[[#This Row],[SMT ID]],'[1]Section 163(j) Election'!$A$5:$J$1406,7,0)</f>
        <v>0</v>
      </c>
    </row>
    <row r="200" spans="1:20" s="5" customFormat="1" ht="30" customHeight="1" x14ac:dyDescent="0.25">
      <c r="A200" s="5" t="s">
        <v>2281</v>
      </c>
      <c r="B200" s="15">
        <v>61540</v>
      </c>
      <c r="C200" s="6">
        <v>100</v>
      </c>
      <c r="D200" s="5" t="s">
        <v>2281</v>
      </c>
      <c r="E200" s="5" t="s">
        <v>2318</v>
      </c>
      <c r="F200" s="5" t="s">
        <v>2319</v>
      </c>
      <c r="G200" s="5" t="s">
        <v>2320</v>
      </c>
      <c r="H200" s="5" t="s">
        <v>109</v>
      </c>
      <c r="I200" s="5" t="s">
        <v>32</v>
      </c>
      <c r="J200" s="5" t="s">
        <v>1219</v>
      </c>
      <c r="K200" s="7">
        <v>38546</v>
      </c>
      <c r="L200" s="7"/>
      <c r="M200" s="6" t="s">
        <v>37</v>
      </c>
      <c r="N200" s="5" t="s">
        <v>56</v>
      </c>
      <c r="O200" s="9"/>
      <c r="P200" s="6" t="str">
        <f>VLOOKUP(Table14[[#This Row],[SMT ID]],Table13[[SMT'#]:[163 J Election Question]],9,0)</f>
        <v>No</v>
      </c>
      <c r="Q200" s="6"/>
      <c r="R200" s="6"/>
      <c r="S20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00" s="37">
        <f>VLOOKUP(Table14[[#This Row],[SMT ID]],'[1]Section 163(j) Election'!$A$5:$J$1406,7,0)</f>
        <v>0</v>
      </c>
    </row>
    <row r="201" spans="1:20" s="5" customFormat="1" ht="30" customHeight="1" x14ac:dyDescent="0.25">
      <c r="A201" s="5" t="s">
        <v>1162</v>
      </c>
      <c r="B201" s="15">
        <v>61541</v>
      </c>
      <c r="C201" s="6">
        <v>100</v>
      </c>
      <c r="D201" s="5" t="s">
        <v>1162</v>
      </c>
      <c r="E201" s="5" t="s">
        <v>1178</v>
      </c>
      <c r="F201" s="5" t="s">
        <v>1179</v>
      </c>
      <c r="G201" s="5" t="s">
        <v>1059</v>
      </c>
      <c r="H201" s="5" t="s">
        <v>109</v>
      </c>
      <c r="I201" s="5" t="s">
        <v>32</v>
      </c>
      <c r="J201" s="5" t="s">
        <v>359</v>
      </c>
      <c r="K201" s="7">
        <v>38656</v>
      </c>
      <c r="L201" s="7"/>
      <c r="M201" s="6" t="s">
        <v>37</v>
      </c>
      <c r="N201" s="5" t="s">
        <v>47</v>
      </c>
      <c r="O201" s="9"/>
      <c r="P201" s="6" t="str">
        <f>VLOOKUP(Table14[[#This Row],[SMT ID]],Table13[[SMT'#]:[163 J Election Question]],9,0)</f>
        <v>No</v>
      </c>
      <c r="Q201" s="6"/>
      <c r="R201" s="6"/>
      <c r="S20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01" s="38">
        <f>VLOOKUP(Table14[[#This Row],[SMT ID]],'[1]Section 163(j) Election'!$A$5:$J$1406,7,0)</f>
        <v>0</v>
      </c>
    </row>
    <row r="202" spans="1:20" s="5" customFormat="1" ht="30" customHeight="1" x14ac:dyDescent="0.25">
      <c r="A202" s="5" t="s">
        <v>2281</v>
      </c>
      <c r="B202" s="15">
        <v>61544</v>
      </c>
      <c r="C202" s="6">
        <v>100</v>
      </c>
      <c r="D202" s="5" t="s">
        <v>2281</v>
      </c>
      <c r="E202" s="5" t="s">
        <v>2321</v>
      </c>
      <c r="F202" s="5" t="s">
        <v>2322</v>
      </c>
      <c r="G202" s="5" t="s">
        <v>1167</v>
      </c>
      <c r="H202" s="5" t="s">
        <v>144</v>
      </c>
      <c r="I202" s="5" t="s">
        <v>133</v>
      </c>
      <c r="J202" s="5" t="s">
        <v>1168</v>
      </c>
      <c r="K202" s="7">
        <v>38533</v>
      </c>
      <c r="L202" s="7"/>
      <c r="M202" s="6" t="s">
        <v>422</v>
      </c>
      <c r="N202" s="5" t="s">
        <v>47</v>
      </c>
      <c r="O202" s="9"/>
      <c r="P202" s="6" t="str">
        <f>VLOOKUP(Table14[[#This Row],[SMT ID]],Table13[[SMT'#]:[163 J Election Question]],9,0)</f>
        <v>Yes</v>
      </c>
      <c r="Q202" s="6">
        <v>2018</v>
      </c>
      <c r="R202" s="6"/>
      <c r="S20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02" s="37">
        <f>VLOOKUP(Table14[[#This Row],[SMT ID]],'[1]Section 163(j) Election'!$A$5:$J$1406,7,0)</f>
        <v>2018</v>
      </c>
    </row>
    <row r="203" spans="1:20" s="5" customFormat="1" ht="30" customHeight="1" x14ac:dyDescent="0.25">
      <c r="A203" s="5" t="s">
        <v>495</v>
      </c>
      <c r="B203" s="15">
        <v>61554</v>
      </c>
      <c r="C203" s="6">
        <v>100</v>
      </c>
      <c r="D203" s="5" t="s">
        <v>495</v>
      </c>
      <c r="E203" s="5" t="s">
        <v>515</v>
      </c>
      <c r="F203" s="5" t="s">
        <v>516</v>
      </c>
      <c r="G203" s="5" t="s">
        <v>517</v>
      </c>
      <c r="H203" s="5" t="s">
        <v>499</v>
      </c>
      <c r="I203" s="5" t="s">
        <v>43</v>
      </c>
      <c r="J203" s="5" t="s">
        <v>494</v>
      </c>
      <c r="K203" s="7">
        <v>38324</v>
      </c>
      <c r="L203" s="7"/>
      <c r="M203" s="6" t="s">
        <v>422</v>
      </c>
      <c r="N203" s="5" t="s">
        <v>47</v>
      </c>
      <c r="O203" s="9"/>
      <c r="P203" s="6" t="str">
        <f>VLOOKUP(Table14[[#This Row],[SMT ID]],Table13[[SMT'#]:[163 J Election Question]],9,0)</f>
        <v>Yes</v>
      </c>
      <c r="Q203" s="6">
        <v>2018</v>
      </c>
      <c r="R203" s="6"/>
      <c r="S20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203" s="38">
        <f>VLOOKUP(Table14[[#This Row],[SMT ID]],'[1]Section 163(j) Election'!$A$5:$J$1406,7,0)</f>
        <v>0</v>
      </c>
    </row>
    <row r="204" spans="1:20" s="21" customFormat="1" ht="30" customHeight="1" x14ac:dyDescent="0.25">
      <c r="A204" s="5" t="s">
        <v>1256</v>
      </c>
      <c r="B204" s="15">
        <v>61557</v>
      </c>
      <c r="C204" s="6">
        <v>100</v>
      </c>
      <c r="D204" s="5" t="s">
        <v>1256</v>
      </c>
      <c r="E204" s="5" t="s">
        <v>1257</v>
      </c>
      <c r="F204" s="5" t="s">
        <v>1258</v>
      </c>
      <c r="G204" s="5" t="s">
        <v>1091</v>
      </c>
      <c r="H204" s="5" t="s">
        <v>306</v>
      </c>
      <c r="I204" s="5" t="s">
        <v>133</v>
      </c>
      <c r="J204" s="5" t="s">
        <v>33</v>
      </c>
      <c r="K204" s="7">
        <v>38639</v>
      </c>
      <c r="L204" s="7"/>
      <c r="M204" s="6" t="s">
        <v>422</v>
      </c>
      <c r="N204" s="5" t="s">
        <v>47</v>
      </c>
      <c r="O204" s="9"/>
      <c r="P204" s="6" t="str">
        <f>VLOOKUP(Table14[[#This Row],[SMT ID]],Table13[[SMT'#]:[163 J Election Question]],9,0)</f>
        <v>No</v>
      </c>
      <c r="Q204" s="6"/>
      <c r="R204" s="6"/>
      <c r="S20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04" s="37">
        <f>VLOOKUP(Table14[[#This Row],[SMT ID]],'[1]Section 163(j) Election'!$A$5:$J$1406,7,0)</f>
        <v>0</v>
      </c>
    </row>
    <row r="205" spans="1:20" s="21" customFormat="1" ht="30" customHeight="1" x14ac:dyDescent="0.25">
      <c r="A205" s="5" t="s">
        <v>495</v>
      </c>
      <c r="B205" s="15">
        <v>61567</v>
      </c>
      <c r="C205" s="6">
        <v>100</v>
      </c>
      <c r="D205" s="5" t="s">
        <v>495</v>
      </c>
      <c r="E205" s="5" t="s">
        <v>518</v>
      </c>
      <c r="F205" s="5" t="s">
        <v>519</v>
      </c>
      <c r="G205" s="5" t="s">
        <v>520</v>
      </c>
      <c r="H205" s="5" t="s">
        <v>144</v>
      </c>
      <c r="I205" s="5" t="s">
        <v>133</v>
      </c>
      <c r="J205" s="5" t="s">
        <v>204</v>
      </c>
      <c r="K205" s="7">
        <v>38098</v>
      </c>
      <c r="L205" s="7"/>
      <c r="M205" s="6" t="s">
        <v>422</v>
      </c>
      <c r="N205" s="5" t="s">
        <v>56</v>
      </c>
      <c r="O205" s="9"/>
      <c r="P205" s="6" t="str">
        <f>VLOOKUP(Table14[[#This Row],[SMT ID]],Table13[[SMT'#]:[163 J Election Question]],9,0)</f>
        <v>Yes</v>
      </c>
      <c r="Q205" s="6">
        <v>2018</v>
      </c>
      <c r="R205" s="6"/>
      <c r="S20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205" s="38">
        <f>VLOOKUP(Table14[[#This Row],[SMT ID]],'[1]Section 163(j) Election'!$A$5:$J$1406,7,0)</f>
        <v>0</v>
      </c>
    </row>
    <row r="206" spans="1:20" s="5" customFormat="1" ht="30" customHeight="1" x14ac:dyDescent="0.25">
      <c r="A206" s="5" t="s">
        <v>49</v>
      </c>
      <c r="B206" s="15">
        <v>61584</v>
      </c>
      <c r="C206" s="6">
        <v>100</v>
      </c>
      <c r="D206" s="5" t="s">
        <v>49</v>
      </c>
      <c r="E206" s="5" t="s">
        <v>2212</v>
      </c>
      <c r="F206" s="5" t="s">
        <v>2213</v>
      </c>
      <c r="G206" s="5" t="s">
        <v>2078</v>
      </c>
      <c r="H206" s="5" t="s">
        <v>232</v>
      </c>
      <c r="I206" s="5" t="s">
        <v>133</v>
      </c>
      <c r="J206" s="5" t="s">
        <v>2214</v>
      </c>
      <c r="K206" s="7">
        <v>38343</v>
      </c>
      <c r="L206" s="7"/>
      <c r="M206" s="6" t="s">
        <v>422</v>
      </c>
      <c r="N206" s="5" t="s">
        <v>26</v>
      </c>
      <c r="O206" s="9"/>
      <c r="P206" s="6" t="str">
        <f>VLOOKUP(Table14[[#This Row],[SMT ID]],Table13[[SMT'#]:[163 J Election Question]],9,0)</f>
        <v>No</v>
      </c>
      <c r="Q206" s="6"/>
      <c r="R206" s="6"/>
      <c r="S20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06" s="37">
        <f>VLOOKUP(Table14[[#This Row],[SMT ID]],'[1]Section 163(j) Election'!$A$5:$J$1406,7,0)</f>
        <v>0</v>
      </c>
    </row>
    <row r="207" spans="1:20" s="5" customFormat="1" ht="30" customHeight="1" x14ac:dyDescent="0.25">
      <c r="A207" s="5" t="s">
        <v>49</v>
      </c>
      <c r="B207" s="15">
        <v>61586</v>
      </c>
      <c r="C207" s="6">
        <v>100</v>
      </c>
      <c r="D207" s="5" t="s">
        <v>49</v>
      </c>
      <c r="E207" s="5" t="s">
        <v>2215</v>
      </c>
      <c r="F207" s="5" t="s">
        <v>2216</v>
      </c>
      <c r="G207" s="5" t="s">
        <v>2217</v>
      </c>
      <c r="H207" s="5" t="s">
        <v>68</v>
      </c>
      <c r="I207" s="5" t="s">
        <v>32</v>
      </c>
      <c r="J207" s="5" t="s">
        <v>1085</v>
      </c>
      <c r="K207" s="7">
        <v>38191</v>
      </c>
      <c r="L207" s="7"/>
      <c r="M207" s="6" t="s">
        <v>422</v>
      </c>
      <c r="N207" s="5" t="s">
        <v>47</v>
      </c>
      <c r="O207" s="9"/>
      <c r="P207" s="6" t="str">
        <f>VLOOKUP(Table14[[#This Row],[SMT ID]],Table13[[SMT'#]:[163 J Election Question]],9,0)</f>
        <v>Yes</v>
      </c>
      <c r="Q207" s="6">
        <v>2018</v>
      </c>
      <c r="R207" s="6"/>
      <c r="S20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07" s="38">
        <f>VLOOKUP(Table14[[#This Row],[SMT ID]],'[1]Section 163(j) Election'!$A$5:$J$1406,7,0)</f>
        <v>2018</v>
      </c>
    </row>
    <row r="208" spans="1:20" s="5" customFormat="1" ht="30" customHeight="1" x14ac:dyDescent="0.25">
      <c r="A208" s="5" t="s">
        <v>49</v>
      </c>
      <c r="B208" s="15">
        <v>61587</v>
      </c>
      <c r="C208" s="6">
        <v>100</v>
      </c>
      <c r="D208" s="5" t="s">
        <v>49</v>
      </c>
      <c r="E208" s="5" t="s">
        <v>2218</v>
      </c>
      <c r="F208" s="5" t="s">
        <v>2219</v>
      </c>
      <c r="G208" s="5" t="s">
        <v>1084</v>
      </c>
      <c r="H208" s="5" t="s">
        <v>68</v>
      </c>
      <c r="I208" s="5" t="s">
        <v>32</v>
      </c>
      <c r="J208" s="5" t="s">
        <v>1085</v>
      </c>
      <c r="K208" s="7">
        <v>38083</v>
      </c>
      <c r="L208" s="7"/>
      <c r="M208" s="6" t="s">
        <v>55</v>
      </c>
      <c r="N208" s="5" t="s">
        <v>47</v>
      </c>
      <c r="O208" s="9"/>
      <c r="P208" s="6" t="str">
        <f>VLOOKUP(Table14[[#This Row],[SMT ID]],Table13[[SMT'#]:[163 J Election Question]],9,0)</f>
        <v>Yes</v>
      </c>
      <c r="Q208" s="6">
        <v>2018</v>
      </c>
      <c r="R208" s="6"/>
      <c r="S20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08" s="37">
        <f>VLOOKUP(Table14[[#This Row],[SMT ID]],'[1]Section 163(j) Election'!$A$5:$J$1406,7,0)</f>
        <v>2018</v>
      </c>
    </row>
    <row r="209" spans="1:20" s="21" customFormat="1" ht="30" customHeight="1" x14ac:dyDescent="0.25">
      <c r="A209" s="5" t="s">
        <v>2850</v>
      </c>
      <c r="B209" s="15">
        <v>61588</v>
      </c>
      <c r="C209" s="6">
        <v>100</v>
      </c>
      <c r="D209" s="5" t="s">
        <v>2850</v>
      </c>
      <c r="E209" s="5" t="s">
        <v>2851</v>
      </c>
      <c r="F209" s="5" t="s">
        <v>2852</v>
      </c>
      <c r="G209" s="5" t="s">
        <v>981</v>
      </c>
      <c r="H209" s="5" t="s">
        <v>499</v>
      </c>
      <c r="I209" s="5" t="s">
        <v>43</v>
      </c>
      <c r="J209" s="5" t="s">
        <v>862</v>
      </c>
      <c r="K209" s="7">
        <v>38322</v>
      </c>
      <c r="L209" s="7"/>
      <c r="M209" s="6" t="s">
        <v>37</v>
      </c>
      <c r="N209" s="5" t="s">
        <v>47</v>
      </c>
      <c r="O209" s="9"/>
      <c r="P209" s="6" t="str">
        <f>VLOOKUP(Table14[[#This Row],[SMT ID]],Table13[[SMT'#]:[163 J Election Question]],9,0)</f>
        <v>Yes</v>
      </c>
      <c r="Q209" s="6">
        <v>2018</v>
      </c>
      <c r="R209" s="6"/>
      <c r="S20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09" s="38">
        <f>VLOOKUP(Table14[[#This Row],[SMT ID]],'[1]Section 163(j) Election'!$A$5:$J$1406,7,0)</f>
        <v>2018</v>
      </c>
    </row>
    <row r="210" spans="1:20" s="21" customFormat="1" ht="30" customHeight="1" x14ac:dyDescent="0.25">
      <c r="A210" s="5" t="s">
        <v>495</v>
      </c>
      <c r="B210" s="15">
        <v>61589</v>
      </c>
      <c r="C210" s="6">
        <v>100</v>
      </c>
      <c r="D210" s="5" t="s">
        <v>495</v>
      </c>
      <c r="E210" s="5" t="s">
        <v>521</v>
      </c>
      <c r="F210" s="5" t="s">
        <v>522</v>
      </c>
      <c r="G210" s="5" t="s">
        <v>523</v>
      </c>
      <c r="H210" s="5" t="s">
        <v>524</v>
      </c>
      <c r="I210" s="5" t="s">
        <v>43</v>
      </c>
      <c r="J210" s="5" t="s">
        <v>525</v>
      </c>
      <c r="K210" s="7">
        <v>38139</v>
      </c>
      <c r="L210" s="7"/>
      <c r="M210" s="6" t="s">
        <v>55</v>
      </c>
      <c r="N210" s="5" t="s">
        <v>47</v>
      </c>
      <c r="O210" s="9"/>
      <c r="P210" s="6" t="str">
        <f>VLOOKUP(Table14[[#This Row],[SMT ID]],Table13[[SMT'#]:[163 J Election Question]],9,0)</f>
        <v>Yes</v>
      </c>
      <c r="Q210" s="6">
        <v>2018</v>
      </c>
      <c r="R210" s="6"/>
      <c r="S21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210" s="37">
        <f>VLOOKUP(Table14[[#This Row],[SMT ID]],'[1]Section 163(j) Election'!$A$5:$J$1406,7,0)</f>
        <v>0</v>
      </c>
    </row>
    <row r="211" spans="1:20" s="21" customFormat="1" ht="30" customHeight="1" x14ac:dyDescent="0.25">
      <c r="A211" s="5" t="s">
        <v>1193</v>
      </c>
      <c r="B211" s="15">
        <v>61591</v>
      </c>
      <c r="C211" s="6">
        <v>18</v>
      </c>
      <c r="D211" s="5" t="s">
        <v>1193</v>
      </c>
      <c r="E211" s="5" t="s">
        <v>1209</v>
      </c>
      <c r="F211" s="5" t="s">
        <v>1210</v>
      </c>
      <c r="G211" s="5" t="s">
        <v>1211</v>
      </c>
      <c r="H211" s="5" t="s">
        <v>289</v>
      </c>
      <c r="I211" s="5" t="s">
        <v>133</v>
      </c>
      <c r="J211" s="5" t="s">
        <v>566</v>
      </c>
      <c r="K211" s="7">
        <v>38324</v>
      </c>
      <c r="L211" s="7"/>
      <c r="M211" s="6" t="s">
        <v>55</v>
      </c>
      <c r="N211" s="5" t="s">
        <v>47</v>
      </c>
      <c r="O211" s="9"/>
      <c r="P211" s="6" t="str">
        <f>VLOOKUP(Table14[[#This Row],[SMT ID]],Table13[[SMT'#]:[163 J Election Question]],9,0)</f>
        <v>No</v>
      </c>
      <c r="Q211" s="6"/>
      <c r="R211" s="6"/>
      <c r="S21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11" s="38">
        <f>VLOOKUP(Table14[[#This Row],[SMT ID]],'[1]Section 163(j) Election'!$A$5:$J$1406,7,0)</f>
        <v>0</v>
      </c>
    </row>
    <row r="212" spans="1:20" s="21" customFormat="1" ht="30" customHeight="1" x14ac:dyDescent="0.25">
      <c r="A212" s="5" t="s">
        <v>2281</v>
      </c>
      <c r="B212" s="15">
        <v>61591</v>
      </c>
      <c r="C212" s="6">
        <v>82</v>
      </c>
      <c r="D212" s="5" t="s">
        <v>2281</v>
      </c>
      <c r="E212" s="5" t="s">
        <v>1209</v>
      </c>
      <c r="F212" s="5" t="s">
        <v>1210</v>
      </c>
      <c r="G212" s="5" t="s">
        <v>1211</v>
      </c>
      <c r="H212" s="5" t="s">
        <v>289</v>
      </c>
      <c r="I212" s="5" t="s">
        <v>133</v>
      </c>
      <c r="J212" s="5" t="s">
        <v>566</v>
      </c>
      <c r="K212" s="7">
        <v>38324</v>
      </c>
      <c r="L212" s="7"/>
      <c r="M212" s="6" t="s">
        <v>55</v>
      </c>
      <c r="N212" s="5" t="s">
        <v>47</v>
      </c>
      <c r="O212" s="9"/>
      <c r="P212" s="6" t="str">
        <f>VLOOKUP(Table14[[#This Row],[SMT ID]],Table13[[SMT'#]:[163 J Election Question]],9,0)</f>
        <v>No</v>
      </c>
      <c r="Q212" s="6"/>
      <c r="R212" s="6"/>
      <c r="S21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12" s="37">
        <f>VLOOKUP(Table14[[#This Row],[SMT ID]],'[1]Section 163(j) Election'!$A$5:$J$1406,7,0)</f>
        <v>0</v>
      </c>
    </row>
    <row r="213" spans="1:20" s="21" customFormat="1" ht="30" customHeight="1" x14ac:dyDescent="0.25">
      <c r="A213" s="5" t="s">
        <v>49</v>
      </c>
      <c r="B213" s="15">
        <v>61601</v>
      </c>
      <c r="C213" s="6">
        <v>100</v>
      </c>
      <c r="D213" s="5" t="s">
        <v>49</v>
      </c>
      <c r="E213" s="5" t="s">
        <v>2220</v>
      </c>
      <c r="F213" s="5" t="s">
        <v>2221</v>
      </c>
      <c r="G213" s="5" t="s">
        <v>2222</v>
      </c>
      <c r="H213" s="5" t="s">
        <v>306</v>
      </c>
      <c r="I213" s="5" t="s">
        <v>133</v>
      </c>
      <c r="J213" s="5" t="s">
        <v>1285</v>
      </c>
      <c r="K213" s="7">
        <v>38415</v>
      </c>
      <c r="L213" s="7"/>
      <c r="M213" s="6" t="s">
        <v>55</v>
      </c>
      <c r="N213" s="5" t="s">
        <v>47</v>
      </c>
      <c r="O213" s="9"/>
      <c r="P213" s="6" t="str">
        <f>VLOOKUP(Table14[[#This Row],[SMT ID]],Table13[[SMT'#]:[163 J Election Question]],9,0)</f>
        <v>No</v>
      </c>
      <c r="Q213" s="6"/>
      <c r="R213" s="6"/>
      <c r="S213" s="42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13" s="42">
        <f>VLOOKUP(Table14[[#This Row],[SMT ID]],'[1]Section 163(j) Election'!$A$5:$J$1406,7,0)</f>
        <v>0</v>
      </c>
    </row>
    <row r="214" spans="1:20" s="5" customFormat="1" ht="30" customHeight="1" x14ac:dyDescent="0.25">
      <c r="A214" s="5" t="s">
        <v>2437</v>
      </c>
      <c r="B214" s="15">
        <v>61603</v>
      </c>
      <c r="C214" s="6">
        <v>100</v>
      </c>
      <c r="D214" s="5" t="s">
        <v>2437</v>
      </c>
      <c r="E214" s="5" t="s">
        <v>2445</v>
      </c>
      <c r="F214" s="5" t="s">
        <v>2446</v>
      </c>
      <c r="G214" s="5" t="s">
        <v>2447</v>
      </c>
      <c r="H214" s="5" t="s">
        <v>42</v>
      </c>
      <c r="I214" s="5" t="s">
        <v>43</v>
      </c>
      <c r="J214" s="5" t="s">
        <v>1348</v>
      </c>
      <c r="K214" s="7">
        <v>38258</v>
      </c>
      <c r="L214" s="7"/>
      <c r="M214" s="6" t="s">
        <v>55</v>
      </c>
      <c r="N214" s="5" t="s">
        <v>47</v>
      </c>
      <c r="O214" s="9"/>
      <c r="P214" s="6" t="str">
        <f>VLOOKUP(Table14[[#This Row],[SMT ID]],Table13[[SMT'#]:[163 J Election Question]],9,0)</f>
        <v>No</v>
      </c>
      <c r="Q214" s="6"/>
      <c r="R214" s="6"/>
      <c r="S21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14" s="37">
        <f>VLOOKUP(Table14[[#This Row],[SMT ID]],'[1]Section 163(j) Election'!$A$5:$J$1406,7,0)</f>
        <v>0</v>
      </c>
    </row>
    <row r="215" spans="1:20" s="5" customFormat="1" ht="30" customHeight="1" x14ac:dyDescent="0.25">
      <c r="A215" s="5" t="s">
        <v>49</v>
      </c>
      <c r="B215" s="15">
        <v>61605</v>
      </c>
      <c r="C215" s="6">
        <v>100</v>
      </c>
      <c r="D215" s="5" t="s">
        <v>49</v>
      </c>
      <c r="E215" s="5" t="s">
        <v>2223</v>
      </c>
      <c r="F215" s="5" t="s">
        <v>2224</v>
      </c>
      <c r="G215" s="5" t="s">
        <v>2225</v>
      </c>
      <c r="H215" s="5" t="s">
        <v>42</v>
      </c>
      <c r="I215" s="5" t="s">
        <v>43</v>
      </c>
      <c r="J215" s="5" t="s">
        <v>1348</v>
      </c>
      <c r="K215" s="7">
        <v>38216</v>
      </c>
      <c r="L215" s="7"/>
      <c r="M215" s="6" t="s">
        <v>55</v>
      </c>
      <c r="N215" s="5" t="s">
        <v>47</v>
      </c>
      <c r="O215" s="9"/>
      <c r="P215" s="6" t="str">
        <f>VLOOKUP(Table14[[#This Row],[SMT ID]],Table13[[SMT'#]:[163 J Election Question]],9,0)</f>
        <v>No</v>
      </c>
      <c r="Q215" s="6"/>
      <c r="R215" s="6"/>
      <c r="S21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15" s="38">
        <f>VLOOKUP(Table14[[#This Row],[SMT ID]],'[1]Section 163(j) Election'!$A$5:$J$1406,7,0)</f>
        <v>0</v>
      </c>
    </row>
    <row r="216" spans="1:20" s="5" customFormat="1" ht="30" customHeight="1" x14ac:dyDescent="0.25">
      <c r="A216" s="5" t="s">
        <v>49</v>
      </c>
      <c r="B216" s="15">
        <v>61607</v>
      </c>
      <c r="C216" s="6">
        <v>100</v>
      </c>
      <c r="D216" s="5" t="s">
        <v>49</v>
      </c>
      <c r="E216" s="5" t="s">
        <v>50</v>
      </c>
      <c r="F216" s="5" t="s">
        <v>51</v>
      </c>
      <c r="G216" s="5" t="s">
        <v>52</v>
      </c>
      <c r="H216" s="5" t="s">
        <v>53</v>
      </c>
      <c r="I216" s="5" t="s">
        <v>43</v>
      </c>
      <c r="J216" s="5" t="s">
        <v>54</v>
      </c>
      <c r="K216" s="7">
        <v>38167</v>
      </c>
      <c r="L216" s="7">
        <v>43525</v>
      </c>
      <c r="M216" s="6" t="s">
        <v>55</v>
      </c>
      <c r="N216" s="5" t="s">
        <v>56</v>
      </c>
      <c r="O216" s="9"/>
      <c r="P216" s="6" t="str">
        <f>VLOOKUP(Table14[[#This Row],[SMT ID]],Table13[[SMT'#]:[163 J Election Question]],9,0)</f>
        <v>Yes</v>
      </c>
      <c r="Q216" s="6">
        <v>2018</v>
      </c>
      <c r="R216" s="6"/>
      <c r="S21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16" s="37">
        <f>VLOOKUP(Table14[[#This Row],[SMT ID]],'[1]Section 163(j) Election'!$A$5:$J$1406,7,0)</f>
        <v>2018</v>
      </c>
    </row>
    <row r="217" spans="1:20" s="5" customFormat="1" ht="30" customHeight="1" x14ac:dyDescent="0.25">
      <c r="A217" s="5" t="s">
        <v>2281</v>
      </c>
      <c r="B217" s="15">
        <v>61609</v>
      </c>
      <c r="C217" s="6">
        <v>100</v>
      </c>
      <c r="D217" s="5" t="s">
        <v>2281</v>
      </c>
      <c r="E217" s="5" t="s">
        <v>2323</v>
      </c>
      <c r="F217" s="5" t="s">
        <v>2324</v>
      </c>
      <c r="G217" s="5" t="s">
        <v>1631</v>
      </c>
      <c r="H217" s="5" t="s">
        <v>630</v>
      </c>
      <c r="I217" s="5" t="s">
        <v>43</v>
      </c>
      <c r="J217" s="5" t="s">
        <v>33</v>
      </c>
      <c r="K217" s="7">
        <v>38299</v>
      </c>
      <c r="L217" s="7"/>
      <c r="M217" s="6" t="s">
        <v>422</v>
      </c>
      <c r="N217" s="5" t="s">
        <v>178</v>
      </c>
      <c r="O217" s="9"/>
      <c r="P217" s="6" t="str">
        <f>VLOOKUP(Table14[[#This Row],[SMT ID]],Table13[[SMT'#]:[163 J Election Question]],9,0)</f>
        <v>No</v>
      </c>
      <c r="Q217" s="6"/>
      <c r="R217" s="6"/>
      <c r="S21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17" s="38">
        <f>VLOOKUP(Table14[[#This Row],[SMT ID]],'[1]Section 163(j) Election'!$A$5:$J$1406,7,0)</f>
        <v>0</v>
      </c>
    </row>
    <row r="218" spans="1:20" s="5" customFormat="1" ht="30" customHeight="1" x14ac:dyDescent="0.25">
      <c r="A218" s="5" t="s">
        <v>495</v>
      </c>
      <c r="B218" s="15">
        <v>61622</v>
      </c>
      <c r="C218" s="6">
        <v>50</v>
      </c>
      <c r="D218" s="5" t="s">
        <v>495</v>
      </c>
      <c r="E218" s="5" t="s">
        <v>526</v>
      </c>
      <c r="F218" s="5" t="s">
        <v>527</v>
      </c>
      <c r="G218" s="5" t="s">
        <v>528</v>
      </c>
      <c r="H218" s="5" t="s">
        <v>431</v>
      </c>
      <c r="I218" s="5" t="s">
        <v>43</v>
      </c>
      <c r="J218" s="5" t="s">
        <v>529</v>
      </c>
      <c r="K218" s="7">
        <v>38300</v>
      </c>
      <c r="L218" s="7"/>
      <c r="M218" s="6" t="s">
        <v>37</v>
      </c>
      <c r="N218" s="5" t="s">
        <v>47</v>
      </c>
      <c r="O218" s="9"/>
      <c r="P218" s="6" t="str">
        <f>VLOOKUP(Table14[[#This Row],[SMT ID]],Table13[[SMT'#]:[163 J Election Question]],9,0)</f>
        <v>Yes</v>
      </c>
      <c r="Q218" s="6">
        <v>2018</v>
      </c>
      <c r="R218" s="6"/>
      <c r="S21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18" s="37">
        <f>VLOOKUP(Table14[[#This Row],[SMT ID]],'[1]Section 163(j) Election'!$A$5:$J$1406,7,0)</f>
        <v>2018</v>
      </c>
    </row>
    <row r="219" spans="1:20" s="5" customFormat="1" ht="30" customHeight="1" x14ac:dyDescent="0.25">
      <c r="A219" s="5" t="s">
        <v>846</v>
      </c>
      <c r="B219" s="15">
        <v>61622</v>
      </c>
      <c r="C219" s="6">
        <v>39</v>
      </c>
      <c r="D219" s="5" t="s">
        <v>846</v>
      </c>
      <c r="E219" s="5" t="s">
        <v>526</v>
      </c>
      <c r="F219" s="5" t="s">
        <v>527</v>
      </c>
      <c r="G219" s="5" t="s">
        <v>528</v>
      </c>
      <c r="H219" s="5" t="s">
        <v>431</v>
      </c>
      <c r="I219" s="5" t="s">
        <v>43</v>
      </c>
      <c r="J219" s="5" t="s">
        <v>529</v>
      </c>
      <c r="K219" s="7">
        <v>38300</v>
      </c>
      <c r="L219" s="7"/>
      <c r="M219" s="6" t="s">
        <v>37</v>
      </c>
      <c r="N219" s="5" t="s">
        <v>47</v>
      </c>
      <c r="O219" s="9"/>
      <c r="P219" s="6" t="str">
        <f>VLOOKUP(Table14[[#This Row],[SMT ID]],Table13[[SMT'#]:[163 J Election Question]],9,0)</f>
        <v>Yes</v>
      </c>
      <c r="Q219" s="6">
        <v>2018</v>
      </c>
      <c r="R219" s="6"/>
      <c r="S21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19" s="38">
        <f>VLOOKUP(Table14[[#This Row],[SMT ID]],'[1]Section 163(j) Election'!$A$5:$J$1406,7,0)</f>
        <v>2018</v>
      </c>
    </row>
    <row r="220" spans="1:20" s="5" customFormat="1" ht="30" customHeight="1" x14ac:dyDescent="0.25">
      <c r="A220" s="5" t="s">
        <v>865</v>
      </c>
      <c r="B220" s="15">
        <v>61622</v>
      </c>
      <c r="C220" s="6">
        <v>11</v>
      </c>
      <c r="D220" s="5" t="s">
        <v>865</v>
      </c>
      <c r="E220" s="5" t="s">
        <v>526</v>
      </c>
      <c r="F220" s="5" t="s">
        <v>527</v>
      </c>
      <c r="G220" s="5" t="s">
        <v>528</v>
      </c>
      <c r="H220" s="5" t="s">
        <v>431</v>
      </c>
      <c r="I220" s="5" t="s">
        <v>43</v>
      </c>
      <c r="J220" s="5" t="s">
        <v>529</v>
      </c>
      <c r="K220" s="7">
        <v>38300</v>
      </c>
      <c r="L220" s="7"/>
      <c r="M220" s="6" t="s">
        <v>37</v>
      </c>
      <c r="N220" s="5" t="s">
        <v>47</v>
      </c>
      <c r="O220" s="9"/>
      <c r="P220" s="6" t="str">
        <f>VLOOKUP(Table14[[#This Row],[SMT ID]],Table13[[SMT'#]:[163 J Election Question]],9,0)</f>
        <v>Yes</v>
      </c>
      <c r="Q220" s="6">
        <v>2018</v>
      </c>
      <c r="R220" s="6"/>
      <c r="S22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20" s="37">
        <f>VLOOKUP(Table14[[#This Row],[SMT ID]],'[1]Section 163(j) Election'!$A$5:$J$1406,7,0)</f>
        <v>2018</v>
      </c>
    </row>
    <row r="221" spans="1:20" s="5" customFormat="1" ht="30" customHeight="1" x14ac:dyDescent="0.25">
      <c r="A221" s="5" t="s">
        <v>3589</v>
      </c>
      <c r="B221" s="15">
        <v>61623</v>
      </c>
      <c r="C221" s="6">
        <v>100</v>
      </c>
      <c r="D221" s="5" t="s">
        <v>3589</v>
      </c>
      <c r="E221" s="5" t="s">
        <v>3629</v>
      </c>
      <c r="F221" s="5" t="s">
        <v>3630</v>
      </c>
      <c r="G221" s="5" t="s">
        <v>1110</v>
      </c>
      <c r="H221" s="5" t="s">
        <v>451</v>
      </c>
      <c r="I221" s="5" t="s">
        <v>452</v>
      </c>
      <c r="J221" s="5" t="s">
        <v>1111</v>
      </c>
      <c r="K221" s="7">
        <v>37978</v>
      </c>
      <c r="L221" s="7"/>
      <c r="M221" s="6" t="s">
        <v>55</v>
      </c>
      <c r="N221" s="5" t="s">
        <v>178</v>
      </c>
      <c r="O221" s="9"/>
      <c r="P221" s="6" t="str">
        <f>VLOOKUP(Table14[[#This Row],[SMT ID]],Table13[[SMT'#]:[163 J Election Question]],9,0)</f>
        <v>No</v>
      </c>
      <c r="Q221" s="6"/>
      <c r="R221" s="6"/>
      <c r="S22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21" s="38">
        <f>VLOOKUP(Table14[[#This Row],[SMT ID]],'[1]Section 163(j) Election'!$A$5:$J$1406,7,0)</f>
        <v>0</v>
      </c>
    </row>
    <row r="222" spans="1:20" s="5" customFormat="1" ht="30" customHeight="1" x14ac:dyDescent="0.25">
      <c r="A222" s="27" t="s">
        <v>3634</v>
      </c>
      <c r="B222" s="28">
        <v>61624</v>
      </c>
      <c r="C222" s="29">
        <v>100</v>
      </c>
      <c r="D222" s="27" t="s">
        <v>3634</v>
      </c>
      <c r="E222" s="27" t="s">
        <v>3647</v>
      </c>
      <c r="F222" s="27" t="s">
        <v>3648</v>
      </c>
      <c r="G222" s="27" t="s">
        <v>3649</v>
      </c>
      <c r="H222" s="27" t="s">
        <v>451</v>
      </c>
      <c r="I222" s="27" t="s">
        <v>452</v>
      </c>
      <c r="J222" s="27" t="s">
        <v>3650</v>
      </c>
      <c r="K222" s="30">
        <v>37985</v>
      </c>
      <c r="L222" s="30"/>
      <c r="M222" s="29" t="s">
        <v>55</v>
      </c>
      <c r="N222" s="27" t="s">
        <v>178</v>
      </c>
      <c r="O222" s="31"/>
      <c r="P222" s="29" t="s">
        <v>21</v>
      </c>
      <c r="Q222" s="29">
        <v>2019</v>
      </c>
      <c r="R222" s="29"/>
      <c r="S22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22" s="37">
        <f>VLOOKUP(Table14[[#This Row],[SMT ID]],'[1]Section 163(j) Election'!$A$5:$J$1406,7,0)</f>
        <v>2018</v>
      </c>
    </row>
    <row r="223" spans="1:20" s="5" customFormat="1" ht="30" customHeight="1" x14ac:dyDescent="0.25">
      <c r="A223" s="5" t="s">
        <v>3634</v>
      </c>
      <c r="B223" s="15">
        <v>61625</v>
      </c>
      <c r="C223" s="6">
        <v>100</v>
      </c>
      <c r="D223" s="5" t="s">
        <v>3634</v>
      </c>
      <c r="E223" s="5" t="s">
        <v>3651</v>
      </c>
      <c r="F223" s="5" t="s">
        <v>3652</v>
      </c>
      <c r="G223" s="5" t="s">
        <v>3653</v>
      </c>
      <c r="H223" s="5" t="s">
        <v>463</v>
      </c>
      <c r="I223" s="5" t="s">
        <v>452</v>
      </c>
      <c r="J223" s="5" t="s">
        <v>710</v>
      </c>
      <c r="K223" s="7">
        <v>38288</v>
      </c>
      <c r="L223" s="7"/>
      <c r="M223" s="6" t="s">
        <v>55</v>
      </c>
      <c r="N223" s="5" t="s">
        <v>178</v>
      </c>
      <c r="O223" s="9"/>
      <c r="P223" s="6" t="str">
        <f>VLOOKUP(Table14[[#This Row],[SMT ID]],Table13[[SMT'#]:[163 J Election Question]],9,0)</f>
        <v>No</v>
      </c>
      <c r="Q223" s="6"/>
      <c r="R223" s="6"/>
      <c r="S22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23" s="38">
        <f>VLOOKUP(Table14[[#This Row],[SMT ID]],'[1]Section 163(j) Election'!$A$5:$J$1406,7,0)</f>
        <v>0</v>
      </c>
    </row>
    <row r="224" spans="1:20" s="5" customFormat="1" ht="30" customHeight="1" x14ac:dyDescent="0.25">
      <c r="A224" s="5" t="s">
        <v>2023</v>
      </c>
      <c r="B224" s="15">
        <v>61629</v>
      </c>
      <c r="C224" s="6">
        <v>100</v>
      </c>
      <c r="D224" s="5" t="s">
        <v>2023</v>
      </c>
      <c r="E224" s="5" t="s">
        <v>2024</v>
      </c>
      <c r="F224" s="5" t="s">
        <v>2025</v>
      </c>
      <c r="G224" s="5" t="s">
        <v>1999</v>
      </c>
      <c r="H224" s="5" t="s">
        <v>203</v>
      </c>
      <c r="I224" s="5" t="s">
        <v>133</v>
      </c>
      <c r="J224" s="5" t="s">
        <v>2000</v>
      </c>
      <c r="K224" s="7">
        <v>38113</v>
      </c>
      <c r="L224" s="7">
        <v>43466</v>
      </c>
      <c r="M224" s="6" t="s">
        <v>46</v>
      </c>
      <c r="N224" s="5" t="s">
        <v>26</v>
      </c>
      <c r="O224" s="9"/>
      <c r="P224" s="6" t="str">
        <f>VLOOKUP(Table14[[#This Row],[SMT ID]],Table13[[SMT'#]:[163 J Election Question]],9,0)</f>
        <v>Yes</v>
      </c>
      <c r="Q224" s="6">
        <v>2018</v>
      </c>
      <c r="R224" s="6"/>
      <c r="S22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NEF DISPOSED INTEREST IN 2018</v>
      </c>
      <c r="T224" s="37">
        <f>VLOOKUP(Table14[[#This Row],[SMT ID]],'[1]Section 163(j) Election'!$A$5:$J$1406,7,0)</f>
        <v>0</v>
      </c>
    </row>
    <row r="225" spans="1:20" s="5" customFormat="1" ht="30" customHeight="1" x14ac:dyDescent="0.25">
      <c r="A225" s="5" t="s">
        <v>3634</v>
      </c>
      <c r="B225" s="15">
        <v>61639</v>
      </c>
      <c r="C225" s="6">
        <v>100</v>
      </c>
      <c r="D225" s="5" t="s">
        <v>3634</v>
      </c>
      <c r="E225" s="5" t="s">
        <v>3654</v>
      </c>
      <c r="F225" s="5" t="s">
        <v>3655</v>
      </c>
      <c r="G225" s="5" t="s">
        <v>1314</v>
      </c>
      <c r="H225" s="5" t="s">
        <v>451</v>
      </c>
      <c r="I225" s="5" t="s">
        <v>452</v>
      </c>
      <c r="J225" s="5" t="s">
        <v>1315</v>
      </c>
      <c r="K225" s="7">
        <v>37974</v>
      </c>
      <c r="L225" s="7"/>
      <c r="M225" s="6" t="s">
        <v>55</v>
      </c>
      <c r="N225" s="5" t="s">
        <v>56</v>
      </c>
      <c r="O225" s="9"/>
      <c r="P225" s="6" t="str">
        <f>VLOOKUP(Table14[[#This Row],[SMT ID]],Table13[[SMT'#]:[163 J Election Question]],9,0)</f>
        <v>Yes</v>
      </c>
      <c r="Q225" s="6">
        <v>2018</v>
      </c>
      <c r="R225" s="6"/>
      <c r="S22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25" s="38">
        <f>VLOOKUP(Table14[[#This Row],[SMT ID]],'[1]Section 163(j) Election'!$A$5:$J$1406,7,0)</f>
        <v>2018</v>
      </c>
    </row>
    <row r="226" spans="1:20" s="5" customFormat="1" ht="30" customHeight="1" x14ac:dyDescent="0.25">
      <c r="A226" s="5" t="s">
        <v>3634</v>
      </c>
      <c r="B226" s="15">
        <v>61641</v>
      </c>
      <c r="C226" s="6">
        <v>100</v>
      </c>
      <c r="D226" s="5" t="s">
        <v>3634</v>
      </c>
      <c r="E226" s="5" t="s">
        <v>3656</v>
      </c>
      <c r="F226" s="5" t="s">
        <v>3657</v>
      </c>
      <c r="G226" s="5" t="s">
        <v>3658</v>
      </c>
      <c r="H226" s="5" t="s">
        <v>16</v>
      </c>
      <c r="I226" s="5" t="s">
        <v>17</v>
      </c>
      <c r="J226" s="5" t="s">
        <v>473</v>
      </c>
      <c r="K226" s="7">
        <v>37972</v>
      </c>
      <c r="L226" s="7"/>
      <c r="M226" s="6" t="s">
        <v>55</v>
      </c>
      <c r="N226" s="5" t="s">
        <v>178</v>
      </c>
      <c r="O226" s="9"/>
      <c r="P226" s="6" t="str">
        <f>VLOOKUP(Table14[[#This Row],[SMT ID]],Table13[[SMT'#]:[163 J Election Question]],9,0)</f>
        <v>Yes</v>
      </c>
      <c r="Q226" s="6">
        <v>2018</v>
      </c>
      <c r="R226" s="6"/>
      <c r="S22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26" s="37">
        <f>VLOOKUP(Table14[[#This Row],[SMT ID]],'[1]Section 163(j) Election'!$A$5:$J$1406,7,0)</f>
        <v>2018</v>
      </c>
    </row>
    <row r="227" spans="1:20" s="5" customFormat="1" ht="30" customHeight="1" x14ac:dyDescent="0.25">
      <c r="A227" s="5" t="s">
        <v>3634</v>
      </c>
      <c r="B227" s="15">
        <v>61642</v>
      </c>
      <c r="C227" s="6">
        <v>100</v>
      </c>
      <c r="D227" s="5" t="s">
        <v>3634</v>
      </c>
      <c r="E227" s="5" t="s">
        <v>3659</v>
      </c>
      <c r="F227" s="5" t="s">
        <v>3660</v>
      </c>
      <c r="G227" s="5" t="s">
        <v>2945</v>
      </c>
      <c r="H227" s="5" t="s">
        <v>16</v>
      </c>
      <c r="I227" s="5" t="s">
        <v>17</v>
      </c>
      <c r="J227" s="5" t="s">
        <v>171</v>
      </c>
      <c r="K227" s="7">
        <v>37979</v>
      </c>
      <c r="L227" s="7"/>
      <c r="M227" s="6" t="s">
        <v>55</v>
      </c>
      <c r="N227" s="5" t="s">
        <v>178</v>
      </c>
      <c r="O227" s="9"/>
      <c r="P227" s="6" t="str">
        <f>VLOOKUP(Table14[[#This Row],[SMT ID]],Table13[[SMT'#]:[163 J Election Question]],9,0)</f>
        <v>Yes</v>
      </c>
      <c r="Q227" s="6">
        <v>2018</v>
      </c>
      <c r="R227" s="6"/>
      <c r="S22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27" s="38">
        <f>VLOOKUP(Table14[[#This Row],[SMT ID]],'[1]Section 163(j) Election'!$A$5:$J$1406,7,0)</f>
        <v>2018</v>
      </c>
    </row>
    <row r="228" spans="1:20" s="5" customFormat="1" ht="30" customHeight="1" x14ac:dyDescent="0.25">
      <c r="A228" s="5" t="s">
        <v>3634</v>
      </c>
      <c r="B228" s="15">
        <v>61643</v>
      </c>
      <c r="C228" s="6">
        <v>100</v>
      </c>
      <c r="D228" s="5" t="s">
        <v>3634</v>
      </c>
      <c r="E228" s="5" t="s">
        <v>3661</v>
      </c>
      <c r="F228" s="5" t="s">
        <v>3661</v>
      </c>
      <c r="G228" s="5" t="s">
        <v>3662</v>
      </c>
      <c r="H228" s="5" t="s">
        <v>3455</v>
      </c>
      <c r="I228" s="5" t="s">
        <v>17</v>
      </c>
      <c r="J228" s="5" t="s">
        <v>1335</v>
      </c>
      <c r="K228" s="7">
        <v>37985</v>
      </c>
      <c r="L228" s="7"/>
      <c r="M228" s="6" t="s">
        <v>55</v>
      </c>
      <c r="N228" s="5" t="s">
        <v>178</v>
      </c>
      <c r="O228" s="9"/>
      <c r="P228" s="6" t="str">
        <f>VLOOKUP(Table14[[#This Row],[SMT ID]],Table13[[SMT'#]:[163 J Election Question]],9,0)</f>
        <v>No</v>
      </c>
      <c r="Q228" s="6"/>
      <c r="R228" s="6"/>
      <c r="S22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28" s="37">
        <f>VLOOKUP(Table14[[#This Row],[SMT ID]],'[1]Section 163(j) Election'!$A$5:$J$1406,7,0)</f>
        <v>0</v>
      </c>
    </row>
    <row r="229" spans="1:20" s="5" customFormat="1" ht="30" customHeight="1" x14ac:dyDescent="0.25">
      <c r="A229" s="5" t="s">
        <v>2281</v>
      </c>
      <c r="B229" s="15">
        <v>61646</v>
      </c>
      <c r="C229" s="6">
        <v>100</v>
      </c>
      <c r="D229" s="5" t="s">
        <v>2281</v>
      </c>
      <c r="E229" s="5" t="s">
        <v>2325</v>
      </c>
      <c r="F229" s="5" t="s">
        <v>2326</v>
      </c>
      <c r="G229" s="5" t="s">
        <v>1265</v>
      </c>
      <c r="H229" s="5" t="s">
        <v>53</v>
      </c>
      <c r="I229" s="5" t="s">
        <v>43</v>
      </c>
      <c r="J229" s="5" t="s">
        <v>1266</v>
      </c>
      <c r="K229" s="7">
        <v>38336</v>
      </c>
      <c r="L229" s="7"/>
      <c r="M229" s="6" t="s">
        <v>422</v>
      </c>
      <c r="N229" s="5" t="s">
        <v>47</v>
      </c>
      <c r="O229" s="9"/>
      <c r="P229" s="6" t="str">
        <f>VLOOKUP(Table14[[#This Row],[SMT ID]],Table13[[SMT'#]:[163 J Election Question]],9,0)</f>
        <v>No</v>
      </c>
      <c r="Q229" s="6"/>
      <c r="R229" s="6"/>
      <c r="S22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29" s="38">
        <f>VLOOKUP(Table14[[#This Row],[SMT ID]],'[1]Section 163(j) Election'!$A$5:$J$1406,7,0)</f>
        <v>0</v>
      </c>
    </row>
    <row r="230" spans="1:20" s="5" customFormat="1" ht="30" customHeight="1" x14ac:dyDescent="0.25">
      <c r="A230" s="5" t="s">
        <v>846</v>
      </c>
      <c r="B230" s="15">
        <v>61651</v>
      </c>
      <c r="C230" s="6">
        <v>94</v>
      </c>
      <c r="D230" s="5" t="s">
        <v>846</v>
      </c>
      <c r="E230" s="5" t="s">
        <v>863</v>
      </c>
      <c r="F230" s="5" t="s">
        <v>864</v>
      </c>
      <c r="G230" s="5" t="s">
        <v>849</v>
      </c>
      <c r="H230" s="5" t="s">
        <v>127</v>
      </c>
      <c r="I230" s="5" t="s">
        <v>43</v>
      </c>
      <c r="J230" s="5" t="s">
        <v>432</v>
      </c>
      <c r="K230" s="7">
        <v>38078</v>
      </c>
      <c r="L230" s="7"/>
      <c r="M230" s="6" t="s">
        <v>422</v>
      </c>
      <c r="N230" s="5" t="s">
        <v>47</v>
      </c>
      <c r="O230" s="9"/>
      <c r="P230" s="6" t="str">
        <f>VLOOKUP(Table14[[#This Row],[SMT ID]],Table13[[SMT'#]:[163 J Election Question]],9,0)</f>
        <v>Yes</v>
      </c>
      <c r="Q230" s="6">
        <v>2018</v>
      </c>
      <c r="R230" s="6"/>
      <c r="S23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30" s="37">
        <f>VLOOKUP(Table14[[#This Row],[SMT ID]],'[1]Section 163(j) Election'!$A$5:$J$1406,7,0)</f>
        <v>2018</v>
      </c>
    </row>
    <row r="231" spans="1:20" s="5" customFormat="1" ht="30" customHeight="1" x14ac:dyDescent="0.25">
      <c r="A231" s="5" t="s">
        <v>2281</v>
      </c>
      <c r="B231" s="15">
        <v>61651</v>
      </c>
      <c r="C231" s="6">
        <v>6</v>
      </c>
      <c r="D231" s="5" t="s">
        <v>2281</v>
      </c>
      <c r="E231" s="5" t="s">
        <v>863</v>
      </c>
      <c r="F231" s="5" t="s">
        <v>864</v>
      </c>
      <c r="G231" s="5" t="s">
        <v>849</v>
      </c>
      <c r="H231" s="5" t="s">
        <v>127</v>
      </c>
      <c r="I231" s="5" t="s">
        <v>43</v>
      </c>
      <c r="J231" s="5" t="s">
        <v>432</v>
      </c>
      <c r="K231" s="7">
        <v>38078</v>
      </c>
      <c r="L231" s="7"/>
      <c r="M231" s="6" t="s">
        <v>422</v>
      </c>
      <c r="N231" s="5" t="s">
        <v>47</v>
      </c>
      <c r="O231" s="9"/>
      <c r="P231" s="6" t="str">
        <f>VLOOKUP(Table14[[#This Row],[SMT ID]],Table13[[SMT'#]:[163 J Election Question]],9,0)</f>
        <v>Yes</v>
      </c>
      <c r="Q231" s="6">
        <v>2018</v>
      </c>
      <c r="R231" s="6"/>
      <c r="S23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31" s="38">
        <f>VLOOKUP(Table14[[#This Row],[SMT ID]],'[1]Section 163(j) Election'!$A$5:$J$1406,7,0)</f>
        <v>2018</v>
      </c>
    </row>
    <row r="232" spans="1:20" s="5" customFormat="1" ht="30" customHeight="1" x14ac:dyDescent="0.25">
      <c r="A232" s="5" t="s">
        <v>865</v>
      </c>
      <c r="B232" s="15">
        <v>61660</v>
      </c>
      <c r="C232" s="6">
        <v>100</v>
      </c>
      <c r="D232" s="5" t="s">
        <v>865</v>
      </c>
      <c r="E232" s="5" t="s">
        <v>869</v>
      </c>
      <c r="F232" s="5" t="s">
        <v>870</v>
      </c>
      <c r="G232" s="5" t="s">
        <v>871</v>
      </c>
      <c r="H232" s="5" t="s">
        <v>499</v>
      </c>
      <c r="I232" s="5" t="s">
        <v>43</v>
      </c>
      <c r="J232" s="5" t="s">
        <v>432</v>
      </c>
      <c r="K232" s="7">
        <v>38198</v>
      </c>
      <c r="L232" s="7"/>
      <c r="M232" s="6" t="s">
        <v>422</v>
      </c>
      <c r="N232" s="5" t="s">
        <v>47</v>
      </c>
      <c r="O232" s="9"/>
      <c r="P232" s="6" t="str">
        <f>VLOOKUP(Table14[[#This Row],[SMT ID]],Table13[[SMT'#]:[163 J Election Question]],9,0)</f>
        <v>No</v>
      </c>
      <c r="Q232" s="6"/>
      <c r="R232" s="6"/>
      <c r="S23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32" s="37">
        <f>VLOOKUP(Table14[[#This Row],[SMT ID]],'[1]Section 163(j) Election'!$A$5:$J$1406,7,0)</f>
        <v>0</v>
      </c>
    </row>
    <row r="233" spans="1:20" s="5" customFormat="1" ht="30" customHeight="1" x14ac:dyDescent="0.25">
      <c r="A233" s="5" t="s">
        <v>49</v>
      </c>
      <c r="B233" s="15">
        <v>61662</v>
      </c>
      <c r="C233" s="6">
        <v>100</v>
      </c>
      <c r="D233" s="5" t="s">
        <v>49</v>
      </c>
      <c r="E233" s="5" t="s">
        <v>2226</v>
      </c>
      <c r="F233" s="5" t="s">
        <v>2227</v>
      </c>
      <c r="G233" s="5" t="s">
        <v>2228</v>
      </c>
      <c r="H233" s="5" t="s">
        <v>182</v>
      </c>
      <c r="I233" s="5" t="s">
        <v>32</v>
      </c>
      <c r="J233" s="5" t="s">
        <v>33</v>
      </c>
      <c r="K233" s="7">
        <v>38335</v>
      </c>
      <c r="L233" s="7"/>
      <c r="M233" s="6" t="s">
        <v>55</v>
      </c>
      <c r="N233" s="5" t="s">
        <v>26</v>
      </c>
      <c r="O233" s="9"/>
      <c r="P233" s="6" t="str">
        <f>VLOOKUP(Table14[[#This Row],[SMT ID]],Table13[[SMT'#]:[163 J Election Question]],9,0)</f>
        <v>Yes</v>
      </c>
      <c r="Q233" s="6">
        <v>2018</v>
      </c>
      <c r="R233" s="6"/>
      <c r="S23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33" s="38">
        <f>VLOOKUP(Table14[[#This Row],[SMT ID]],'[1]Section 163(j) Election'!$A$5:$J$1406,7,0)</f>
        <v>2018</v>
      </c>
    </row>
    <row r="234" spans="1:20" s="5" customFormat="1" ht="30" customHeight="1" x14ac:dyDescent="0.25">
      <c r="A234" s="5" t="s">
        <v>49</v>
      </c>
      <c r="B234" s="15">
        <v>61667</v>
      </c>
      <c r="C234" s="6">
        <v>100</v>
      </c>
      <c r="D234" s="5" t="s">
        <v>49</v>
      </c>
      <c r="E234" s="5" t="s">
        <v>2229</v>
      </c>
      <c r="F234" s="5" t="s">
        <v>2230</v>
      </c>
      <c r="G234" s="5" t="s">
        <v>381</v>
      </c>
      <c r="H234" s="5" t="s">
        <v>203</v>
      </c>
      <c r="I234" s="5" t="s">
        <v>133</v>
      </c>
      <c r="J234" s="5" t="s">
        <v>134</v>
      </c>
      <c r="K234" s="7">
        <v>38240</v>
      </c>
      <c r="L234" s="7"/>
      <c r="M234" s="6" t="s">
        <v>55</v>
      </c>
      <c r="N234" s="5" t="s">
        <v>47</v>
      </c>
      <c r="O234" s="9"/>
      <c r="P234" s="6" t="str">
        <f>VLOOKUP(Table14[[#This Row],[SMT ID]],Table13[[SMT'#]:[163 J Election Question]],9,0)</f>
        <v>No</v>
      </c>
      <c r="Q234" s="6"/>
      <c r="R234" s="6"/>
      <c r="S23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34" s="37">
        <f>VLOOKUP(Table14[[#This Row],[SMT ID]],'[1]Section 163(j) Election'!$A$5:$J$1406,7,0)</f>
        <v>0</v>
      </c>
    </row>
    <row r="235" spans="1:20" s="5" customFormat="1" ht="30" customHeight="1" x14ac:dyDescent="0.25">
      <c r="A235" s="5" t="s">
        <v>49</v>
      </c>
      <c r="B235" s="15">
        <v>61668</v>
      </c>
      <c r="C235" s="6">
        <v>100</v>
      </c>
      <c r="D235" s="5" t="s">
        <v>49</v>
      </c>
      <c r="E235" s="5" t="s">
        <v>2231</v>
      </c>
      <c r="F235" s="5" t="s">
        <v>2232</v>
      </c>
      <c r="G235" s="5" t="s">
        <v>2233</v>
      </c>
      <c r="H235" s="5" t="s">
        <v>109</v>
      </c>
      <c r="I235" s="5" t="s">
        <v>32</v>
      </c>
      <c r="J235" s="5" t="s">
        <v>24</v>
      </c>
      <c r="K235" s="7">
        <v>38169</v>
      </c>
      <c r="L235" s="7"/>
      <c r="M235" s="6" t="s">
        <v>55</v>
      </c>
      <c r="N235" s="5" t="s">
        <v>47</v>
      </c>
      <c r="O235" s="9"/>
      <c r="P235" s="6" t="str">
        <f>VLOOKUP(Table14[[#This Row],[SMT ID]],Table13[[SMT'#]:[163 J Election Question]],9,0)</f>
        <v>No</v>
      </c>
      <c r="Q235" s="6"/>
      <c r="R235" s="6"/>
      <c r="S23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35" s="38">
        <f>VLOOKUP(Table14[[#This Row],[SMT ID]],'[1]Section 163(j) Election'!$A$5:$J$1406,7,0)</f>
        <v>0</v>
      </c>
    </row>
    <row r="236" spans="1:20" s="21" customFormat="1" ht="30" customHeight="1" x14ac:dyDescent="0.25">
      <c r="A236" s="5" t="s">
        <v>2281</v>
      </c>
      <c r="B236" s="15">
        <v>61674</v>
      </c>
      <c r="C236" s="6">
        <v>100</v>
      </c>
      <c r="D236" s="5" t="s">
        <v>2281</v>
      </c>
      <c r="E236" s="5" t="s">
        <v>2327</v>
      </c>
      <c r="F236" s="5" t="s">
        <v>2328</v>
      </c>
      <c r="G236" s="5" t="s">
        <v>2329</v>
      </c>
      <c r="H236" s="5" t="s">
        <v>306</v>
      </c>
      <c r="I236" s="5" t="s">
        <v>133</v>
      </c>
      <c r="J236" s="5" t="s">
        <v>2177</v>
      </c>
      <c r="K236" s="7">
        <v>38121</v>
      </c>
      <c r="L236" s="7"/>
      <c r="M236" s="6" t="s">
        <v>55</v>
      </c>
      <c r="N236" s="5" t="s">
        <v>47</v>
      </c>
      <c r="O236" s="9"/>
      <c r="P236" s="6" t="str">
        <f>VLOOKUP(Table14[[#This Row],[SMT ID]],Table13[[SMT'#]:[163 J Election Question]],9,0)</f>
        <v>No</v>
      </c>
      <c r="Q236" s="6"/>
      <c r="R236" s="6"/>
      <c r="S23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36" s="37">
        <f>VLOOKUP(Table14[[#This Row],[SMT ID]],'[1]Section 163(j) Election'!$A$5:$J$1406,7,0)</f>
        <v>0</v>
      </c>
    </row>
    <row r="237" spans="1:20" s="5" customFormat="1" ht="30" customHeight="1" x14ac:dyDescent="0.25">
      <c r="A237" s="5" t="s">
        <v>49</v>
      </c>
      <c r="B237" s="15">
        <v>61680</v>
      </c>
      <c r="C237" s="6">
        <v>100</v>
      </c>
      <c r="D237" s="5" t="s">
        <v>49</v>
      </c>
      <c r="E237" s="5" t="s">
        <v>2234</v>
      </c>
      <c r="F237" s="5" t="s">
        <v>2235</v>
      </c>
      <c r="G237" s="5" t="s">
        <v>309</v>
      </c>
      <c r="H237" s="5" t="s">
        <v>144</v>
      </c>
      <c r="I237" s="5" t="s">
        <v>133</v>
      </c>
      <c r="J237" s="5" t="s">
        <v>204</v>
      </c>
      <c r="K237" s="7">
        <v>38230</v>
      </c>
      <c r="L237" s="7"/>
      <c r="M237" s="6" t="s">
        <v>55</v>
      </c>
      <c r="N237" s="5" t="s">
        <v>47</v>
      </c>
      <c r="O237" s="9"/>
      <c r="P237" s="6" t="str">
        <f>VLOOKUP(Table14[[#This Row],[SMT ID]],Table13[[SMT'#]:[163 J Election Question]],9,0)</f>
        <v>No</v>
      </c>
      <c r="Q237" s="6"/>
      <c r="R237" s="6"/>
      <c r="S23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37" s="38">
        <f>VLOOKUP(Table14[[#This Row],[SMT ID]],'[1]Section 163(j) Election'!$A$5:$J$1406,7,0)</f>
        <v>0</v>
      </c>
    </row>
    <row r="238" spans="1:20" s="5" customFormat="1" ht="30" customHeight="1" x14ac:dyDescent="0.25">
      <c r="A238" s="5" t="s">
        <v>49</v>
      </c>
      <c r="B238" s="15">
        <v>61683</v>
      </c>
      <c r="C238" s="6">
        <v>100</v>
      </c>
      <c r="D238" s="5" t="s">
        <v>49</v>
      </c>
      <c r="E238" s="5" t="s">
        <v>2236</v>
      </c>
      <c r="F238" s="5" t="s">
        <v>2237</v>
      </c>
      <c r="G238" s="5" t="s">
        <v>2238</v>
      </c>
      <c r="H238" s="5" t="s">
        <v>630</v>
      </c>
      <c r="I238" s="5" t="s">
        <v>43</v>
      </c>
      <c r="J238" s="5" t="s">
        <v>1348</v>
      </c>
      <c r="K238" s="7">
        <v>38198</v>
      </c>
      <c r="L238" s="7"/>
      <c r="M238" s="6" t="s">
        <v>55</v>
      </c>
      <c r="N238" s="5" t="s">
        <v>47</v>
      </c>
      <c r="O238" s="9"/>
      <c r="P238" s="6" t="str">
        <f>VLOOKUP(Table14[[#This Row],[SMT ID]],Table13[[SMT'#]:[163 J Election Question]],9,0)</f>
        <v>No</v>
      </c>
      <c r="Q238" s="6"/>
      <c r="R238" s="6"/>
      <c r="S23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38" s="37">
        <f>VLOOKUP(Table14[[#This Row],[SMT ID]],'[1]Section 163(j) Election'!$A$5:$J$1406,7,0)</f>
        <v>0</v>
      </c>
    </row>
    <row r="239" spans="1:20" s="5" customFormat="1" ht="30" customHeight="1" x14ac:dyDescent="0.25">
      <c r="A239" s="5" t="s">
        <v>2281</v>
      </c>
      <c r="B239" s="15">
        <v>61684</v>
      </c>
      <c r="C239" s="6">
        <v>100</v>
      </c>
      <c r="D239" s="5" t="s">
        <v>2281</v>
      </c>
      <c r="E239" s="5" t="s">
        <v>2330</v>
      </c>
      <c r="F239" s="5" t="s">
        <v>2331</v>
      </c>
      <c r="G239" s="5" t="s">
        <v>2238</v>
      </c>
      <c r="H239" s="5" t="s">
        <v>630</v>
      </c>
      <c r="I239" s="5" t="s">
        <v>43</v>
      </c>
      <c r="J239" s="5" t="s">
        <v>1348</v>
      </c>
      <c r="K239" s="7">
        <v>38524</v>
      </c>
      <c r="L239" s="7"/>
      <c r="M239" s="6" t="s">
        <v>422</v>
      </c>
      <c r="N239" s="5" t="s">
        <v>56</v>
      </c>
      <c r="O239" s="9"/>
      <c r="P239" s="6" t="str">
        <f>VLOOKUP(Table14[[#This Row],[SMT ID]],Table13[[SMT'#]:[163 J Election Question]],9,0)</f>
        <v>No</v>
      </c>
      <c r="Q239" s="6"/>
      <c r="R239" s="6"/>
      <c r="S23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39" s="38">
        <f>VLOOKUP(Table14[[#This Row],[SMT ID]],'[1]Section 163(j) Election'!$A$5:$J$1406,7,0)</f>
        <v>0</v>
      </c>
    </row>
    <row r="240" spans="1:20" s="5" customFormat="1" ht="30" customHeight="1" x14ac:dyDescent="0.25">
      <c r="A240" s="5" t="s">
        <v>3777</v>
      </c>
      <c r="B240" s="15">
        <v>61685</v>
      </c>
      <c r="C240" s="6">
        <v>100</v>
      </c>
      <c r="D240" s="5" t="s">
        <v>3777</v>
      </c>
      <c r="E240" s="5" t="s">
        <v>3778</v>
      </c>
      <c r="F240" s="5" t="s">
        <v>3779</v>
      </c>
      <c r="G240" s="5" t="s">
        <v>2238</v>
      </c>
      <c r="H240" s="5" t="s">
        <v>630</v>
      </c>
      <c r="I240" s="5" t="s">
        <v>43</v>
      </c>
      <c r="J240" s="5" t="s">
        <v>1348</v>
      </c>
      <c r="K240" s="7">
        <v>38810</v>
      </c>
      <c r="L240" s="7"/>
      <c r="M240" s="6" t="s">
        <v>37</v>
      </c>
      <c r="N240" s="5" t="s">
        <v>47</v>
      </c>
      <c r="O240" s="9"/>
      <c r="P240" s="6" t="str">
        <f>VLOOKUP(Table14[[#This Row],[SMT ID]],Table13[[SMT'#]:[163 J Election Question]],9,0)</f>
        <v>No</v>
      </c>
      <c r="Q240" s="6"/>
      <c r="R240" s="6"/>
      <c r="S24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40" s="37">
        <f>VLOOKUP(Table14[[#This Row],[SMT ID]],'[1]Section 163(j) Election'!$A$5:$J$1406,7,0)</f>
        <v>0</v>
      </c>
    </row>
    <row r="241" spans="1:20" s="5" customFormat="1" ht="30" customHeight="1" x14ac:dyDescent="0.25">
      <c r="A241" s="5" t="s">
        <v>1193</v>
      </c>
      <c r="B241" s="15">
        <v>61686</v>
      </c>
      <c r="C241" s="6">
        <v>19</v>
      </c>
      <c r="D241" s="5" t="s">
        <v>1193</v>
      </c>
      <c r="E241" s="5" t="s">
        <v>1212</v>
      </c>
      <c r="F241" s="5" t="s">
        <v>1213</v>
      </c>
      <c r="G241" s="5" t="s">
        <v>1214</v>
      </c>
      <c r="H241" s="5" t="s">
        <v>232</v>
      </c>
      <c r="I241" s="5" t="s">
        <v>133</v>
      </c>
      <c r="J241" s="5" t="s">
        <v>1215</v>
      </c>
      <c r="K241" s="7">
        <v>38908</v>
      </c>
      <c r="L241" s="7"/>
      <c r="M241" s="6" t="s">
        <v>37</v>
      </c>
      <c r="N241" s="5" t="s">
        <v>47</v>
      </c>
      <c r="O241" s="9"/>
      <c r="P241" s="6" t="str">
        <f>VLOOKUP(Table14[[#This Row],[SMT ID]],Table13[[SMT'#]:[163 J Election Question]],9,0)</f>
        <v>No</v>
      </c>
      <c r="Q241" s="6"/>
      <c r="R241" s="6"/>
      <c r="S24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41" s="38">
        <f>VLOOKUP(Table14[[#This Row],[SMT ID]],'[1]Section 163(j) Election'!$A$5:$J$1406,7,0)</f>
        <v>0</v>
      </c>
    </row>
    <row r="242" spans="1:20" s="5" customFormat="1" ht="30" customHeight="1" x14ac:dyDescent="0.25">
      <c r="A242" s="5" t="s">
        <v>27</v>
      </c>
      <c r="B242" s="15">
        <v>61686</v>
      </c>
      <c r="C242" s="6">
        <v>81</v>
      </c>
      <c r="D242" s="5" t="s">
        <v>27</v>
      </c>
      <c r="E242" s="5" t="s">
        <v>1212</v>
      </c>
      <c r="F242" s="5" t="s">
        <v>1213</v>
      </c>
      <c r="G242" s="5" t="s">
        <v>1214</v>
      </c>
      <c r="H242" s="5" t="s">
        <v>232</v>
      </c>
      <c r="I242" s="5" t="s">
        <v>133</v>
      </c>
      <c r="J242" s="5" t="s">
        <v>1215</v>
      </c>
      <c r="K242" s="7">
        <v>38908</v>
      </c>
      <c r="L242" s="7"/>
      <c r="M242" s="6" t="s">
        <v>37</v>
      </c>
      <c r="N242" s="5" t="s">
        <v>47</v>
      </c>
      <c r="O242" s="9"/>
      <c r="P242" s="6" t="str">
        <f>VLOOKUP(Table14[[#This Row],[SMT ID]],Table13[[SMT'#]:[163 J Election Question]],9,0)</f>
        <v>No</v>
      </c>
      <c r="Q242" s="6"/>
      <c r="R242" s="6"/>
      <c r="S24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42" s="37">
        <f>VLOOKUP(Table14[[#This Row],[SMT ID]],'[1]Section 163(j) Election'!$A$5:$J$1406,7,0)</f>
        <v>0</v>
      </c>
    </row>
    <row r="243" spans="1:20" s="5" customFormat="1" ht="30" customHeight="1" x14ac:dyDescent="0.25">
      <c r="A243" s="5" t="s">
        <v>1162</v>
      </c>
      <c r="B243" s="15">
        <v>61692</v>
      </c>
      <c r="C243" s="6">
        <v>100</v>
      </c>
      <c r="D243" s="5" t="s">
        <v>1162</v>
      </c>
      <c r="E243" s="5" t="s">
        <v>1180</v>
      </c>
      <c r="F243" s="5" t="s">
        <v>1181</v>
      </c>
      <c r="G243" s="5" t="s">
        <v>1182</v>
      </c>
      <c r="H243" s="5" t="s">
        <v>431</v>
      </c>
      <c r="I243" s="5" t="s">
        <v>43</v>
      </c>
      <c r="J243" s="5" t="s">
        <v>432</v>
      </c>
      <c r="K243" s="7">
        <v>38212</v>
      </c>
      <c r="L243" s="7"/>
      <c r="M243" s="6" t="s">
        <v>422</v>
      </c>
      <c r="N243" s="5" t="s">
        <v>47</v>
      </c>
      <c r="O243" s="9"/>
      <c r="P243" s="6" t="str">
        <f>VLOOKUP(Table14[[#This Row],[SMT ID]],Table13[[SMT'#]:[163 J Election Question]],9,0)</f>
        <v>Yes</v>
      </c>
      <c r="Q243" s="6">
        <v>2018</v>
      </c>
      <c r="R243" s="6"/>
      <c r="S24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43" s="38">
        <f>VLOOKUP(Table14[[#This Row],[SMT ID]],'[1]Section 163(j) Election'!$A$5:$J$1406,7,0)</f>
        <v>2018</v>
      </c>
    </row>
    <row r="244" spans="1:20" s="5" customFormat="1" ht="30" customHeight="1" x14ac:dyDescent="0.25">
      <c r="A244" s="5" t="s">
        <v>2281</v>
      </c>
      <c r="B244" s="15">
        <v>61698</v>
      </c>
      <c r="C244" s="6">
        <v>100</v>
      </c>
      <c r="D244" s="5" t="s">
        <v>2281</v>
      </c>
      <c r="E244" s="5" t="s">
        <v>2332</v>
      </c>
      <c r="F244" s="5" t="s">
        <v>2333</v>
      </c>
      <c r="G244" s="5" t="s">
        <v>121</v>
      </c>
      <c r="H244" s="5" t="s">
        <v>100</v>
      </c>
      <c r="I244" s="5" t="s">
        <v>32</v>
      </c>
      <c r="J244" s="5" t="s">
        <v>122</v>
      </c>
      <c r="K244" s="7">
        <v>38379</v>
      </c>
      <c r="L244" s="7">
        <v>43565</v>
      </c>
      <c r="M244" s="6" t="s">
        <v>422</v>
      </c>
      <c r="N244" s="5" t="s">
        <v>47</v>
      </c>
      <c r="O244" s="9"/>
      <c r="P244" s="6" t="str">
        <f>VLOOKUP(Table14[[#This Row],[SMT ID]],Table13[[SMT'#]:[163 J Election Question]],9,0)</f>
        <v>No</v>
      </c>
      <c r="Q244" s="6"/>
      <c r="R244" s="6"/>
      <c r="S24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44" s="37">
        <f>VLOOKUP(Table14[[#This Row],[SMT ID]],'[1]Section 163(j) Election'!$A$5:$J$1406,7,0)</f>
        <v>0</v>
      </c>
    </row>
    <row r="245" spans="1:20" s="5" customFormat="1" ht="30" customHeight="1" x14ac:dyDescent="0.25">
      <c r="A245" s="5" t="s">
        <v>49</v>
      </c>
      <c r="B245" s="15">
        <v>61703</v>
      </c>
      <c r="C245" s="6">
        <v>100</v>
      </c>
      <c r="D245" s="5" t="s">
        <v>49</v>
      </c>
      <c r="E245" s="5" t="s">
        <v>2239</v>
      </c>
      <c r="F245" s="5" t="s">
        <v>2240</v>
      </c>
      <c r="G245" s="5" t="s">
        <v>168</v>
      </c>
      <c r="H245" s="5" t="s">
        <v>88</v>
      </c>
      <c r="I245" s="5" t="s">
        <v>32</v>
      </c>
      <c r="J245" s="5" t="s">
        <v>89</v>
      </c>
      <c r="K245" s="7">
        <v>38337</v>
      </c>
      <c r="L245" s="7"/>
      <c r="M245" s="6" t="s">
        <v>55</v>
      </c>
      <c r="N245" s="5" t="s">
        <v>47</v>
      </c>
      <c r="O245" s="9"/>
      <c r="P245" s="6" t="str">
        <f>VLOOKUP(Table14[[#This Row],[SMT ID]],Table13[[SMT'#]:[163 J Election Question]],9,0)</f>
        <v>No</v>
      </c>
      <c r="Q245" s="6"/>
      <c r="R245" s="6"/>
      <c r="S24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45" s="38">
        <f>VLOOKUP(Table14[[#This Row],[SMT ID]],'[1]Section 163(j) Election'!$A$5:$J$1406,7,0)</f>
        <v>0</v>
      </c>
    </row>
    <row r="246" spans="1:20" s="5" customFormat="1" ht="30" customHeight="1" x14ac:dyDescent="0.25">
      <c r="A246" s="5" t="s">
        <v>2281</v>
      </c>
      <c r="B246" s="15">
        <v>61706</v>
      </c>
      <c r="C246" s="6">
        <v>100</v>
      </c>
      <c r="D246" s="5" t="s">
        <v>2281</v>
      </c>
      <c r="E246" s="5" t="s">
        <v>2334</v>
      </c>
      <c r="F246" s="5" t="s">
        <v>2335</v>
      </c>
      <c r="G246" s="5" t="s">
        <v>1502</v>
      </c>
      <c r="H246" s="5" t="s">
        <v>42</v>
      </c>
      <c r="I246" s="5" t="s">
        <v>43</v>
      </c>
      <c r="J246" s="5" t="s">
        <v>631</v>
      </c>
      <c r="K246" s="7">
        <v>38483</v>
      </c>
      <c r="L246" s="7"/>
      <c r="M246" s="6" t="s">
        <v>422</v>
      </c>
      <c r="N246" s="5" t="s">
        <v>47</v>
      </c>
      <c r="O246" s="9"/>
      <c r="P246" s="6" t="str">
        <f>VLOOKUP(Table14[[#This Row],[SMT ID]],Table13[[SMT'#]:[163 J Election Question]],9,0)</f>
        <v>No</v>
      </c>
      <c r="Q246" s="6"/>
      <c r="R246" s="6"/>
      <c r="S24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46" s="37">
        <f>VLOOKUP(Table14[[#This Row],[SMT ID]],'[1]Section 163(j) Election'!$A$5:$J$1406,7,0)</f>
        <v>0</v>
      </c>
    </row>
    <row r="247" spans="1:20" s="5" customFormat="1" ht="30" customHeight="1" x14ac:dyDescent="0.25">
      <c r="A247" s="5" t="s">
        <v>2281</v>
      </c>
      <c r="B247" s="15">
        <v>61710</v>
      </c>
      <c r="C247" s="6">
        <v>100</v>
      </c>
      <c r="D247" s="5" t="s">
        <v>2281</v>
      </c>
      <c r="E247" s="5" t="s">
        <v>2336</v>
      </c>
      <c r="F247" s="5" t="s">
        <v>2337</v>
      </c>
      <c r="G247" s="5" t="s">
        <v>2338</v>
      </c>
      <c r="H247" s="5" t="s">
        <v>68</v>
      </c>
      <c r="I247" s="5" t="s">
        <v>32</v>
      </c>
      <c r="J247" s="5" t="s">
        <v>1085</v>
      </c>
      <c r="K247" s="7">
        <v>38532</v>
      </c>
      <c r="L247" s="7"/>
      <c r="M247" s="6" t="s">
        <v>37</v>
      </c>
      <c r="N247" s="5" t="s">
        <v>47</v>
      </c>
      <c r="O247" s="9"/>
      <c r="P247" s="6" t="str">
        <f>VLOOKUP(Table14[[#This Row],[SMT ID]],Table13[[SMT'#]:[163 J Election Question]],9,0)</f>
        <v>No</v>
      </c>
      <c r="Q247" s="6"/>
      <c r="R247" s="6"/>
      <c r="S24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47" s="38">
        <f>VLOOKUP(Table14[[#This Row],[SMT ID]],'[1]Section 163(j) Election'!$A$5:$J$1406,7,0)</f>
        <v>0</v>
      </c>
    </row>
    <row r="248" spans="1:20" s="5" customFormat="1" ht="30" customHeight="1" x14ac:dyDescent="0.25">
      <c r="A248" s="5" t="s">
        <v>3589</v>
      </c>
      <c r="B248" s="15">
        <v>61711</v>
      </c>
      <c r="C248" s="6">
        <v>100</v>
      </c>
      <c r="D248" s="5" t="s">
        <v>3589</v>
      </c>
      <c r="E248" s="5" t="s">
        <v>3631</v>
      </c>
      <c r="F248" s="5" t="s">
        <v>3632</v>
      </c>
      <c r="G248" s="5" t="s">
        <v>3633</v>
      </c>
      <c r="H248" s="5" t="s">
        <v>463</v>
      </c>
      <c r="I248" s="5" t="s">
        <v>452</v>
      </c>
      <c r="J248" s="5" t="s">
        <v>473</v>
      </c>
      <c r="K248" s="7">
        <v>38135</v>
      </c>
      <c r="L248" s="7"/>
      <c r="M248" s="6" t="s">
        <v>55</v>
      </c>
      <c r="N248" s="5" t="s">
        <v>178</v>
      </c>
      <c r="O248" s="9"/>
      <c r="P248" s="6" t="str">
        <f>VLOOKUP(Table14[[#This Row],[SMT ID]],Table13[[SMT'#]:[163 J Election Question]],9,0)</f>
        <v>Yes</v>
      </c>
      <c r="Q248" s="6">
        <v>2018</v>
      </c>
      <c r="R248" s="6"/>
      <c r="S24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48" s="37">
        <f>VLOOKUP(Table14[[#This Row],[SMT ID]],'[1]Section 163(j) Election'!$A$5:$J$1406,7,0)</f>
        <v>2018</v>
      </c>
    </row>
    <row r="249" spans="1:20" s="5" customFormat="1" ht="30" customHeight="1" x14ac:dyDescent="0.25">
      <c r="A249" s="5" t="s">
        <v>2281</v>
      </c>
      <c r="B249" s="15">
        <v>61717</v>
      </c>
      <c r="C249" s="6">
        <v>100</v>
      </c>
      <c r="D249" s="5" t="s">
        <v>2281</v>
      </c>
      <c r="E249" s="5" t="s">
        <v>2339</v>
      </c>
      <c r="F249" s="5" t="s">
        <v>2340</v>
      </c>
      <c r="G249" s="5" t="s">
        <v>2341</v>
      </c>
      <c r="H249" s="5" t="s">
        <v>463</v>
      </c>
      <c r="I249" s="5" t="s">
        <v>452</v>
      </c>
      <c r="J249" s="5" t="s">
        <v>274</v>
      </c>
      <c r="K249" s="7">
        <v>38569</v>
      </c>
      <c r="L249" s="7"/>
      <c r="M249" s="6" t="s">
        <v>37</v>
      </c>
      <c r="N249" s="5" t="s">
        <v>178</v>
      </c>
      <c r="O249" s="9"/>
      <c r="P249" s="6" t="str">
        <f>VLOOKUP(Table14[[#This Row],[SMT ID]],Table13[[SMT'#]:[163 J Election Question]],9,0)</f>
        <v>No</v>
      </c>
      <c r="Q249" s="6"/>
      <c r="R249" s="6"/>
      <c r="S24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49" s="38">
        <f>VLOOKUP(Table14[[#This Row],[SMT ID]],'[1]Section 163(j) Election'!$A$5:$J$1406,7,0)</f>
        <v>0</v>
      </c>
    </row>
    <row r="250" spans="1:20" s="5" customFormat="1" ht="30" customHeight="1" x14ac:dyDescent="0.25">
      <c r="A250" s="5" t="s">
        <v>27</v>
      </c>
      <c r="B250" s="15">
        <v>61720</v>
      </c>
      <c r="C250" s="6">
        <v>100</v>
      </c>
      <c r="D250" s="5" t="s">
        <v>27</v>
      </c>
      <c r="E250" s="5" t="s">
        <v>2530</v>
      </c>
      <c r="F250" s="5" t="s">
        <v>2531</v>
      </c>
      <c r="G250" s="5" t="s">
        <v>2089</v>
      </c>
      <c r="H250" s="5" t="s">
        <v>164</v>
      </c>
      <c r="I250" s="5" t="s">
        <v>133</v>
      </c>
      <c r="J250" s="5" t="s">
        <v>705</v>
      </c>
      <c r="K250" s="7">
        <v>39037</v>
      </c>
      <c r="L250" s="7"/>
      <c r="M250" s="6" t="s">
        <v>37</v>
      </c>
      <c r="N250" s="5" t="s">
        <v>56</v>
      </c>
      <c r="O250" s="9"/>
      <c r="P250" s="6" t="str">
        <f>VLOOKUP(Table14[[#This Row],[SMT ID]],Table13[[SMT'#]:[163 J Election Question]],9,0)</f>
        <v>No</v>
      </c>
      <c r="Q250" s="6"/>
      <c r="R250" s="6"/>
      <c r="S25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50" s="37">
        <f>VLOOKUP(Table14[[#This Row],[SMT ID]],'[1]Section 163(j) Election'!$A$5:$J$1406,7,0)</f>
        <v>0</v>
      </c>
    </row>
    <row r="251" spans="1:20" s="5" customFormat="1" ht="30" customHeight="1" x14ac:dyDescent="0.25">
      <c r="A251" s="5" t="s">
        <v>2281</v>
      </c>
      <c r="B251" s="15">
        <v>61721</v>
      </c>
      <c r="C251" s="6">
        <v>100</v>
      </c>
      <c r="D251" s="5" t="s">
        <v>2281</v>
      </c>
      <c r="E251" s="5" t="s">
        <v>2342</v>
      </c>
      <c r="F251" s="5" t="s">
        <v>2343</v>
      </c>
      <c r="G251" s="5" t="s">
        <v>2344</v>
      </c>
      <c r="H251" s="5" t="s">
        <v>132</v>
      </c>
      <c r="I251" s="5" t="s">
        <v>133</v>
      </c>
      <c r="J251" s="5" t="s">
        <v>1064</v>
      </c>
      <c r="K251" s="7">
        <v>38565</v>
      </c>
      <c r="L251" s="7"/>
      <c r="M251" s="6" t="s">
        <v>422</v>
      </c>
      <c r="N251" s="5" t="s">
        <v>47</v>
      </c>
      <c r="O251" s="9"/>
      <c r="P251" s="6" t="str">
        <f>VLOOKUP(Table14[[#This Row],[SMT ID]],Table13[[SMT'#]:[163 J Election Question]],9,0)</f>
        <v>No</v>
      </c>
      <c r="Q251" s="6"/>
      <c r="R251" s="6"/>
      <c r="S25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51" s="38">
        <f>VLOOKUP(Table14[[#This Row],[SMT ID]],'[1]Section 163(j) Election'!$A$5:$J$1406,7,0)</f>
        <v>0</v>
      </c>
    </row>
    <row r="252" spans="1:20" s="5" customFormat="1" ht="30" customHeight="1" x14ac:dyDescent="0.25">
      <c r="A252" s="5" t="s">
        <v>495</v>
      </c>
      <c r="B252" s="15">
        <v>61723</v>
      </c>
      <c r="C252" s="6">
        <v>100</v>
      </c>
      <c r="D252" s="5" t="s">
        <v>495</v>
      </c>
      <c r="E252" s="5" t="s">
        <v>530</v>
      </c>
      <c r="F252" s="5" t="s">
        <v>531</v>
      </c>
      <c r="G252" s="5" t="s">
        <v>532</v>
      </c>
      <c r="H252" s="5" t="s">
        <v>524</v>
      </c>
      <c r="I252" s="5" t="s">
        <v>43</v>
      </c>
      <c r="J252" s="5" t="s">
        <v>525</v>
      </c>
      <c r="K252" s="7">
        <v>38338</v>
      </c>
      <c r="L252" s="7"/>
      <c r="M252" s="6" t="s">
        <v>55</v>
      </c>
      <c r="N252" s="5" t="s">
        <v>47</v>
      </c>
      <c r="O252" s="9"/>
      <c r="P252" s="6" t="str">
        <f>VLOOKUP(Table14[[#This Row],[SMT ID]],Table13[[SMT'#]:[163 J Election Question]],9,0)</f>
        <v>Yes</v>
      </c>
      <c r="Q252" s="6">
        <v>2018</v>
      </c>
      <c r="R252" s="6"/>
      <c r="S25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52" s="37">
        <f>VLOOKUP(Table14[[#This Row],[SMT ID]],'[1]Section 163(j) Election'!$A$5:$J$1406,7,0)</f>
        <v>2018</v>
      </c>
    </row>
    <row r="253" spans="1:20" s="5" customFormat="1" ht="30" customHeight="1" x14ac:dyDescent="0.25">
      <c r="A253" s="5" t="s">
        <v>49</v>
      </c>
      <c r="B253" s="15">
        <v>61726</v>
      </c>
      <c r="C253" s="6">
        <v>100</v>
      </c>
      <c r="D253" s="5" t="s">
        <v>49</v>
      </c>
      <c r="E253" s="5" t="s">
        <v>2241</v>
      </c>
      <c r="F253" s="5" t="s">
        <v>2242</v>
      </c>
      <c r="G253" s="5" t="s">
        <v>2243</v>
      </c>
      <c r="H253" s="5" t="s">
        <v>139</v>
      </c>
      <c r="I253" s="5" t="s">
        <v>32</v>
      </c>
      <c r="J253" s="5" t="s">
        <v>2244</v>
      </c>
      <c r="K253" s="7">
        <v>38218</v>
      </c>
      <c r="L253" s="7"/>
      <c r="M253" s="6" t="s">
        <v>422</v>
      </c>
      <c r="N253" s="5" t="s">
        <v>26</v>
      </c>
      <c r="O253" s="9"/>
      <c r="P253" s="6" t="str">
        <f>VLOOKUP(Table14[[#This Row],[SMT ID]],Table13[[SMT'#]:[163 J Election Question]],9,0)</f>
        <v>No</v>
      </c>
      <c r="Q253" s="6"/>
      <c r="R253" s="6"/>
      <c r="S25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53" s="38">
        <f>VLOOKUP(Table14[[#This Row],[SMT ID]],'[1]Section 163(j) Election'!$A$5:$J$1406,7,0)</f>
        <v>0</v>
      </c>
    </row>
    <row r="254" spans="1:20" s="5" customFormat="1" ht="30" customHeight="1" x14ac:dyDescent="0.25">
      <c r="A254" s="5" t="s">
        <v>2437</v>
      </c>
      <c r="B254" s="15">
        <v>61727</v>
      </c>
      <c r="C254" s="6">
        <v>100</v>
      </c>
      <c r="D254" s="5" t="s">
        <v>2437</v>
      </c>
      <c r="E254" s="5" t="s">
        <v>2448</v>
      </c>
      <c r="F254" s="5" t="s">
        <v>2449</v>
      </c>
      <c r="G254" s="5" t="s">
        <v>2450</v>
      </c>
      <c r="H254" s="5" t="s">
        <v>109</v>
      </c>
      <c r="I254" s="5" t="s">
        <v>32</v>
      </c>
      <c r="J254" s="5" t="s">
        <v>1219</v>
      </c>
      <c r="K254" s="7">
        <v>38716</v>
      </c>
      <c r="L254" s="7"/>
      <c r="M254" s="6" t="s">
        <v>422</v>
      </c>
      <c r="N254" s="5" t="s">
        <v>47</v>
      </c>
      <c r="O254" s="9"/>
      <c r="P254" s="6" t="str">
        <f>VLOOKUP(Table14[[#This Row],[SMT ID]],Table13[[SMT'#]:[163 J Election Question]],9,0)</f>
        <v>Yes</v>
      </c>
      <c r="Q254" s="6">
        <v>2018</v>
      </c>
      <c r="R254" s="6"/>
      <c r="S25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54" s="37">
        <f>VLOOKUP(Table14[[#This Row],[SMT ID]],'[1]Section 163(j) Election'!$A$5:$J$1406,7,0)</f>
        <v>2018</v>
      </c>
    </row>
    <row r="255" spans="1:20" s="5" customFormat="1" ht="30" customHeight="1" x14ac:dyDescent="0.25">
      <c r="A255" s="5" t="s">
        <v>2023</v>
      </c>
      <c r="B255" s="15">
        <v>61729</v>
      </c>
      <c r="C255" s="6">
        <v>100</v>
      </c>
      <c r="D255" s="5" t="s">
        <v>2023</v>
      </c>
      <c r="E255" s="5" t="s">
        <v>2026</v>
      </c>
      <c r="F255" s="5" t="s">
        <v>2027</v>
      </c>
      <c r="G255" s="5" t="s">
        <v>1222</v>
      </c>
      <c r="H255" s="5" t="s">
        <v>109</v>
      </c>
      <c r="I255" s="5" t="s">
        <v>32</v>
      </c>
      <c r="J255" s="5" t="s">
        <v>298</v>
      </c>
      <c r="K255" s="7">
        <v>38121</v>
      </c>
      <c r="L255" s="7">
        <v>43466</v>
      </c>
      <c r="M255" s="6" t="s">
        <v>46</v>
      </c>
      <c r="N255" s="5" t="s">
        <v>47</v>
      </c>
      <c r="O255" s="9"/>
      <c r="P255" s="6" t="str">
        <f>VLOOKUP(Table14[[#This Row],[SMT ID]],Table13[[SMT'#]:[163 J Election Question]],9,0)</f>
        <v>No</v>
      </c>
      <c r="Q255" s="6"/>
      <c r="R255" s="6"/>
      <c r="S25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NEF DISPOSED INTEREST IN 2018</v>
      </c>
      <c r="T255" s="38">
        <f>VLOOKUP(Table14[[#This Row],[SMT ID]],'[1]Section 163(j) Election'!$A$5:$J$1406,7,0)</f>
        <v>0</v>
      </c>
    </row>
    <row r="256" spans="1:20" s="5" customFormat="1" ht="30" customHeight="1" x14ac:dyDescent="0.25">
      <c r="A256" s="5" t="s">
        <v>2637</v>
      </c>
      <c r="B256" s="15">
        <v>61730</v>
      </c>
      <c r="C256" s="6">
        <v>100</v>
      </c>
      <c r="D256" s="5" t="s">
        <v>2637</v>
      </c>
      <c r="E256" s="5" t="s">
        <v>2638</v>
      </c>
      <c r="F256" s="5" t="s">
        <v>2639</v>
      </c>
      <c r="G256" s="5" t="s">
        <v>1063</v>
      </c>
      <c r="H256" s="5" t="s">
        <v>203</v>
      </c>
      <c r="I256" s="5" t="s">
        <v>133</v>
      </c>
      <c r="J256" s="5" t="s">
        <v>1064</v>
      </c>
      <c r="K256" s="7">
        <v>39022</v>
      </c>
      <c r="L256" s="7"/>
      <c r="M256" s="6" t="s">
        <v>419</v>
      </c>
      <c r="N256" s="5" t="s">
        <v>47</v>
      </c>
      <c r="O256" s="9"/>
      <c r="P256" s="6" t="str">
        <f>VLOOKUP(Table14[[#This Row],[SMT ID]],Table13[[SMT'#]:[163 J Election Question]],9,0)</f>
        <v>No</v>
      </c>
      <c r="Q256" s="6"/>
      <c r="R256" s="6"/>
      <c r="S25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56" s="37">
        <f>VLOOKUP(Table14[[#This Row],[SMT ID]],'[1]Section 163(j) Election'!$A$5:$J$1406,7,0)</f>
        <v>0</v>
      </c>
    </row>
    <row r="257" spans="1:20" s="5" customFormat="1" ht="30" customHeight="1" x14ac:dyDescent="0.25">
      <c r="A257" s="5" t="s">
        <v>3777</v>
      </c>
      <c r="B257" s="15">
        <v>61732</v>
      </c>
      <c r="C257" s="6">
        <v>100</v>
      </c>
      <c r="D257" s="5" t="s">
        <v>3777</v>
      </c>
      <c r="E257" s="5" t="s">
        <v>3780</v>
      </c>
      <c r="F257" s="5" t="s">
        <v>3781</v>
      </c>
      <c r="G257" s="5" t="s">
        <v>3782</v>
      </c>
      <c r="H257" s="5" t="s">
        <v>203</v>
      </c>
      <c r="I257" s="5" t="s">
        <v>133</v>
      </c>
      <c r="J257" s="5" t="s">
        <v>3783</v>
      </c>
      <c r="K257" s="7">
        <v>38657</v>
      </c>
      <c r="L257" s="7"/>
      <c r="M257" s="6" t="s">
        <v>117</v>
      </c>
      <c r="N257" s="5" t="s">
        <v>47</v>
      </c>
      <c r="O257" s="9"/>
      <c r="P257" s="6" t="str">
        <f>VLOOKUP(Table14[[#This Row],[SMT ID]],Table13[[SMT'#]:[163 J Election Question]],9,0)</f>
        <v>No</v>
      </c>
      <c r="Q257" s="6"/>
      <c r="R257" s="6"/>
      <c r="S25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57" s="38">
        <f>VLOOKUP(Table14[[#This Row],[SMT ID]],'[1]Section 163(j) Election'!$A$5:$J$1406,7,0)</f>
        <v>0</v>
      </c>
    </row>
    <row r="258" spans="1:20" s="5" customFormat="1" ht="30" customHeight="1" x14ac:dyDescent="0.25">
      <c r="A258" s="5" t="s">
        <v>2281</v>
      </c>
      <c r="B258" s="15">
        <v>61734</v>
      </c>
      <c r="C258" s="6">
        <v>100</v>
      </c>
      <c r="D258" s="5" t="s">
        <v>2281</v>
      </c>
      <c r="E258" s="5" t="s">
        <v>2345</v>
      </c>
      <c r="F258" s="5" t="s">
        <v>2346</v>
      </c>
      <c r="G258" s="5" t="s">
        <v>2347</v>
      </c>
      <c r="H258" s="5" t="s">
        <v>203</v>
      </c>
      <c r="I258" s="5" t="s">
        <v>133</v>
      </c>
      <c r="J258" s="5" t="s">
        <v>2181</v>
      </c>
      <c r="K258" s="7">
        <v>38586</v>
      </c>
      <c r="L258" s="7"/>
      <c r="M258" s="6" t="s">
        <v>37</v>
      </c>
      <c r="N258" s="5" t="s">
        <v>178</v>
      </c>
      <c r="O258" s="9"/>
      <c r="P258" s="6" t="str">
        <f>VLOOKUP(Table14[[#This Row],[SMT ID]],Table13[[SMT'#]:[163 J Election Question]],9,0)</f>
        <v>Yes</v>
      </c>
      <c r="Q258" s="6">
        <v>2018</v>
      </c>
      <c r="R258" s="6"/>
      <c r="S25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58" s="37">
        <f>VLOOKUP(Table14[[#This Row],[SMT ID]],'[1]Section 163(j) Election'!$A$5:$J$1406,7,0)</f>
        <v>0</v>
      </c>
    </row>
    <row r="259" spans="1:20" s="27" customFormat="1" ht="30" customHeight="1" x14ac:dyDescent="0.25">
      <c r="A259" s="5" t="s">
        <v>49</v>
      </c>
      <c r="B259" s="15">
        <v>61735</v>
      </c>
      <c r="C259" s="6">
        <v>100</v>
      </c>
      <c r="D259" s="5" t="s">
        <v>49</v>
      </c>
      <c r="E259" s="5" t="s">
        <v>2245</v>
      </c>
      <c r="F259" s="5" t="s">
        <v>2246</v>
      </c>
      <c r="G259" s="5" t="s">
        <v>2247</v>
      </c>
      <c r="H259" s="5" t="s">
        <v>203</v>
      </c>
      <c r="I259" s="5" t="s">
        <v>133</v>
      </c>
      <c r="J259" s="5" t="s">
        <v>1121</v>
      </c>
      <c r="K259" s="7">
        <v>38239</v>
      </c>
      <c r="L259" s="7"/>
      <c r="M259" s="6" t="s">
        <v>55</v>
      </c>
      <c r="N259" s="5" t="s">
        <v>26</v>
      </c>
      <c r="O259" s="9"/>
      <c r="P259" s="6" t="str">
        <f>VLOOKUP(Table14[[#This Row],[SMT ID]],Table13[[SMT'#]:[163 J Election Question]],9,0)</f>
        <v>No</v>
      </c>
      <c r="Q259" s="6"/>
      <c r="R259" s="6"/>
      <c r="S25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59" s="38">
        <f>VLOOKUP(Table14[[#This Row],[SMT ID]],'[1]Section 163(j) Election'!$A$5:$J$1406,7,0)</f>
        <v>0</v>
      </c>
    </row>
    <row r="260" spans="1:20" s="5" customFormat="1" ht="30" customHeight="1" x14ac:dyDescent="0.25">
      <c r="A260" s="5" t="s">
        <v>533</v>
      </c>
      <c r="B260" s="15">
        <v>61736</v>
      </c>
      <c r="C260" s="6">
        <v>100</v>
      </c>
      <c r="D260" s="5" t="s">
        <v>533</v>
      </c>
      <c r="E260" s="5" t="s">
        <v>537</v>
      </c>
      <c r="F260" s="5" t="s">
        <v>538</v>
      </c>
      <c r="G260" s="5" t="s">
        <v>539</v>
      </c>
      <c r="H260" s="5" t="s">
        <v>203</v>
      </c>
      <c r="I260" s="5" t="s">
        <v>133</v>
      </c>
      <c r="J260" s="5" t="s">
        <v>540</v>
      </c>
      <c r="K260" s="7">
        <v>38504</v>
      </c>
      <c r="L260" s="7"/>
      <c r="M260" s="6" t="s">
        <v>422</v>
      </c>
      <c r="N260" s="5" t="s">
        <v>178</v>
      </c>
      <c r="O260" s="9"/>
      <c r="P260" s="6" t="str">
        <f>VLOOKUP(Table14[[#This Row],[SMT ID]],Table13[[SMT'#]:[163 J Election Question]],9,0)</f>
        <v>Yes</v>
      </c>
      <c r="Q260" s="6">
        <v>2018</v>
      </c>
      <c r="R260" s="6"/>
      <c r="S26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60" s="37">
        <f>VLOOKUP(Table14[[#This Row],[SMT ID]],'[1]Section 163(j) Election'!$A$5:$J$1406,7,0)</f>
        <v>2018</v>
      </c>
    </row>
    <row r="261" spans="1:20" s="5" customFormat="1" ht="30" customHeight="1" x14ac:dyDescent="0.25">
      <c r="A261" s="5" t="s">
        <v>4062</v>
      </c>
      <c r="B261" s="15">
        <v>61741</v>
      </c>
      <c r="C261" s="6">
        <v>100</v>
      </c>
      <c r="D261" s="5" t="s">
        <v>4062</v>
      </c>
      <c r="E261" s="5" t="s">
        <v>4063</v>
      </c>
      <c r="F261" s="5" t="s">
        <v>4064</v>
      </c>
      <c r="G261" s="5" t="s">
        <v>2354</v>
      </c>
      <c r="H261" s="5" t="s">
        <v>164</v>
      </c>
      <c r="I261" s="5" t="s">
        <v>133</v>
      </c>
      <c r="J261" s="5" t="s">
        <v>165</v>
      </c>
      <c r="K261" s="7">
        <v>40087</v>
      </c>
      <c r="L261" s="7"/>
      <c r="M261" s="6" t="s">
        <v>135</v>
      </c>
      <c r="N261" s="5" t="s">
        <v>47</v>
      </c>
      <c r="O261" s="9"/>
      <c r="P261" s="6" t="str">
        <f>VLOOKUP(Table14[[#This Row],[SMT ID]],[3]Sheet1!$A$11:$AC$60,29,0)</f>
        <v>No</v>
      </c>
      <c r="Q261" s="6"/>
      <c r="R261" s="6"/>
      <c r="S26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61" s="38">
        <f>VLOOKUP(Table14[[#This Row],[SMT ID]],'[1]Section 163(j) Election'!$A$5:$J$1406,7,0)</f>
        <v>0</v>
      </c>
    </row>
    <row r="262" spans="1:20" s="5" customFormat="1" ht="30" customHeight="1" x14ac:dyDescent="0.25">
      <c r="A262" s="5" t="s">
        <v>2281</v>
      </c>
      <c r="B262" s="15">
        <v>61742</v>
      </c>
      <c r="C262" s="6">
        <v>100</v>
      </c>
      <c r="D262" s="5" t="s">
        <v>2281</v>
      </c>
      <c r="E262" s="5" t="s">
        <v>2348</v>
      </c>
      <c r="F262" s="5" t="s">
        <v>2349</v>
      </c>
      <c r="G262" s="5" t="s">
        <v>2350</v>
      </c>
      <c r="H262" s="5" t="s">
        <v>164</v>
      </c>
      <c r="I262" s="5" t="s">
        <v>133</v>
      </c>
      <c r="J262" s="5" t="s">
        <v>2351</v>
      </c>
      <c r="K262" s="7">
        <v>38540</v>
      </c>
      <c r="L262" s="7"/>
      <c r="M262" s="6" t="s">
        <v>37</v>
      </c>
      <c r="N262" s="5" t="s">
        <v>47</v>
      </c>
      <c r="O262" s="9"/>
      <c r="P262" s="6" t="str">
        <f>VLOOKUP(Table14[[#This Row],[SMT ID]],Table13[[SMT'#]:[163 J Election Question]],9,0)</f>
        <v>No</v>
      </c>
      <c r="Q262" s="6"/>
      <c r="R262" s="6"/>
      <c r="S26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62" s="37">
        <f>VLOOKUP(Table14[[#This Row],[SMT ID]],'[1]Section 163(j) Election'!$A$5:$J$1406,7,0)</f>
        <v>0</v>
      </c>
    </row>
    <row r="263" spans="1:20" s="5" customFormat="1" ht="30" customHeight="1" x14ac:dyDescent="0.25">
      <c r="A263" s="5" t="s">
        <v>2637</v>
      </c>
      <c r="B263" s="15">
        <v>61745</v>
      </c>
      <c r="C263" s="6">
        <v>100</v>
      </c>
      <c r="D263" s="5" t="s">
        <v>2637</v>
      </c>
      <c r="E263" s="5" t="s">
        <v>2640</v>
      </c>
      <c r="F263" s="5" t="s">
        <v>2641</v>
      </c>
      <c r="G263" s="5" t="s">
        <v>2642</v>
      </c>
      <c r="H263" s="5" t="s">
        <v>232</v>
      </c>
      <c r="I263" s="5" t="s">
        <v>133</v>
      </c>
      <c r="J263" s="5" t="s">
        <v>236</v>
      </c>
      <c r="K263" s="7">
        <v>39077</v>
      </c>
      <c r="L263" s="7"/>
      <c r="M263" s="6" t="s">
        <v>37</v>
      </c>
      <c r="N263" s="5" t="s">
        <v>47</v>
      </c>
      <c r="O263" s="9"/>
      <c r="P263" s="6" t="str">
        <f>VLOOKUP(Table14[[#This Row],[SMT ID]],Table13[[SMT'#]:[163 J Election Question]],9,0)</f>
        <v>No</v>
      </c>
      <c r="Q263" s="6"/>
      <c r="R263" s="6"/>
      <c r="S26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63" s="38">
        <f>VLOOKUP(Table14[[#This Row],[SMT ID]],'[1]Section 163(j) Election'!$A$5:$J$1406,7,0)</f>
        <v>0</v>
      </c>
    </row>
    <row r="264" spans="1:20" s="5" customFormat="1" ht="30" customHeight="1" x14ac:dyDescent="0.25">
      <c r="A264" s="5" t="s">
        <v>2437</v>
      </c>
      <c r="B264" s="15">
        <v>61746</v>
      </c>
      <c r="C264" s="6">
        <v>100</v>
      </c>
      <c r="D264" s="5" t="s">
        <v>2437</v>
      </c>
      <c r="E264" s="5" t="s">
        <v>2451</v>
      </c>
      <c r="F264" s="5" t="s">
        <v>2452</v>
      </c>
      <c r="G264" s="5" t="s">
        <v>1211</v>
      </c>
      <c r="H264" s="5" t="s">
        <v>289</v>
      </c>
      <c r="I264" s="5" t="s">
        <v>133</v>
      </c>
      <c r="J264" s="5" t="s">
        <v>566</v>
      </c>
      <c r="K264" s="7">
        <v>38678</v>
      </c>
      <c r="L264" s="7"/>
      <c r="M264" s="6" t="s">
        <v>37</v>
      </c>
      <c r="N264" s="5" t="s">
        <v>47</v>
      </c>
      <c r="O264" s="9"/>
      <c r="P264" s="6" t="str">
        <f>VLOOKUP(Table14[[#This Row],[SMT ID]],Table13[[SMT'#]:[163 J Election Question]],9,0)</f>
        <v>No</v>
      </c>
      <c r="Q264" s="6"/>
      <c r="R264" s="6"/>
      <c r="S26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64" s="37">
        <f>VLOOKUP(Table14[[#This Row],[SMT ID]],'[1]Section 163(j) Election'!$A$5:$J$1406,7,0)</f>
        <v>0</v>
      </c>
    </row>
    <row r="265" spans="1:20" s="5" customFormat="1" ht="30" customHeight="1" x14ac:dyDescent="0.25">
      <c r="A265" s="5" t="s">
        <v>49</v>
      </c>
      <c r="B265" s="15">
        <v>61748</v>
      </c>
      <c r="C265" s="6">
        <v>100</v>
      </c>
      <c r="D265" s="5" t="s">
        <v>49</v>
      </c>
      <c r="E265" s="5" t="s">
        <v>2248</v>
      </c>
      <c r="F265" s="5" t="s">
        <v>2249</v>
      </c>
      <c r="G265" s="5" t="s">
        <v>185</v>
      </c>
      <c r="H265" s="5" t="s">
        <v>88</v>
      </c>
      <c r="I265" s="5" t="s">
        <v>32</v>
      </c>
      <c r="J265" s="5" t="s">
        <v>89</v>
      </c>
      <c r="K265" s="7">
        <v>38336</v>
      </c>
      <c r="L265" s="7"/>
      <c r="M265" s="6" t="s">
        <v>55</v>
      </c>
      <c r="N265" s="5" t="s">
        <v>47</v>
      </c>
      <c r="O265" s="9"/>
      <c r="P265" s="6" t="str">
        <f>VLOOKUP(Table14[[#This Row],[SMT ID]],Table13[[SMT'#]:[163 J Election Question]],9,0)</f>
        <v>No</v>
      </c>
      <c r="Q265" s="6"/>
      <c r="R265" s="6"/>
      <c r="S26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65" s="38">
        <f>VLOOKUP(Table14[[#This Row],[SMT ID]],'[1]Section 163(j) Election'!$A$5:$J$1406,7,0)</f>
        <v>0</v>
      </c>
    </row>
    <row r="266" spans="1:20" s="5" customFormat="1" ht="30" customHeight="1" x14ac:dyDescent="0.25">
      <c r="A266" s="5" t="s">
        <v>2023</v>
      </c>
      <c r="B266" s="15">
        <v>61750</v>
      </c>
      <c r="C266" s="6">
        <v>100</v>
      </c>
      <c r="D266" s="5" t="s">
        <v>2023</v>
      </c>
      <c r="E266" s="5" t="s">
        <v>2028</v>
      </c>
      <c r="F266" s="5" t="s">
        <v>2029</v>
      </c>
      <c r="G266" s="5" t="s">
        <v>2030</v>
      </c>
      <c r="H266" s="5" t="s">
        <v>289</v>
      </c>
      <c r="I266" s="5" t="s">
        <v>133</v>
      </c>
      <c r="J266" s="5" t="s">
        <v>2031</v>
      </c>
      <c r="K266" s="7">
        <v>38121</v>
      </c>
      <c r="L266" s="7">
        <v>43677</v>
      </c>
      <c r="M266" s="6" t="s">
        <v>46</v>
      </c>
      <c r="N266" s="5" t="s">
        <v>56</v>
      </c>
      <c r="O266" s="9"/>
      <c r="P266" s="6" t="str">
        <f>VLOOKUP(Table14[[#This Row],[SMT ID]],Table13[[SMT'#]:[163 J Election Question]],9,0)</f>
        <v>No</v>
      </c>
      <c r="Q266" s="6"/>
      <c r="R266" s="6"/>
      <c r="S26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266" s="37">
        <f>VLOOKUP(Table14[[#This Row],[SMT ID]],'[1]Section 163(j) Election'!$A$5:$J$1406,7,0)</f>
        <v>0</v>
      </c>
    </row>
    <row r="267" spans="1:20" s="5" customFormat="1" ht="30" customHeight="1" x14ac:dyDescent="0.25">
      <c r="A267" s="27" t="s">
        <v>2281</v>
      </c>
      <c r="B267" s="28">
        <v>61751</v>
      </c>
      <c r="C267" s="29">
        <v>86</v>
      </c>
      <c r="D267" s="27" t="s">
        <v>2281</v>
      </c>
      <c r="E267" s="27" t="s">
        <v>2352</v>
      </c>
      <c r="F267" s="27" t="s">
        <v>2353</v>
      </c>
      <c r="G267" s="27" t="s">
        <v>2354</v>
      </c>
      <c r="H267" s="27" t="s">
        <v>164</v>
      </c>
      <c r="I267" s="27" t="s">
        <v>133</v>
      </c>
      <c r="J267" s="27" t="s">
        <v>165</v>
      </c>
      <c r="K267" s="30">
        <v>38716</v>
      </c>
      <c r="L267" s="30"/>
      <c r="M267" s="29" t="s">
        <v>37</v>
      </c>
      <c r="N267" s="27" t="s">
        <v>47</v>
      </c>
      <c r="O267" s="31"/>
      <c r="P267" s="29" t="s">
        <v>21</v>
      </c>
      <c r="Q267" s="29">
        <v>2019</v>
      </c>
      <c r="R267" s="29"/>
      <c r="S26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67" s="38">
        <f>VLOOKUP(Table14[[#This Row],[SMT ID]],'[1]Section 163(j) Election'!$A$5:$J$1406,7,0)</f>
        <v>2018</v>
      </c>
    </row>
    <row r="268" spans="1:20" s="5" customFormat="1" ht="30" customHeight="1" x14ac:dyDescent="0.25">
      <c r="A268" s="27" t="s">
        <v>2726</v>
      </c>
      <c r="B268" s="28">
        <v>61751</v>
      </c>
      <c r="C268" s="29">
        <v>14</v>
      </c>
      <c r="D268" s="27" t="s">
        <v>2726</v>
      </c>
      <c r="E268" s="27" t="s">
        <v>2352</v>
      </c>
      <c r="F268" s="27" t="s">
        <v>2353</v>
      </c>
      <c r="G268" s="27" t="s">
        <v>2354</v>
      </c>
      <c r="H268" s="27" t="s">
        <v>164</v>
      </c>
      <c r="I268" s="27" t="s">
        <v>133</v>
      </c>
      <c r="J268" s="27" t="s">
        <v>165</v>
      </c>
      <c r="K268" s="30">
        <v>38716</v>
      </c>
      <c r="L268" s="30"/>
      <c r="M268" s="29" t="s">
        <v>37</v>
      </c>
      <c r="N268" s="27" t="s">
        <v>47</v>
      </c>
      <c r="O268" s="31"/>
      <c r="P268" s="29" t="s">
        <v>21</v>
      </c>
      <c r="Q268" s="29">
        <v>2019</v>
      </c>
      <c r="R268" s="29"/>
      <c r="S26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68" s="37">
        <f>VLOOKUP(Table14[[#This Row],[SMT ID]],'[1]Section 163(j) Election'!$A$5:$J$1406,7,0)</f>
        <v>2018</v>
      </c>
    </row>
    <row r="269" spans="1:20" s="5" customFormat="1" ht="30" customHeight="1" x14ac:dyDescent="0.25">
      <c r="A269" s="5" t="s">
        <v>3634</v>
      </c>
      <c r="B269" s="15">
        <v>61757</v>
      </c>
      <c r="C269" s="6">
        <v>100</v>
      </c>
      <c r="D269" s="5" t="s">
        <v>3634</v>
      </c>
      <c r="E269" s="5" t="s">
        <v>3663</v>
      </c>
      <c r="F269" s="5" t="s">
        <v>3664</v>
      </c>
      <c r="G269" s="5" t="s">
        <v>3665</v>
      </c>
      <c r="H269" s="5" t="s">
        <v>3455</v>
      </c>
      <c r="I269" s="5" t="s">
        <v>17</v>
      </c>
      <c r="J269" s="5" t="s">
        <v>1320</v>
      </c>
      <c r="K269" s="7">
        <v>38141</v>
      </c>
      <c r="L269" s="7"/>
      <c r="M269" s="6" t="s">
        <v>422</v>
      </c>
      <c r="N269" s="5" t="s">
        <v>56</v>
      </c>
      <c r="O269" s="9"/>
      <c r="P269" s="6" t="str">
        <f>VLOOKUP(Table14[[#This Row],[SMT ID]],Table13[[SMT'#]:[163 J Election Question]],9,0)</f>
        <v>Yes</v>
      </c>
      <c r="Q269" s="6">
        <v>2018</v>
      </c>
      <c r="R269" s="6"/>
      <c r="S26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69" s="38">
        <f>VLOOKUP(Table14[[#This Row],[SMT ID]],'[1]Section 163(j) Election'!$A$5:$J$1406,7,0)</f>
        <v>2018</v>
      </c>
    </row>
    <row r="270" spans="1:20" s="5" customFormat="1" ht="30" customHeight="1" x14ac:dyDescent="0.25">
      <c r="A270" s="5" t="s">
        <v>3634</v>
      </c>
      <c r="B270" s="15">
        <v>61758</v>
      </c>
      <c r="C270" s="6">
        <v>100</v>
      </c>
      <c r="D270" s="5" t="s">
        <v>3634</v>
      </c>
      <c r="E270" s="5" t="s">
        <v>3666</v>
      </c>
      <c r="F270" s="5" t="s">
        <v>3667</v>
      </c>
      <c r="G270" s="5" t="s">
        <v>3668</v>
      </c>
      <c r="H270" s="5" t="s">
        <v>1319</v>
      </c>
      <c r="I270" s="5" t="s">
        <v>17</v>
      </c>
      <c r="J270" s="5" t="s">
        <v>473</v>
      </c>
      <c r="K270" s="7">
        <v>38868</v>
      </c>
      <c r="L270" s="7"/>
      <c r="M270" s="6" t="s">
        <v>422</v>
      </c>
      <c r="N270" s="5" t="s">
        <v>178</v>
      </c>
      <c r="O270" s="9"/>
      <c r="P270" s="6" t="str">
        <f>VLOOKUP(Table14[[#This Row],[SMT ID]],Table13[[SMT'#]:[163 J Election Question]],9,0)</f>
        <v>Yes</v>
      </c>
      <c r="Q270" s="6">
        <v>2018</v>
      </c>
      <c r="R270" s="6"/>
      <c r="S27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70" s="37">
        <f>VLOOKUP(Table14[[#This Row],[SMT ID]],'[1]Section 163(j) Election'!$A$5:$J$1406,7,0)</f>
        <v>2018</v>
      </c>
    </row>
    <row r="271" spans="1:20" s="5" customFormat="1" ht="30" customHeight="1" x14ac:dyDescent="0.25">
      <c r="A271" s="5" t="s">
        <v>3675</v>
      </c>
      <c r="B271" s="15">
        <v>61759</v>
      </c>
      <c r="C271" s="6">
        <v>100</v>
      </c>
      <c r="D271" s="5" t="s">
        <v>3675</v>
      </c>
      <c r="E271" s="5" t="s">
        <v>3676</v>
      </c>
      <c r="F271" s="5" t="s">
        <v>3677</v>
      </c>
      <c r="G271" s="5" t="s">
        <v>457</v>
      </c>
      <c r="H271" s="5" t="s">
        <v>3455</v>
      </c>
      <c r="I271" s="5" t="s">
        <v>17</v>
      </c>
      <c r="J271" s="5" t="s">
        <v>458</v>
      </c>
      <c r="K271" s="7">
        <v>38323</v>
      </c>
      <c r="L271" s="7"/>
      <c r="M271" s="6" t="s">
        <v>55</v>
      </c>
      <c r="N271" s="5" t="s">
        <v>178</v>
      </c>
      <c r="O271" s="9"/>
      <c r="P271" s="6" t="str">
        <f>VLOOKUP(Table14[[#This Row],[SMT ID]],Table13[[SMT'#]:[163 J Election Question]],9,0)</f>
        <v>Yes</v>
      </c>
      <c r="Q271" s="6">
        <v>2018</v>
      </c>
      <c r="R271" s="6"/>
      <c r="S27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71" s="38">
        <f>VLOOKUP(Table14[[#This Row],[SMT ID]],'[1]Section 163(j) Election'!$A$5:$J$1406,7,0)</f>
        <v>2018</v>
      </c>
    </row>
    <row r="272" spans="1:20" s="5" customFormat="1" ht="30" customHeight="1" x14ac:dyDescent="0.25">
      <c r="A272" s="5" t="s">
        <v>3675</v>
      </c>
      <c r="B272" s="15">
        <v>61760</v>
      </c>
      <c r="C272" s="6">
        <v>100</v>
      </c>
      <c r="D272" s="5" t="s">
        <v>3675</v>
      </c>
      <c r="E272" s="5" t="s">
        <v>3678</v>
      </c>
      <c r="F272" s="5" t="s">
        <v>3679</v>
      </c>
      <c r="G272" s="5" t="s">
        <v>3680</v>
      </c>
      <c r="H272" s="5" t="s">
        <v>3455</v>
      </c>
      <c r="I272" s="5" t="s">
        <v>17</v>
      </c>
      <c r="J272" s="5" t="s">
        <v>710</v>
      </c>
      <c r="K272" s="7">
        <v>38407</v>
      </c>
      <c r="L272" s="7"/>
      <c r="M272" s="6" t="s">
        <v>422</v>
      </c>
      <c r="N272" s="5" t="s">
        <v>178</v>
      </c>
      <c r="O272" s="9"/>
      <c r="P272" s="6" t="str">
        <f>VLOOKUP(Table14[[#This Row],[SMT ID]],Table13[[SMT'#]:[163 J Election Question]],9,0)</f>
        <v>Yes</v>
      </c>
      <c r="Q272" s="6">
        <v>2018</v>
      </c>
      <c r="R272" s="6"/>
      <c r="S27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72" s="37">
        <f>VLOOKUP(Table14[[#This Row],[SMT ID]],'[1]Section 163(j) Election'!$A$5:$J$1406,7,0)</f>
        <v>2018</v>
      </c>
    </row>
    <row r="273" spans="1:20" s="5" customFormat="1" ht="30" customHeight="1" x14ac:dyDescent="0.25">
      <c r="A273" s="5" t="s">
        <v>3634</v>
      </c>
      <c r="B273" s="15">
        <v>61762</v>
      </c>
      <c r="C273" s="6">
        <v>100</v>
      </c>
      <c r="D273" s="5" t="s">
        <v>3634</v>
      </c>
      <c r="E273" s="5" t="s">
        <v>3669</v>
      </c>
      <c r="F273" s="5" t="s">
        <v>3670</v>
      </c>
      <c r="G273" s="5" t="s">
        <v>3494</v>
      </c>
      <c r="H273" s="5" t="s">
        <v>1334</v>
      </c>
      <c r="I273" s="5" t="s">
        <v>17</v>
      </c>
      <c r="J273" s="5" t="s">
        <v>1320</v>
      </c>
      <c r="K273" s="7">
        <v>38475</v>
      </c>
      <c r="L273" s="7"/>
      <c r="M273" s="6" t="s">
        <v>37</v>
      </c>
      <c r="N273" s="5" t="s">
        <v>56</v>
      </c>
      <c r="O273" s="9"/>
      <c r="P273" s="6" t="str">
        <f>VLOOKUP(Table14[[#This Row],[SMT ID]],Table13[[SMT'#]:[163 J Election Question]],9,0)</f>
        <v>Yes</v>
      </c>
      <c r="Q273" s="6">
        <v>2018</v>
      </c>
      <c r="R273" s="6"/>
      <c r="S27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73" s="38">
        <f>VLOOKUP(Table14[[#This Row],[SMT ID]],'[1]Section 163(j) Election'!$A$5:$J$1406,7,0)</f>
        <v>2018</v>
      </c>
    </row>
    <row r="274" spans="1:20" s="5" customFormat="1" ht="30" customHeight="1" x14ac:dyDescent="0.25">
      <c r="A274" s="5" t="s">
        <v>3777</v>
      </c>
      <c r="B274" s="15">
        <v>61768</v>
      </c>
      <c r="C274" s="6">
        <v>100</v>
      </c>
      <c r="D274" s="5" t="s">
        <v>3777</v>
      </c>
      <c r="E274" s="5" t="s">
        <v>3784</v>
      </c>
      <c r="F274" s="5" t="s">
        <v>3785</v>
      </c>
      <c r="G274" s="5" t="s">
        <v>1821</v>
      </c>
      <c r="H274" s="5" t="s">
        <v>53</v>
      </c>
      <c r="I274" s="5" t="s">
        <v>43</v>
      </c>
      <c r="J274" s="5" t="s">
        <v>323</v>
      </c>
      <c r="K274" s="7">
        <v>39052</v>
      </c>
      <c r="L274" s="7"/>
      <c r="M274" s="6" t="s">
        <v>419</v>
      </c>
      <c r="N274" s="5" t="s">
        <v>47</v>
      </c>
      <c r="O274" s="9"/>
      <c r="P274" s="6" t="str">
        <f>VLOOKUP(Table14[[#This Row],[SMT ID]],Table13[[SMT'#]:[163 J Election Question]],9,0)</f>
        <v>No</v>
      </c>
      <c r="Q274" s="6"/>
      <c r="R274" s="6"/>
      <c r="S27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74" s="37">
        <f>VLOOKUP(Table14[[#This Row],[SMT ID]],'[1]Section 163(j) Election'!$A$5:$J$1406,7,0)</f>
        <v>0</v>
      </c>
    </row>
    <row r="275" spans="1:20" s="5" customFormat="1" ht="30" customHeight="1" x14ac:dyDescent="0.25">
      <c r="A275" s="5" t="s">
        <v>49</v>
      </c>
      <c r="B275" s="15">
        <v>61780</v>
      </c>
      <c r="C275" s="6">
        <v>100</v>
      </c>
      <c r="D275" s="5" t="s">
        <v>49</v>
      </c>
      <c r="E275" s="5" t="s">
        <v>2250</v>
      </c>
      <c r="F275" s="5" t="s">
        <v>2251</v>
      </c>
      <c r="G275" s="5" t="s">
        <v>2252</v>
      </c>
      <c r="H275" s="5" t="s">
        <v>306</v>
      </c>
      <c r="I275" s="5" t="s">
        <v>133</v>
      </c>
      <c r="J275" s="5" t="s">
        <v>1168</v>
      </c>
      <c r="K275" s="7">
        <v>38322</v>
      </c>
      <c r="L275" s="7"/>
      <c r="M275" s="6" t="s">
        <v>55</v>
      </c>
      <c r="N275" s="5" t="s">
        <v>26</v>
      </c>
      <c r="O275" s="9"/>
      <c r="P275" s="6" t="str">
        <f>VLOOKUP(Table14[[#This Row],[SMT ID]],Table13[[SMT'#]:[163 J Election Question]],9,0)</f>
        <v>Yes</v>
      </c>
      <c r="Q275" s="6">
        <v>2018</v>
      </c>
      <c r="R275" s="6"/>
      <c r="S27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75" s="38">
        <f>VLOOKUP(Table14[[#This Row],[SMT ID]],'[1]Section 163(j) Election'!$A$5:$J$1406,7,0)</f>
        <v>2018</v>
      </c>
    </row>
    <row r="276" spans="1:20" s="5" customFormat="1" ht="30" customHeight="1" x14ac:dyDescent="0.25">
      <c r="A276" s="5" t="s">
        <v>533</v>
      </c>
      <c r="B276" s="15">
        <v>61783</v>
      </c>
      <c r="C276" s="6">
        <v>100</v>
      </c>
      <c r="D276" s="5" t="s">
        <v>533</v>
      </c>
      <c r="E276" s="5" t="s">
        <v>541</v>
      </c>
      <c r="F276" s="5" t="s">
        <v>542</v>
      </c>
      <c r="G276" s="5" t="s">
        <v>543</v>
      </c>
      <c r="H276" s="5" t="s">
        <v>127</v>
      </c>
      <c r="I276" s="5" t="s">
        <v>43</v>
      </c>
      <c r="J276" s="5" t="s">
        <v>329</v>
      </c>
      <c r="K276" s="7">
        <v>39022</v>
      </c>
      <c r="L276" s="7"/>
      <c r="M276" s="6" t="s">
        <v>37</v>
      </c>
      <c r="N276" s="5" t="s">
        <v>47</v>
      </c>
      <c r="O276" s="9"/>
      <c r="P276" s="6" t="str">
        <f>VLOOKUP(Table14[[#This Row],[SMT ID]],Table13[[SMT'#]:[163 J Election Question]],9,0)</f>
        <v>Yes</v>
      </c>
      <c r="Q276" s="6">
        <v>2018</v>
      </c>
      <c r="R276" s="6"/>
      <c r="S27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76" s="37">
        <f>VLOOKUP(Table14[[#This Row],[SMT ID]],'[1]Section 163(j) Election'!$A$5:$J$1406,7,0)</f>
        <v>2018</v>
      </c>
    </row>
    <row r="277" spans="1:20" s="5" customFormat="1" ht="30" customHeight="1" x14ac:dyDescent="0.25">
      <c r="A277" s="5" t="s">
        <v>1991</v>
      </c>
      <c r="B277" s="15">
        <v>61786</v>
      </c>
      <c r="C277" s="6">
        <v>100</v>
      </c>
      <c r="D277" s="5" t="s">
        <v>1991</v>
      </c>
      <c r="E277" s="5" t="s">
        <v>1997</v>
      </c>
      <c r="F277" s="5" t="s">
        <v>1998</v>
      </c>
      <c r="G277" s="5" t="s">
        <v>1999</v>
      </c>
      <c r="H277" s="5" t="s">
        <v>203</v>
      </c>
      <c r="I277" s="5" t="s">
        <v>133</v>
      </c>
      <c r="J277" s="5" t="s">
        <v>2000</v>
      </c>
      <c r="K277" s="7">
        <v>38337</v>
      </c>
      <c r="L277" s="7"/>
      <c r="M277" s="6" t="s">
        <v>55</v>
      </c>
      <c r="N277" s="5" t="s">
        <v>26</v>
      </c>
      <c r="O277" s="9"/>
      <c r="P277" s="6" t="str">
        <f>VLOOKUP(Table14[[#This Row],[SMT ID]],Table13[[SMT'#]:[163 J Election Question]],9,0)</f>
        <v>Yes</v>
      </c>
      <c r="Q277" s="6">
        <v>2018</v>
      </c>
      <c r="R277" s="6"/>
      <c r="S27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77" s="38">
        <f>VLOOKUP(Table14[[#This Row],[SMT ID]],'[1]Section 163(j) Election'!$A$5:$J$1406,7,0)</f>
        <v>2018</v>
      </c>
    </row>
    <row r="278" spans="1:20" s="5" customFormat="1" ht="30" customHeight="1" x14ac:dyDescent="0.25">
      <c r="A278" s="5" t="s">
        <v>49</v>
      </c>
      <c r="B278" s="15">
        <v>61793</v>
      </c>
      <c r="C278" s="6">
        <v>100</v>
      </c>
      <c r="D278" s="5" t="s">
        <v>49</v>
      </c>
      <c r="E278" s="5" t="s">
        <v>2253</v>
      </c>
      <c r="F278" s="5" t="s">
        <v>2254</v>
      </c>
      <c r="G278" s="5" t="s">
        <v>2255</v>
      </c>
      <c r="H278" s="5" t="s">
        <v>88</v>
      </c>
      <c r="I278" s="5" t="s">
        <v>32</v>
      </c>
      <c r="J278" s="5" t="s">
        <v>94</v>
      </c>
      <c r="K278" s="7">
        <v>38296</v>
      </c>
      <c r="L278" s="7"/>
      <c r="M278" s="6" t="s">
        <v>55</v>
      </c>
      <c r="N278" s="5" t="s">
        <v>47</v>
      </c>
      <c r="O278" s="9"/>
      <c r="P278" s="6" t="str">
        <f>VLOOKUP(Table14[[#This Row],[SMT ID]],Table13[[SMT'#]:[163 J Election Question]],9,0)</f>
        <v>Yes</v>
      </c>
      <c r="Q278" s="6">
        <v>2018</v>
      </c>
      <c r="R278" s="6"/>
      <c r="S27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78" s="37">
        <f>VLOOKUP(Table14[[#This Row],[SMT ID]],'[1]Section 163(j) Election'!$A$5:$J$1406,7,0)</f>
        <v>2018</v>
      </c>
    </row>
    <row r="279" spans="1:20" s="5" customFormat="1" ht="30" customHeight="1" x14ac:dyDescent="0.25">
      <c r="A279" s="5" t="s">
        <v>1193</v>
      </c>
      <c r="B279" s="15">
        <v>61794</v>
      </c>
      <c r="C279" s="6">
        <v>14</v>
      </c>
      <c r="D279" s="5" t="s">
        <v>1193</v>
      </c>
      <c r="E279" s="5" t="s">
        <v>1216</v>
      </c>
      <c r="F279" s="5" t="s">
        <v>1217</v>
      </c>
      <c r="G279" s="5" t="s">
        <v>1218</v>
      </c>
      <c r="H279" s="5" t="s">
        <v>109</v>
      </c>
      <c r="I279" s="5" t="s">
        <v>32</v>
      </c>
      <c r="J279" s="5" t="s">
        <v>1219</v>
      </c>
      <c r="K279" s="7">
        <v>38643</v>
      </c>
      <c r="L279" s="7"/>
      <c r="M279" s="6" t="s">
        <v>422</v>
      </c>
      <c r="N279" s="5" t="s">
        <v>47</v>
      </c>
      <c r="O279" s="9"/>
      <c r="P279" s="6" t="str">
        <f>VLOOKUP(Table14[[#This Row],[SMT ID]],Table13[[SMT'#]:[163 J Election Question]],9,0)</f>
        <v>Yes</v>
      </c>
      <c r="Q279" s="6">
        <v>2018</v>
      </c>
      <c r="R279" s="6"/>
      <c r="S27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79" s="38">
        <f>VLOOKUP(Table14[[#This Row],[SMT ID]],'[1]Section 163(j) Election'!$A$5:$J$1406,7,0)</f>
        <v>2018</v>
      </c>
    </row>
    <row r="280" spans="1:20" s="5" customFormat="1" ht="30" customHeight="1" x14ac:dyDescent="0.25">
      <c r="A280" s="5" t="s">
        <v>2281</v>
      </c>
      <c r="B280" s="15">
        <v>61794</v>
      </c>
      <c r="C280" s="6">
        <v>86</v>
      </c>
      <c r="D280" s="5" t="s">
        <v>2281</v>
      </c>
      <c r="E280" s="5" t="s">
        <v>1216</v>
      </c>
      <c r="F280" s="5" t="s">
        <v>1217</v>
      </c>
      <c r="G280" s="5" t="s">
        <v>1218</v>
      </c>
      <c r="H280" s="5" t="s">
        <v>109</v>
      </c>
      <c r="I280" s="5" t="s">
        <v>32</v>
      </c>
      <c r="J280" s="5" t="s">
        <v>1219</v>
      </c>
      <c r="K280" s="7">
        <v>38643</v>
      </c>
      <c r="L280" s="7"/>
      <c r="M280" s="6" t="s">
        <v>422</v>
      </c>
      <c r="N280" s="5" t="s">
        <v>47</v>
      </c>
      <c r="O280" s="9"/>
      <c r="P280" s="6" t="str">
        <f>VLOOKUP(Table14[[#This Row],[SMT ID]],Table13[[SMT'#]:[163 J Election Question]],9,0)</f>
        <v>Yes</v>
      </c>
      <c r="Q280" s="6">
        <v>2018</v>
      </c>
      <c r="R280" s="6"/>
      <c r="S28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80" s="37">
        <f>VLOOKUP(Table14[[#This Row],[SMT ID]],'[1]Section 163(j) Election'!$A$5:$J$1406,7,0)</f>
        <v>2018</v>
      </c>
    </row>
    <row r="281" spans="1:20" s="5" customFormat="1" ht="30" customHeight="1" x14ac:dyDescent="0.25">
      <c r="A281" s="5" t="s">
        <v>2281</v>
      </c>
      <c r="B281" s="15">
        <v>61796</v>
      </c>
      <c r="C281" s="6">
        <v>100</v>
      </c>
      <c r="D281" s="5" t="s">
        <v>2281</v>
      </c>
      <c r="E281" s="5" t="s">
        <v>2355</v>
      </c>
      <c r="F281" s="5" t="s">
        <v>2356</v>
      </c>
      <c r="G281" s="5" t="s">
        <v>502</v>
      </c>
      <c r="H281" s="5" t="s">
        <v>306</v>
      </c>
      <c r="I281" s="5" t="s">
        <v>133</v>
      </c>
      <c r="J281" s="5" t="s">
        <v>24</v>
      </c>
      <c r="K281" s="7">
        <v>38714</v>
      </c>
      <c r="L281" s="7"/>
      <c r="M281" s="6" t="s">
        <v>422</v>
      </c>
      <c r="N281" s="5" t="s">
        <v>47</v>
      </c>
      <c r="O281" s="9"/>
      <c r="P281" s="6" t="str">
        <f>VLOOKUP(Table14[[#This Row],[SMT ID]],Table13[[SMT'#]:[163 J Election Question]],9,0)</f>
        <v>Yes</v>
      </c>
      <c r="Q281" s="6">
        <v>2018</v>
      </c>
      <c r="R281" s="6"/>
      <c r="S28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81" s="38">
        <f>VLOOKUP(Table14[[#This Row],[SMT ID]],'[1]Section 163(j) Election'!$A$5:$J$1406,7,0)</f>
        <v>0</v>
      </c>
    </row>
    <row r="282" spans="1:20" s="5" customFormat="1" ht="30" customHeight="1" x14ac:dyDescent="0.25">
      <c r="A282" s="5" t="s">
        <v>27</v>
      </c>
      <c r="B282" s="15">
        <v>61797</v>
      </c>
      <c r="C282" s="6">
        <v>100</v>
      </c>
      <c r="D282" s="5" t="s">
        <v>27</v>
      </c>
      <c r="E282" s="5" t="s">
        <v>2532</v>
      </c>
      <c r="F282" s="5" t="s">
        <v>2533</v>
      </c>
      <c r="G282" s="5" t="s">
        <v>2534</v>
      </c>
      <c r="H282" s="5" t="s">
        <v>61</v>
      </c>
      <c r="I282" s="5" t="s">
        <v>32</v>
      </c>
      <c r="J282" s="5" t="s">
        <v>1509</v>
      </c>
      <c r="K282" s="7">
        <v>38898</v>
      </c>
      <c r="L282" s="7"/>
      <c r="M282" s="6" t="s">
        <v>37</v>
      </c>
      <c r="N282" s="5" t="s">
        <v>47</v>
      </c>
      <c r="O282" s="9"/>
      <c r="P282" s="6" t="str">
        <f>VLOOKUP(Table14[[#This Row],[SMT ID]],Table13[[SMT'#]:[163 J Election Question]],9,0)</f>
        <v>No</v>
      </c>
      <c r="Q282" s="6"/>
      <c r="R282" s="6"/>
      <c r="S28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82" s="37">
        <f>VLOOKUP(Table14[[#This Row],[SMT ID]],'[1]Section 163(j) Election'!$A$5:$J$1406,7,0)</f>
        <v>0</v>
      </c>
    </row>
    <row r="283" spans="1:20" s="5" customFormat="1" ht="30" customHeight="1" x14ac:dyDescent="0.25">
      <c r="A283" s="5" t="s">
        <v>3777</v>
      </c>
      <c r="B283" s="15">
        <v>61798</v>
      </c>
      <c r="C283" s="6">
        <v>100</v>
      </c>
      <c r="D283" s="5" t="s">
        <v>3777</v>
      </c>
      <c r="E283" s="5" t="s">
        <v>3786</v>
      </c>
      <c r="F283" s="5" t="s">
        <v>3787</v>
      </c>
      <c r="G283" s="5" t="s">
        <v>3788</v>
      </c>
      <c r="H283" s="5" t="s">
        <v>88</v>
      </c>
      <c r="I283" s="5" t="s">
        <v>32</v>
      </c>
      <c r="J283" s="5" t="s">
        <v>89</v>
      </c>
      <c r="K283" s="7">
        <v>38989</v>
      </c>
      <c r="L283" s="7"/>
      <c r="M283" s="6" t="s">
        <v>37</v>
      </c>
      <c r="N283" s="5" t="s">
        <v>47</v>
      </c>
      <c r="O283" s="9"/>
      <c r="P283" s="6" t="str">
        <f>VLOOKUP(Table14[[#This Row],[SMT ID]],Table13[[SMT'#]:[163 J Election Question]],9,0)</f>
        <v>No</v>
      </c>
      <c r="Q283" s="6"/>
      <c r="R283" s="6"/>
      <c r="S28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83" s="38">
        <f>VLOOKUP(Table14[[#This Row],[SMT ID]],'[1]Section 163(j) Election'!$A$5:$J$1406,7,0)</f>
        <v>0</v>
      </c>
    </row>
    <row r="284" spans="1:20" s="5" customFormat="1" ht="30" customHeight="1" x14ac:dyDescent="0.25">
      <c r="A284" s="5" t="s">
        <v>49</v>
      </c>
      <c r="B284" s="15">
        <v>61806</v>
      </c>
      <c r="C284" s="6">
        <v>100</v>
      </c>
      <c r="D284" s="5" t="s">
        <v>49</v>
      </c>
      <c r="E284" s="5" t="s">
        <v>2256</v>
      </c>
      <c r="F284" s="5" t="s">
        <v>2257</v>
      </c>
      <c r="G284" s="5" t="s">
        <v>2258</v>
      </c>
      <c r="H284" s="5" t="s">
        <v>53</v>
      </c>
      <c r="I284" s="5" t="s">
        <v>43</v>
      </c>
      <c r="J284" s="5" t="s">
        <v>2259</v>
      </c>
      <c r="K284" s="7">
        <v>38504</v>
      </c>
      <c r="L284" s="7"/>
      <c r="M284" s="6" t="s">
        <v>422</v>
      </c>
      <c r="N284" s="5" t="s">
        <v>47</v>
      </c>
      <c r="O284" s="9"/>
      <c r="P284" s="6" t="str">
        <f>VLOOKUP(Table14[[#This Row],[SMT ID]],Table13[[SMT'#]:[163 J Election Question]],9,0)</f>
        <v>No</v>
      </c>
      <c r="Q284" s="6"/>
      <c r="R284" s="6"/>
      <c r="S28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84" s="37">
        <f>VLOOKUP(Table14[[#This Row],[SMT ID]],'[1]Section 163(j) Election'!$A$5:$J$1406,7,0)</f>
        <v>0</v>
      </c>
    </row>
    <row r="285" spans="1:20" s="5" customFormat="1" ht="30" customHeight="1" x14ac:dyDescent="0.25">
      <c r="A285" s="27" t="s">
        <v>1193</v>
      </c>
      <c r="B285" s="28">
        <v>61809</v>
      </c>
      <c r="C285" s="29">
        <v>33</v>
      </c>
      <c r="D285" s="27" t="s">
        <v>1193</v>
      </c>
      <c r="E285" s="27" t="s">
        <v>1220</v>
      </c>
      <c r="F285" s="27" t="s">
        <v>1221</v>
      </c>
      <c r="G285" s="27" t="s">
        <v>1222</v>
      </c>
      <c r="H285" s="27" t="s">
        <v>61</v>
      </c>
      <c r="I285" s="27" t="s">
        <v>32</v>
      </c>
      <c r="J285" s="27" t="s">
        <v>298</v>
      </c>
      <c r="K285" s="30">
        <v>38243</v>
      </c>
      <c r="L285" s="30"/>
      <c r="M285" s="29" t="s">
        <v>55</v>
      </c>
      <c r="N285" s="27" t="s">
        <v>47</v>
      </c>
      <c r="O285" s="31"/>
      <c r="P285" s="29" t="s">
        <v>21</v>
      </c>
      <c r="Q285" s="29">
        <v>2019</v>
      </c>
      <c r="R285" s="29"/>
      <c r="S28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85" s="38">
        <f>VLOOKUP(Table14[[#This Row],[SMT ID]],'[1]Section 163(j) Election'!$A$5:$J$1406,7,0)</f>
        <v>2018</v>
      </c>
    </row>
    <row r="286" spans="1:20" s="5" customFormat="1" ht="30" customHeight="1" x14ac:dyDescent="0.25">
      <c r="A286" s="27" t="s">
        <v>2281</v>
      </c>
      <c r="B286" s="28">
        <v>61809</v>
      </c>
      <c r="C286" s="29">
        <v>67</v>
      </c>
      <c r="D286" s="27" t="s">
        <v>2281</v>
      </c>
      <c r="E286" s="27" t="s">
        <v>1220</v>
      </c>
      <c r="F286" s="27" t="s">
        <v>1221</v>
      </c>
      <c r="G286" s="27" t="s">
        <v>1222</v>
      </c>
      <c r="H286" s="27" t="s">
        <v>61</v>
      </c>
      <c r="I286" s="27" t="s">
        <v>32</v>
      </c>
      <c r="J286" s="27" t="s">
        <v>298</v>
      </c>
      <c r="K286" s="30">
        <v>38243</v>
      </c>
      <c r="L286" s="30"/>
      <c r="M286" s="29" t="s">
        <v>55</v>
      </c>
      <c r="N286" s="27" t="s">
        <v>47</v>
      </c>
      <c r="O286" s="31"/>
      <c r="P286" s="29" t="s">
        <v>21</v>
      </c>
      <c r="Q286" s="29">
        <v>2019</v>
      </c>
      <c r="R286" s="29"/>
      <c r="S28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86" s="37">
        <f>VLOOKUP(Table14[[#This Row],[SMT ID]],'[1]Section 163(j) Election'!$A$5:$J$1406,7,0)</f>
        <v>2018</v>
      </c>
    </row>
    <row r="287" spans="1:20" s="5" customFormat="1" ht="30" customHeight="1" x14ac:dyDescent="0.25">
      <c r="A287" s="5" t="s">
        <v>1991</v>
      </c>
      <c r="B287" s="15">
        <v>61813</v>
      </c>
      <c r="C287" s="6">
        <v>100</v>
      </c>
      <c r="D287" s="5" t="s">
        <v>1991</v>
      </c>
      <c r="E287" s="5" t="s">
        <v>2001</v>
      </c>
      <c r="F287" s="5" t="s">
        <v>2002</v>
      </c>
      <c r="G287" s="5" t="s">
        <v>2003</v>
      </c>
      <c r="H287" s="5" t="s">
        <v>31</v>
      </c>
      <c r="I287" s="5" t="s">
        <v>32</v>
      </c>
      <c r="J287" s="5" t="s">
        <v>24</v>
      </c>
      <c r="K287" s="7">
        <v>39251</v>
      </c>
      <c r="L287" s="7"/>
      <c r="M287" s="6" t="s">
        <v>117</v>
      </c>
      <c r="N287" s="5" t="s">
        <v>56</v>
      </c>
      <c r="O287" s="9"/>
      <c r="P287" s="6" t="str">
        <f>VLOOKUP(Table14[[#This Row],[SMT ID]],Table13[[SMT'#]:[163 J Election Question]],9,0)</f>
        <v>No</v>
      </c>
      <c r="Q287" s="6"/>
      <c r="R287" s="6"/>
      <c r="S28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87" s="38">
        <f>VLOOKUP(Table14[[#This Row],[SMT ID]],'[1]Section 163(j) Election'!$A$5:$J$1406,7,0)</f>
        <v>0</v>
      </c>
    </row>
    <row r="288" spans="1:20" s="5" customFormat="1" ht="30" customHeight="1" x14ac:dyDescent="0.25">
      <c r="A288" s="5" t="s">
        <v>2281</v>
      </c>
      <c r="B288" s="15">
        <v>61814</v>
      </c>
      <c r="C288" s="6">
        <v>100</v>
      </c>
      <c r="D288" s="5" t="s">
        <v>2281</v>
      </c>
      <c r="E288" s="5" t="s">
        <v>2357</v>
      </c>
      <c r="F288" s="5" t="s">
        <v>2358</v>
      </c>
      <c r="G288" s="5" t="s">
        <v>2359</v>
      </c>
      <c r="H288" s="5" t="s">
        <v>182</v>
      </c>
      <c r="I288" s="5" t="s">
        <v>32</v>
      </c>
      <c r="J288" s="5" t="s">
        <v>19</v>
      </c>
      <c r="K288" s="7">
        <v>38231</v>
      </c>
      <c r="L288" s="7"/>
      <c r="M288" s="6" t="s">
        <v>422</v>
      </c>
      <c r="N288" s="5" t="s">
        <v>26</v>
      </c>
      <c r="O288" s="9"/>
      <c r="P288" s="6" t="str">
        <f>VLOOKUP(Table14[[#This Row],[SMT ID]],Table13[[SMT'#]:[163 J Election Question]],9,0)</f>
        <v>No</v>
      </c>
      <c r="Q288" s="6"/>
      <c r="R288" s="6"/>
      <c r="S28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88" s="37">
        <f>VLOOKUP(Table14[[#This Row],[SMT ID]],'[1]Section 163(j) Election'!$A$5:$J$1406,7,0)</f>
        <v>0</v>
      </c>
    </row>
    <row r="289" spans="1:20" s="5" customFormat="1" ht="30" customHeight="1" x14ac:dyDescent="0.25">
      <c r="A289" s="5" t="s">
        <v>2281</v>
      </c>
      <c r="B289" s="15">
        <v>61818</v>
      </c>
      <c r="C289" s="6">
        <v>100</v>
      </c>
      <c r="D289" s="5" t="s">
        <v>2281</v>
      </c>
      <c r="E289" s="5" t="s">
        <v>2360</v>
      </c>
      <c r="F289" s="5" t="s">
        <v>2361</v>
      </c>
      <c r="G289" s="5" t="s">
        <v>2362</v>
      </c>
      <c r="H289" s="5" t="s">
        <v>88</v>
      </c>
      <c r="I289" s="5" t="s">
        <v>32</v>
      </c>
      <c r="J289" s="5" t="s">
        <v>94</v>
      </c>
      <c r="K289" s="7">
        <v>38351</v>
      </c>
      <c r="L289" s="7"/>
      <c r="M289" s="6" t="s">
        <v>55</v>
      </c>
      <c r="N289" s="5" t="s">
        <v>26</v>
      </c>
      <c r="O289" s="9"/>
      <c r="P289" s="6" t="str">
        <f>VLOOKUP(Table14[[#This Row],[SMT ID]],Table13[[SMT'#]:[163 J Election Question]],9,0)</f>
        <v>No</v>
      </c>
      <c r="Q289" s="6"/>
      <c r="R289" s="6"/>
      <c r="S28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89" s="38">
        <f>VLOOKUP(Table14[[#This Row],[SMT ID]],'[1]Section 163(j) Election'!$A$5:$J$1406,7,0)</f>
        <v>0</v>
      </c>
    </row>
    <row r="290" spans="1:20" s="5" customFormat="1" ht="30" customHeight="1" x14ac:dyDescent="0.25">
      <c r="A290" s="5" t="s">
        <v>49</v>
      </c>
      <c r="B290" s="15">
        <v>61826</v>
      </c>
      <c r="C290" s="6">
        <v>100</v>
      </c>
      <c r="D290" s="5" t="s">
        <v>49</v>
      </c>
      <c r="E290" s="5" t="s">
        <v>2260</v>
      </c>
      <c r="F290" s="5" t="s">
        <v>2261</v>
      </c>
      <c r="G290" s="5" t="s">
        <v>163</v>
      </c>
      <c r="H290" s="5" t="s">
        <v>164</v>
      </c>
      <c r="I290" s="5" t="s">
        <v>133</v>
      </c>
      <c r="J290" s="5" t="s">
        <v>165</v>
      </c>
      <c r="K290" s="7">
        <v>38301</v>
      </c>
      <c r="L290" s="7"/>
      <c r="M290" s="6" t="s">
        <v>55</v>
      </c>
      <c r="N290" s="5" t="s">
        <v>47</v>
      </c>
      <c r="O290" s="9"/>
      <c r="P290" s="6" t="str">
        <f>VLOOKUP(Table14[[#This Row],[SMT ID]],Table13[[SMT'#]:[163 J Election Question]],9,0)</f>
        <v>Yes</v>
      </c>
      <c r="Q290" s="6">
        <v>2018</v>
      </c>
      <c r="R290" s="6"/>
      <c r="S29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90" s="37">
        <f>VLOOKUP(Table14[[#This Row],[SMT ID]],'[1]Section 163(j) Election'!$A$5:$J$1406,7,0)</f>
        <v>2018</v>
      </c>
    </row>
    <row r="291" spans="1:20" s="5" customFormat="1" ht="30" customHeight="1" x14ac:dyDescent="0.25">
      <c r="A291" s="5" t="s">
        <v>2281</v>
      </c>
      <c r="B291" s="15">
        <v>61827</v>
      </c>
      <c r="C291" s="6">
        <v>100</v>
      </c>
      <c r="D291" s="5" t="s">
        <v>2281</v>
      </c>
      <c r="E291" s="5" t="s">
        <v>2363</v>
      </c>
      <c r="F291" s="5" t="s">
        <v>2364</v>
      </c>
      <c r="G291" s="5" t="s">
        <v>2365</v>
      </c>
      <c r="H291" s="5" t="s">
        <v>182</v>
      </c>
      <c r="I291" s="5" t="s">
        <v>32</v>
      </c>
      <c r="J291" s="5" t="s">
        <v>2366</v>
      </c>
      <c r="K291" s="7">
        <v>38323</v>
      </c>
      <c r="L291" s="7"/>
      <c r="M291" s="6" t="s">
        <v>422</v>
      </c>
      <c r="N291" s="5" t="s">
        <v>47</v>
      </c>
      <c r="O291" s="9"/>
      <c r="P291" s="6" t="str">
        <f>VLOOKUP(Table14[[#This Row],[SMT ID]],Table13[[SMT'#]:[163 J Election Question]],9,0)</f>
        <v>No</v>
      </c>
      <c r="Q291" s="6"/>
      <c r="R291" s="6"/>
      <c r="S29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91" s="38">
        <f>VLOOKUP(Table14[[#This Row],[SMT ID]],'[1]Section 163(j) Election'!$A$5:$J$1406,7,0)</f>
        <v>0</v>
      </c>
    </row>
    <row r="292" spans="1:20" s="5" customFormat="1" ht="30" customHeight="1" x14ac:dyDescent="0.25">
      <c r="A292" s="5" t="s">
        <v>49</v>
      </c>
      <c r="B292" s="15">
        <v>61828</v>
      </c>
      <c r="C292" s="6">
        <v>100</v>
      </c>
      <c r="D292" s="5" t="s">
        <v>49</v>
      </c>
      <c r="E292" s="5" t="s">
        <v>2262</v>
      </c>
      <c r="F292" s="5" t="s">
        <v>2263</v>
      </c>
      <c r="G292" s="5" t="s">
        <v>2264</v>
      </c>
      <c r="H292" s="5" t="s">
        <v>306</v>
      </c>
      <c r="I292" s="5" t="s">
        <v>133</v>
      </c>
      <c r="J292" s="5" t="s">
        <v>2265</v>
      </c>
      <c r="K292" s="7">
        <v>38267</v>
      </c>
      <c r="L292" s="7"/>
      <c r="M292" s="6" t="s">
        <v>55</v>
      </c>
      <c r="N292" s="5" t="s">
        <v>47</v>
      </c>
      <c r="O292" s="9"/>
      <c r="P292" s="6" t="str">
        <f>VLOOKUP(Table14[[#This Row],[SMT ID]],Table13[[SMT'#]:[163 J Election Question]],9,0)</f>
        <v>No</v>
      </c>
      <c r="Q292" s="6"/>
      <c r="R292" s="6"/>
      <c r="S29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292" s="37">
        <f>VLOOKUP(Table14[[#This Row],[SMT ID]],'[1]Section 163(j) Election'!$A$5:$J$1406,7,0)</f>
        <v>0</v>
      </c>
    </row>
    <row r="293" spans="1:20" s="5" customFormat="1" ht="30" customHeight="1" x14ac:dyDescent="0.25">
      <c r="A293" s="5" t="s">
        <v>49</v>
      </c>
      <c r="B293" s="15">
        <v>61829</v>
      </c>
      <c r="C293" s="6">
        <v>100</v>
      </c>
      <c r="D293" s="5" t="s">
        <v>49</v>
      </c>
      <c r="E293" s="5" t="s">
        <v>2266</v>
      </c>
      <c r="F293" s="5" t="s">
        <v>2267</v>
      </c>
      <c r="G293" s="5" t="s">
        <v>2264</v>
      </c>
      <c r="H293" s="5" t="s">
        <v>306</v>
      </c>
      <c r="I293" s="5" t="s">
        <v>133</v>
      </c>
      <c r="J293" s="5" t="s">
        <v>2265</v>
      </c>
      <c r="K293" s="7">
        <v>38267</v>
      </c>
      <c r="L293" s="7"/>
      <c r="M293" s="6" t="s">
        <v>55</v>
      </c>
      <c r="N293" s="5" t="s">
        <v>47</v>
      </c>
      <c r="O293" s="9"/>
      <c r="P293" s="6" t="str">
        <f>VLOOKUP(Table14[[#This Row],[SMT ID]],Table13[[SMT'#]:[163 J Election Question]],9,0)</f>
        <v>No</v>
      </c>
      <c r="Q293" s="6"/>
      <c r="R293" s="6"/>
      <c r="S29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293" s="38">
        <f>VLOOKUP(Table14[[#This Row],[SMT ID]],'[1]Section 163(j) Election'!$A$5:$J$1406,7,0)</f>
        <v>0</v>
      </c>
    </row>
    <row r="294" spans="1:20" s="5" customFormat="1" ht="30" customHeight="1" x14ac:dyDescent="0.25">
      <c r="A294" s="5" t="s">
        <v>49</v>
      </c>
      <c r="B294" s="15">
        <v>61830</v>
      </c>
      <c r="C294" s="6">
        <v>100</v>
      </c>
      <c r="D294" s="5" t="s">
        <v>49</v>
      </c>
      <c r="E294" s="5" t="s">
        <v>2268</v>
      </c>
      <c r="F294" s="5" t="s">
        <v>2269</v>
      </c>
      <c r="G294" s="5" t="s">
        <v>2264</v>
      </c>
      <c r="H294" s="5" t="s">
        <v>306</v>
      </c>
      <c r="I294" s="5" t="s">
        <v>133</v>
      </c>
      <c r="J294" s="5" t="s">
        <v>2265</v>
      </c>
      <c r="K294" s="7">
        <v>38267</v>
      </c>
      <c r="L294" s="7"/>
      <c r="M294" s="6" t="s">
        <v>55</v>
      </c>
      <c r="N294" s="5" t="s">
        <v>47</v>
      </c>
      <c r="O294" s="9"/>
      <c r="P294" s="6" t="str">
        <f>VLOOKUP(Table14[[#This Row],[SMT ID]],Table13[[SMT'#]:[163 J Election Question]],9,0)</f>
        <v>No</v>
      </c>
      <c r="Q294" s="6"/>
      <c r="R294" s="6"/>
      <c r="S29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294" s="37">
        <f>VLOOKUP(Table14[[#This Row],[SMT ID]],'[1]Section 163(j) Election'!$A$5:$J$1406,7,0)</f>
        <v>0</v>
      </c>
    </row>
    <row r="295" spans="1:20" s="5" customFormat="1" ht="30" customHeight="1" x14ac:dyDescent="0.25">
      <c r="A295" s="5" t="s">
        <v>865</v>
      </c>
      <c r="B295" s="15">
        <v>61833</v>
      </c>
      <c r="C295" s="6">
        <v>100</v>
      </c>
      <c r="D295" s="5" t="s">
        <v>865</v>
      </c>
      <c r="E295" s="5" t="s">
        <v>872</v>
      </c>
      <c r="F295" s="5" t="s">
        <v>873</v>
      </c>
      <c r="G295" s="5" t="s">
        <v>855</v>
      </c>
      <c r="H295" s="5" t="s">
        <v>499</v>
      </c>
      <c r="I295" s="5" t="s">
        <v>43</v>
      </c>
      <c r="J295" s="5" t="s">
        <v>525</v>
      </c>
      <c r="K295" s="7">
        <v>38330</v>
      </c>
      <c r="L295" s="7"/>
      <c r="M295" s="6" t="s">
        <v>422</v>
      </c>
      <c r="N295" s="5" t="s">
        <v>47</v>
      </c>
      <c r="O295" s="9"/>
      <c r="P295" s="6" t="str">
        <f>VLOOKUP(Table14[[#This Row],[SMT ID]],Table13[[SMT'#]:[163 J Election Question]],9,0)</f>
        <v>No</v>
      </c>
      <c r="Q295" s="6"/>
      <c r="R295" s="6"/>
      <c r="S29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95" s="38">
        <f>VLOOKUP(Table14[[#This Row],[SMT ID]],'[1]Section 163(j) Election'!$A$5:$J$1406,7,0)</f>
        <v>0</v>
      </c>
    </row>
    <row r="296" spans="1:20" s="5" customFormat="1" ht="30" customHeight="1" x14ac:dyDescent="0.25">
      <c r="A296" s="5" t="s">
        <v>2281</v>
      </c>
      <c r="B296" s="15">
        <v>61834</v>
      </c>
      <c r="C296" s="6">
        <v>100</v>
      </c>
      <c r="D296" s="5" t="s">
        <v>2281</v>
      </c>
      <c r="E296" s="5" t="s">
        <v>2367</v>
      </c>
      <c r="F296" s="5" t="s">
        <v>2368</v>
      </c>
      <c r="G296" s="5" t="s">
        <v>2369</v>
      </c>
      <c r="H296" s="5" t="s">
        <v>139</v>
      </c>
      <c r="I296" s="5" t="s">
        <v>32</v>
      </c>
      <c r="J296" s="5" t="s">
        <v>1601</v>
      </c>
      <c r="K296" s="7">
        <v>38503</v>
      </c>
      <c r="L296" s="7"/>
      <c r="M296" s="6" t="s">
        <v>37</v>
      </c>
      <c r="N296" s="5" t="s">
        <v>56</v>
      </c>
      <c r="O296" s="9"/>
      <c r="P296" s="6" t="str">
        <f>VLOOKUP(Table14[[#This Row],[SMT ID]],Table13[[SMT'#]:[163 J Election Question]],9,0)</f>
        <v>Yes</v>
      </c>
      <c r="Q296" s="6">
        <v>2018</v>
      </c>
      <c r="R296" s="6"/>
      <c r="S29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96" s="37">
        <f>VLOOKUP(Table14[[#This Row],[SMT ID]],'[1]Section 163(j) Election'!$A$5:$J$1406,7,0)</f>
        <v>2018</v>
      </c>
    </row>
    <row r="297" spans="1:20" s="21" customFormat="1" ht="30" customHeight="1" x14ac:dyDescent="0.25">
      <c r="A297" s="5" t="s">
        <v>49</v>
      </c>
      <c r="B297" s="15">
        <v>61850</v>
      </c>
      <c r="C297" s="6">
        <v>100</v>
      </c>
      <c r="D297" s="5" t="s">
        <v>49</v>
      </c>
      <c r="E297" s="5" t="s">
        <v>2270</v>
      </c>
      <c r="F297" s="5" t="s">
        <v>2271</v>
      </c>
      <c r="G297" s="5" t="s">
        <v>2255</v>
      </c>
      <c r="H297" s="5" t="s">
        <v>88</v>
      </c>
      <c r="I297" s="5" t="s">
        <v>32</v>
      </c>
      <c r="J297" s="5" t="s">
        <v>94</v>
      </c>
      <c r="K297" s="7">
        <v>38335</v>
      </c>
      <c r="L297" s="7"/>
      <c r="M297" s="6" t="s">
        <v>55</v>
      </c>
      <c r="N297" s="5" t="s">
        <v>47</v>
      </c>
      <c r="O297" s="9"/>
      <c r="P297" s="6" t="str">
        <f>VLOOKUP(Table14[[#This Row],[SMT ID]],Table13[[SMT'#]:[163 J Election Question]],9,0)</f>
        <v>Yes</v>
      </c>
      <c r="Q297" s="6">
        <v>2018</v>
      </c>
      <c r="R297" s="6"/>
      <c r="S29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97" s="38">
        <f>VLOOKUP(Table14[[#This Row],[SMT ID]],'[1]Section 163(j) Election'!$A$5:$J$1406,7,0)</f>
        <v>2018</v>
      </c>
    </row>
    <row r="298" spans="1:20" s="5" customFormat="1" ht="30" customHeight="1" x14ac:dyDescent="0.25">
      <c r="A298" s="5" t="s">
        <v>2437</v>
      </c>
      <c r="B298" s="15">
        <v>61852</v>
      </c>
      <c r="C298" s="6">
        <v>100</v>
      </c>
      <c r="D298" s="5" t="s">
        <v>2437</v>
      </c>
      <c r="E298" s="5" t="s">
        <v>2453</v>
      </c>
      <c r="F298" s="5" t="s">
        <v>2454</v>
      </c>
      <c r="G298" s="5" t="s">
        <v>1885</v>
      </c>
      <c r="H298" s="5" t="s">
        <v>61</v>
      </c>
      <c r="I298" s="5" t="s">
        <v>32</v>
      </c>
      <c r="J298" s="5" t="s">
        <v>1886</v>
      </c>
      <c r="K298" s="7">
        <v>38912</v>
      </c>
      <c r="L298" s="7"/>
      <c r="M298" s="6" t="s">
        <v>37</v>
      </c>
      <c r="N298" s="5" t="s">
        <v>47</v>
      </c>
      <c r="O298" s="9"/>
      <c r="P298" s="6" t="str">
        <f>VLOOKUP(Table14[[#This Row],[SMT ID]],Table13[[SMT'#]:[163 J Election Question]],9,0)</f>
        <v>No</v>
      </c>
      <c r="Q298" s="6"/>
      <c r="R298" s="6"/>
      <c r="S29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98" s="37">
        <f>VLOOKUP(Table14[[#This Row],[SMT ID]],'[1]Section 163(j) Election'!$A$5:$J$1406,7,0)</f>
        <v>0</v>
      </c>
    </row>
    <row r="299" spans="1:20" s="5" customFormat="1" ht="30" customHeight="1" x14ac:dyDescent="0.25">
      <c r="A299" s="5" t="s">
        <v>865</v>
      </c>
      <c r="B299" s="15">
        <v>61854</v>
      </c>
      <c r="C299" s="6">
        <v>100</v>
      </c>
      <c r="D299" s="5" t="s">
        <v>865</v>
      </c>
      <c r="E299" s="5" t="s">
        <v>874</v>
      </c>
      <c r="F299" s="5" t="s">
        <v>875</v>
      </c>
      <c r="G299" s="5" t="s">
        <v>517</v>
      </c>
      <c r="H299" s="5" t="s">
        <v>499</v>
      </c>
      <c r="I299" s="5" t="s">
        <v>43</v>
      </c>
      <c r="J299" s="5" t="s">
        <v>494</v>
      </c>
      <c r="K299" s="7">
        <v>38337</v>
      </c>
      <c r="L299" s="7"/>
      <c r="M299" s="6" t="s">
        <v>422</v>
      </c>
      <c r="N299" s="5" t="s">
        <v>47</v>
      </c>
      <c r="O299" s="9"/>
      <c r="P299" s="6" t="str">
        <f>VLOOKUP(Table14[[#This Row],[SMT ID]],Table13[[SMT'#]:[163 J Election Question]],9,0)</f>
        <v>No</v>
      </c>
      <c r="Q299" s="6"/>
      <c r="R299" s="6"/>
      <c r="S29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299" s="38">
        <f>VLOOKUP(Table14[[#This Row],[SMT ID]],'[1]Section 163(j) Election'!$A$5:$J$1406,7,0)</f>
        <v>0</v>
      </c>
    </row>
    <row r="300" spans="1:20" s="5" customFormat="1" ht="30" customHeight="1" x14ac:dyDescent="0.25">
      <c r="A300" s="5" t="s">
        <v>865</v>
      </c>
      <c r="B300" s="15">
        <v>61856</v>
      </c>
      <c r="C300" s="6">
        <v>100</v>
      </c>
      <c r="D300" s="5" t="s">
        <v>865</v>
      </c>
      <c r="E300" s="5" t="s">
        <v>876</v>
      </c>
      <c r="F300" s="5" t="s">
        <v>877</v>
      </c>
      <c r="G300" s="5" t="s">
        <v>849</v>
      </c>
      <c r="H300" s="5" t="s">
        <v>127</v>
      </c>
      <c r="I300" s="5" t="s">
        <v>43</v>
      </c>
      <c r="J300" s="5" t="s">
        <v>432</v>
      </c>
      <c r="K300" s="7">
        <v>38656</v>
      </c>
      <c r="L300" s="7"/>
      <c r="M300" s="6" t="s">
        <v>37</v>
      </c>
      <c r="N300" s="5" t="s">
        <v>47</v>
      </c>
      <c r="O300" s="9"/>
      <c r="P300" s="6" t="str">
        <f>VLOOKUP(Table14[[#This Row],[SMT ID]],Table13[[SMT'#]:[163 J Election Question]],9,0)</f>
        <v>No</v>
      </c>
      <c r="Q300" s="6"/>
      <c r="R300" s="6"/>
      <c r="S30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00" s="37">
        <f>VLOOKUP(Table14[[#This Row],[SMT ID]],'[1]Section 163(j) Election'!$A$5:$J$1406,7,0)</f>
        <v>0</v>
      </c>
    </row>
    <row r="301" spans="1:20" s="5" customFormat="1" ht="30" customHeight="1" x14ac:dyDescent="0.25">
      <c r="A301" s="5" t="s">
        <v>1991</v>
      </c>
      <c r="B301" s="15">
        <v>61875</v>
      </c>
      <c r="C301" s="6">
        <v>100</v>
      </c>
      <c r="D301" s="5" t="s">
        <v>1991</v>
      </c>
      <c r="E301" s="5" t="s">
        <v>2004</v>
      </c>
      <c r="F301" s="5" t="s">
        <v>2005</v>
      </c>
      <c r="G301" s="5" t="s">
        <v>1999</v>
      </c>
      <c r="H301" s="5" t="s">
        <v>109</v>
      </c>
      <c r="I301" s="5" t="s">
        <v>32</v>
      </c>
      <c r="J301" s="5" t="s">
        <v>2000</v>
      </c>
      <c r="K301" s="7">
        <v>38384</v>
      </c>
      <c r="L301" s="7"/>
      <c r="M301" s="6" t="s">
        <v>422</v>
      </c>
      <c r="N301" s="5" t="s">
        <v>26</v>
      </c>
      <c r="O301" s="9"/>
      <c r="P301" s="6" t="str">
        <f>VLOOKUP(Table14[[#This Row],[SMT ID]],Table13[[SMT'#]:[163 J Election Question]],9,0)</f>
        <v>Yes</v>
      </c>
      <c r="Q301" s="6">
        <v>2018</v>
      </c>
      <c r="R301" s="6"/>
      <c r="S30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01" s="38">
        <f>VLOOKUP(Table14[[#This Row],[SMT ID]],'[1]Section 163(j) Election'!$A$5:$J$1406,7,0)</f>
        <v>2018</v>
      </c>
    </row>
    <row r="302" spans="1:20" s="5" customFormat="1" ht="30" customHeight="1" x14ac:dyDescent="0.25">
      <c r="A302" s="5" t="s">
        <v>2281</v>
      </c>
      <c r="B302" s="15">
        <v>61885</v>
      </c>
      <c r="C302" s="6">
        <v>100</v>
      </c>
      <c r="D302" s="5" t="s">
        <v>2281</v>
      </c>
      <c r="E302" s="5" t="s">
        <v>2370</v>
      </c>
      <c r="F302" s="5" t="s">
        <v>2371</v>
      </c>
      <c r="G302" s="5" t="s">
        <v>435</v>
      </c>
      <c r="H302" s="5" t="s">
        <v>109</v>
      </c>
      <c r="I302" s="5" t="s">
        <v>32</v>
      </c>
      <c r="J302" s="5" t="s">
        <v>110</v>
      </c>
      <c r="K302" s="7">
        <v>38684</v>
      </c>
      <c r="L302" s="7"/>
      <c r="M302" s="6" t="s">
        <v>422</v>
      </c>
      <c r="N302" s="5" t="s">
        <v>47</v>
      </c>
      <c r="O302" s="9"/>
      <c r="P302" s="6" t="str">
        <f>VLOOKUP(Table14[[#This Row],[SMT ID]],Table13[[SMT'#]:[163 J Election Question]],9,0)</f>
        <v>No</v>
      </c>
      <c r="Q302" s="6"/>
      <c r="R302" s="6"/>
      <c r="S30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02" s="37">
        <f>VLOOKUP(Table14[[#This Row],[SMT ID]],'[1]Section 163(j) Election'!$A$5:$J$1406,7,0)</f>
        <v>0</v>
      </c>
    </row>
    <row r="303" spans="1:20" s="5" customFormat="1" ht="30" customHeight="1" x14ac:dyDescent="0.25">
      <c r="A303" s="5" t="s">
        <v>3777</v>
      </c>
      <c r="B303" s="15">
        <v>61886</v>
      </c>
      <c r="C303" s="6">
        <v>100</v>
      </c>
      <c r="D303" s="5" t="s">
        <v>3777</v>
      </c>
      <c r="E303" s="5" t="s">
        <v>3789</v>
      </c>
      <c r="F303" s="5" t="s">
        <v>3790</v>
      </c>
      <c r="G303" s="5" t="s">
        <v>1233</v>
      </c>
      <c r="H303" s="5" t="s">
        <v>109</v>
      </c>
      <c r="I303" s="5" t="s">
        <v>32</v>
      </c>
      <c r="J303" s="5" t="s">
        <v>333</v>
      </c>
      <c r="K303" s="7">
        <v>38899</v>
      </c>
      <c r="L303" s="7"/>
      <c r="M303" s="6" t="s">
        <v>419</v>
      </c>
      <c r="N303" s="5" t="s">
        <v>178</v>
      </c>
      <c r="O303" s="9"/>
      <c r="P303" s="6" t="str">
        <f>VLOOKUP(Table14[[#This Row],[SMT ID]],Table13[[SMT'#]:[163 J Election Question]],9,0)</f>
        <v>No</v>
      </c>
      <c r="Q303" s="6"/>
      <c r="R303" s="6"/>
      <c r="S30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03" s="38">
        <f>VLOOKUP(Table14[[#This Row],[SMT ID]],'[1]Section 163(j) Election'!$A$5:$J$1406,7,0)</f>
        <v>0</v>
      </c>
    </row>
    <row r="304" spans="1:20" s="5" customFormat="1" ht="30" customHeight="1" x14ac:dyDescent="0.25">
      <c r="A304" s="5" t="s">
        <v>2281</v>
      </c>
      <c r="B304" s="15">
        <v>61893</v>
      </c>
      <c r="C304" s="6">
        <v>100</v>
      </c>
      <c r="D304" s="5" t="s">
        <v>2281</v>
      </c>
      <c r="E304" s="5" t="s">
        <v>2372</v>
      </c>
      <c r="F304" s="5" t="s">
        <v>2373</v>
      </c>
      <c r="G304" s="5" t="s">
        <v>2374</v>
      </c>
      <c r="H304" s="5" t="s">
        <v>88</v>
      </c>
      <c r="I304" s="5" t="s">
        <v>32</v>
      </c>
      <c r="J304" s="5" t="s">
        <v>89</v>
      </c>
      <c r="K304" s="7">
        <v>38349</v>
      </c>
      <c r="L304" s="7"/>
      <c r="M304" s="6" t="s">
        <v>422</v>
      </c>
      <c r="N304" s="5" t="s">
        <v>47</v>
      </c>
      <c r="O304" s="9"/>
      <c r="P304" s="6" t="str">
        <f>VLOOKUP(Table14[[#This Row],[SMT ID]],Table13[[SMT'#]:[163 J Election Question]],9,0)</f>
        <v>Yes</v>
      </c>
      <c r="Q304" s="6">
        <v>2018</v>
      </c>
      <c r="R304" s="6"/>
      <c r="S30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04" s="37">
        <f>VLOOKUP(Table14[[#This Row],[SMT ID]],'[1]Section 163(j) Election'!$A$5:$J$1406,7,0)</f>
        <v>2018</v>
      </c>
    </row>
    <row r="305" spans="1:20" s="5" customFormat="1" ht="30" customHeight="1" x14ac:dyDescent="0.25">
      <c r="A305" s="5" t="s">
        <v>49</v>
      </c>
      <c r="B305" s="15">
        <v>61895</v>
      </c>
      <c r="C305" s="6">
        <v>100</v>
      </c>
      <c r="D305" s="5" t="s">
        <v>49</v>
      </c>
      <c r="E305" s="5" t="s">
        <v>2272</v>
      </c>
      <c r="F305" s="5" t="s">
        <v>2273</v>
      </c>
      <c r="G305" s="5" t="s">
        <v>176</v>
      </c>
      <c r="H305" s="5" t="s">
        <v>68</v>
      </c>
      <c r="I305" s="5" t="s">
        <v>32</v>
      </c>
      <c r="J305" s="5" t="s">
        <v>2274</v>
      </c>
      <c r="K305" s="7">
        <v>38650</v>
      </c>
      <c r="L305" s="7"/>
      <c r="M305" s="6" t="s">
        <v>422</v>
      </c>
      <c r="N305" s="5" t="s">
        <v>26</v>
      </c>
      <c r="O305" s="9"/>
      <c r="P305" s="6" t="str">
        <f>VLOOKUP(Table14[[#This Row],[SMT ID]],Table13[[SMT'#]:[163 J Election Question]],9,0)</f>
        <v>No</v>
      </c>
      <c r="Q305" s="6" t="s">
        <v>4538</v>
      </c>
      <c r="R305" s="6"/>
      <c r="S30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YES</v>
      </c>
      <c r="T305" s="38">
        <f>VLOOKUP(Table14[[#This Row],[SMT ID]],'[1]Section 163(j) Election'!$A$5:$J$1406,7,0)</f>
        <v>2018</v>
      </c>
    </row>
    <row r="306" spans="1:20" s="5" customFormat="1" ht="30" customHeight="1" x14ac:dyDescent="0.25">
      <c r="A306" s="5" t="s">
        <v>2281</v>
      </c>
      <c r="B306" s="15">
        <v>61897</v>
      </c>
      <c r="C306" s="6">
        <v>100</v>
      </c>
      <c r="D306" s="5" t="s">
        <v>2281</v>
      </c>
      <c r="E306" s="5" t="s">
        <v>2375</v>
      </c>
      <c r="F306" s="5" t="s">
        <v>2376</v>
      </c>
      <c r="G306" s="5" t="s">
        <v>2377</v>
      </c>
      <c r="H306" s="5" t="s">
        <v>31</v>
      </c>
      <c r="I306" s="5" t="s">
        <v>32</v>
      </c>
      <c r="J306" s="5" t="s">
        <v>2378</v>
      </c>
      <c r="K306" s="7">
        <v>38533</v>
      </c>
      <c r="L306" s="7"/>
      <c r="M306" s="6" t="s">
        <v>37</v>
      </c>
      <c r="N306" s="5" t="s">
        <v>47</v>
      </c>
      <c r="O306" s="9"/>
      <c r="P306" s="6" t="str">
        <f>VLOOKUP(Table14[[#This Row],[SMT ID]],Table13[[SMT'#]:[163 J Election Question]],9,0)</f>
        <v>No</v>
      </c>
      <c r="Q306" s="6"/>
      <c r="R306" s="6"/>
      <c r="S30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06" s="37">
        <f>VLOOKUP(Table14[[#This Row],[SMT ID]],'[1]Section 163(j) Election'!$A$5:$J$1406,7,0)</f>
        <v>0</v>
      </c>
    </row>
    <row r="307" spans="1:20" s="5" customFormat="1" ht="30" customHeight="1" x14ac:dyDescent="0.25">
      <c r="A307" s="5" t="s">
        <v>2281</v>
      </c>
      <c r="B307" s="15">
        <v>61900</v>
      </c>
      <c r="C307" s="6">
        <v>100</v>
      </c>
      <c r="D307" s="5" t="s">
        <v>2281</v>
      </c>
      <c r="E307" s="5" t="s">
        <v>2379</v>
      </c>
      <c r="F307" s="5" t="s">
        <v>2380</v>
      </c>
      <c r="G307" s="5" t="s">
        <v>2381</v>
      </c>
      <c r="H307" s="5" t="s">
        <v>68</v>
      </c>
      <c r="I307" s="5" t="s">
        <v>32</v>
      </c>
      <c r="J307" s="5" t="s">
        <v>177</v>
      </c>
      <c r="K307" s="7">
        <v>38351</v>
      </c>
      <c r="L307" s="7"/>
      <c r="M307" s="6" t="s">
        <v>422</v>
      </c>
      <c r="N307" s="5" t="s">
        <v>47</v>
      </c>
      <c r="O307" s="9"/>
      <c r="P307" s="6" t="str">
        <f>VLOOKUP(Table14[[#This Row],[SMT ID]],Table13[[SMT'#]:[163 J Election Question]],9,0)</f>
        <v>No</v>
      </c>
      <c r="Q307" s="6"/>
      <c r="R307" s="6"/>
      <c r="S30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07" s="38">
        <f>VLOOKUP(Table14[[#This Row],[SMT ID]],'[1]Section 163(j) Election'!$A$5:$J$1406,7,0)</f>
        <v>0</v>
      </c>
    </row>
    <row r="308" spans="1:20" s="21" customFormat="1" ht="30" customHeight="1" x14ac:dyDescent="0.25">
      <c r="A308" s="5" t="s">
        <v>1991</v>
      </c>
      <c r="B308" s="15">
        <v>61902</v>
      </c>
      <c r="C308" s="6">
        <v>100</v>
      </c>
      <c r="D308" s="5" t="s">
        <v>1991</v>
      </c>
      <c r="E308" s="5" t="s">
        <v>2006</v>
      </c>
      <c r="F308" s="5" t="s">
        <v>2007</v>
      </c>
      <c r="G308" s="5" t="s">
        <v>799</v>
      </c>
      <c r="H308" s="5" t="s">
        <v>431</v>
      </c>
      <c r="I308" s="5" t="s">
        <v>43</v>
      </c>
      <c r="J308" s="5" t="s">
        <v>432</v>
      </c>
      <c r="K308" s="7">
        <v>38310</v>
      </c>
      <c r="L308" s="7"/>
      <c r="M308" s="6" t="s">
        <v>422</v>
      </c>
      <c r="N308" s="5" t="s">
        <v>26</v>
      </c>
      <c r="O308" s="9"/>
      <c r="P308" s="6" t="str">
        <f>VLOOKUP(Table14[[#This Row],[SMT ID]],Table13[[SMT'#]:[163 J Election Question]],9,0)</f>
        <v>No</v>
      </c>
      <c r="Q308" s="6"/>
      <c r="R308" s="6"/>
      <c r="S30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08" s="37">
        <f>VLOOKUP(Table14[[#This Row],[SMT ID]],'[1]Section 163(j) Election'!$A$5:$J$1406,7,0)</f>
        <v>0</v>
      </c>
    </row>
    <row r="309" spans="1:20" s="5" customFormat="1" ht="30" customHeight="1" x14ac:dyDescent="0.25">
      <c r="A309" s="5" t="s">
        <v>2281</v>
      </c>
      <c r="B309" s="15">
        <v>61909</v>
      </c>
      <c r="C309" s="6">
        <v>100</v>
      </c>
      <c r="D309" s="5" t="s">
        <v>2281</v>
      </c>
      <c r="E309" s="5" t="s">
        <v>2382</v>
      </c>
      <c r="F309" s="5" t="s">
        <v>2383</v>
      </c>
      <c r="G309" s="5" t="s">
        <v>384</v>
      </c>
      <c r="H309" s="5" t="s">
        <v>132</v>
      </c>
      <c r="I309" s="5" t="s">
        <v>133</v>
      </c>
      <c r="J309" s="5" t="s">
        <v>385</v>
      </c>
      <c r="K309" s="7">
        <v>38530</v>
      </c>
      <c r="L309" s="7"/>
      <c r="M309" s="6" t="s">
        <v>422</v>
      </c>
      <c r="N309" s="5" t="s">
        <v>47</v>
      </c>
      <c r="O309" s="9"/>
      <c r="P309" s="6" t="str">
        <f>VLOOKUP(Table14[[#This Row],[SMT ID]],Table13[[SMT'#]:[163 J Election Question]],9,0)</f>
        <v>No</v>
      </c>
      <c r="Q309" s="6"/>
      <c r="R309" s="6"/>
      <c r="S30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09" s="38">
        <f>VLOOKUP(Table14[[#This Row],[SMT ID]],'[1]Section 163(j) Election'!$A$5:$J$1406,7,0)</f>
        <v>0</v>
      </c>
    </row>
    <row r="310" spans="1:20" s="5" customFormat="1" ht="30" customHeight="1" x14ac:dyDescent="0.25">
      <c r="A310" s="5" t="s">
        <v>2281</v>
      </c>
      <c r="B310" s="15">
        <v>61913</v>
      </c>
      <c r="C310" s="6">
        <v>100</v>
      </c>
      <c r="D310" s="5" t="s">
        <v>2281</v>
      </c>
      <c r="E310" s="5" t="s">
        <v>2384</v>
      </c>
      <c r="F310" s="5" t="s">
        <v>2385</v>
      </c>
      <c r="G310" s="5" t="s">
        <v>2386</v>
      </c>
      <c r="H310" s="5" t="s">
        <v>306</v>
      </c>
      <c r="I310" s="5" t="s">
        <v>133</v>
      </c>
      <c r="J310" s="5" t="s">
        <v>236</v>
      </c>
      <c r="K310" s="7">
        <v>38350</v>
      </c>
      <c r="L310" s="7"/>
      <c r="M310" s="6" t="s">
        <v>55</v>
      </c>
      <c r="N310" s="5" t="s">
        <v>56</v>
      </c>
      <c r="O310" s="9"/>
      <c r="P310" s="6" t="str">
        <f>VLOOKUP(Table14[[#This Row],[SMT ID]],Table13[[SMT'#]:[163 J Election Question]],9,0)</f>
        <v>No</v>
      </c>
      <c r="Q310" s="6"/>
      <c r="R310" s="6"/>
      <c r="S31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10" s="37">
        <f>VLOOKUP(Table14[[#This Row],[SMT ID]],'[1]Section 163(j) Election'!$A$5:$J$1406,7,0)</f>
        <v>0</v>
      </c>
    </row>
    <row r="311" spans="1:20" s="5" customFormat="1" ht="30" customHeight="1" x14ac:dyDescent="0.25">
      <c r="A311" s="5" t="s">
        <v>2437</v>
      </c>
      <c r="B311" s="15">
        <v>61914</v>
      </c>
      <c r="C311" s="6">
        <v>100</v>
      </c>
      <c r="D311" s="5" t="s">
        <v>2437</v>
      </c>
      <c r="E311" s="5" t="s">
        <v>2455</v>
      </c>
      <c r="F311" s="5" t="s">
        <v>2456</v>
      </c>
      <c r="G311" s="5" t="s">
        <v>2386</v>
      </c>
      <c r="H311" s="5" t="s">
        <v>306</v>
      </c>
      <c r="I311" s="5" t="s">
        <v>133</v>
      </c>
      <c r="J311" s="5" t="s">
        <v>236</v>
      </c>
      <c r="K311" s="7">
        <v>38852</v>
      </c>
      <c r="L311" s="7"/>
      <c r="M311" s="6" t="s">
        <v>422</v>
      </c>
      <c r="N311" s="5" t="s">
        <v>56</v>
      </c>
      <c r="O311" s="9"/>
      <c r="P311" s="6" t="str">
        <f>VLOOKUP(Table14[[#This Row],[SMT ID]],Table13[[SMT'#]:[163 J Election Question]],9,0)</f>
        <v>No</v>
      </c>
      <c r="Q311" s="6"/>
      <c r="R311" s="6"/>
      <c r="S31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11" s="38">
        <f>VLOOKUP(Table14[[#This Row],[SMT ID]],'[1]Section 163(j) Election'!$A$5:$J$1406,7,0)</f>
        <v>0</v>
      </c>
    </row>
    <row r="312" spans="1:20" s="5" customFormat="1" ht="30" customHeight="1" x14ac:dyDescent="0.25">
      <c r="A312" s="5" t="s">
        <v>2281</v>
      </c>
      <c r="B312" s="15">
        <v>61915</v>
      </c>
      <c r="C312" s="6">
        <v>100</v>
      </c>
      <c r="D312" s="5" t="s">
        <v>2281</v>
      </c>
      <c r="E312" s="5" t="s">
        <v>2387</v>
      </c>
      <c r="F312" s="5" t="s">
        <v>2388</v>
      </c>
      <c r="G312" s="5" t="s">
        <v>2211</v>
      </c>
      <c r="H312" s="5" t="s">
        <v>306</v>
      </c>
      <c r="I312" s="5" t="s">
        <v>133</v>
      </c>
      <c r="J312" s="5" t="s">
        <v>1285</v>
      </c>
      <c r="K312" s="7">
        <v>38538</v>
      </c>
      <c r="L312" s="7"/>
      <c r="M312" s="6" t="s">
        <v>422</v>
      </c>
      <c r="N312" s="5" t="s">
        <v>47</v>
      </c>
      <c r="O312" s="9"/>
      <c r="P312" s="6" t="str">
        <f>VLOOKUP(Table14[[#This Row],[SMT ID]],Table13[[SMT'#]:[163 J Election Question]],9,0)</f>
        <v>No</v>
      </c>
      <c r="Q312" s="6"/>
      <c r="R312" s="6"/>
      <c r="S31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12" s="37">
        <f>VLOOKUP(Table14[[#This Row],[SMT ID]],'[1]Section 163(j) Election'!$A$5:$J$1406,7,0)</f>
        <v>0</v>
      </c>
    </row>
    <row r="313" spans="1:20" s="5" customFormat="1" ht="30" customHeight="1" x14ac:dyDescent="0.25">
      <c r="A313" s="5" t="s">
        <v>865</v>
      </c>
      <c r="B313" s="15">
        <v>61917</v>
      </c>
      <c r="C313" s="6">
        <v>100</v>
      </c>
      <c r="D313" s="5" t="s">
        <v>865</v>
      </c>
      <c r="E313" s="5" t="s">
        <v>878</v>
      </c>
      <c r="F313" s="5" t="s">
        <v>879</v>
      </c>
      <c r="G313" s="5" t="s">
        <v>517</v>
      </c>
      <c r="H313" s="5" t="s">
        <v>499</v>
      </c>
      <c r="I313" s="5" t="s">
        <v>43</v>
      </c>
      <c r="J313" s="5" t="s">
        <v>494</v>
      </c>
      <c r="K313" s="7">
        <v>38457</v>
      </c>
      <c r="L313" s="7"/>
      <c r="M313" s="6" t="s">
        <v>37</v>
      </c>
      <c r="N313" s="5" t="s">
        <v>47</v>
      </c>
      <c r="O313" s="9"/>
      <c r="P313" s="6" t="str">
        <f>VLOOKUP(Table14[[#This Row],[SMT ID]],Table13[[SMT'#]:[163 J Election Question]],9,0)</f>
        <v>No</v>
      </c>
      <c r="Q313" s="6"/>
      <c r="R313" s="6"/>
      <c r="S31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13" s="38">
        <f>VLOOKUP(Table14[[#This Row],[SMT ID]],'[1]Section 163(j) Election'!$A$5:$J$1406,7,0)</f>
        <v>0</v>
      </c>
    </row>
    <row r="314" spans="1:20" s="5" customFormat="1" ht="30" customHeight="1" x14ac:dyDescent="0.25">
      <c r="A314" s="5" t="s">
        <v>2437</v>
      </c>
      <c r="B314" s="15">
        <v>61920</v>
      </c>
      <c r="C314" s="6">
        <v>100</v>
      </c>
      <c r="D314" s="5" t="s">
        <v>2437</v>
      </c>
      <c r="E314" s="5" t="s">
        <v>2457</v>
      </c>
      <c r="F314" s="5" t="s">
        <v>2458</v>
      </c>
      <c r="G314" s="5" t="s">
        <v>2391</v>
      </c>
      <c r="H314" s="5" t="s">
        <v>182</v>
      </c>
      <c r="I314" s="5" t="s">
        <v>32</v>
      </c>
      <c r="J314" s="5" t="s">
        <v>2392</v>
      </c>
      <c r="K314" s="7">
        <v>38714</v>
      </c>
      <c r="L314" s="7">
        <v>43466</v>
      </c>
      <c r="M314" s="6" t="s">
        <v>422</v>
      </c>
      <c r="N314" s="5" t="s">
        <v>26</v>
      </c>
      <c r="O314" s="9"/>
      <c r="P314" s="6" t="str">
        <f>VLOOKUP(Table14[[#This Row],[SMT ID]],Table13[[SMT'#]:[163 J Election Question]],9,0)</f>
        <v>No</v>
      </c>
      <c r="Q314" s="6"/>
      <c r="R314" s="6"/>
      <c r="S31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14" s="37">
        <f>VLOOKUP(Table14[[#This Row],[SMT ID]],'[1]Section 163(j) Election'!$A$5:$J$1406,7,0)</f>
        <v>0</v>
      </c>
    </row>
    <row r="315" spans="1:20" s="5" customFormat="1" ht="30" customHeight="1" x14ac:dyDescent="0.25">
      <c r="A315" s="5" t="s">
        <v>2281</v>
      </c>
      <c r="B315" s="15">
        <v>61921</v>
      </c>
      <c r="C315" s="6">
        <v>100</v>
      </c>
      <c r="D315" s="5" t="s">
        <v>2281</v>
      </c>
      <c r="E315" s="5" t="s">
        <v>2389</v>
      </c>
      <c r="F315" s="5" t="s">
        <v>2390</v>
      </c>
      <c r="G315" s="5" t="s">
        <v>2391</v>
      </c>
      <c r="H315" s="5" t="s">
        <v>182</v>
      </c>
      <c r="I315" s="5" t="s">
        <v>32</v>
      </c>
      <c r="J315" s="5" t="s">
        <v>2392</v>
      </c>
      <c r="K315" s="7">
        <v>38714</v>
      </c>
      <c r="L315" s="7">
        <v>43466</v>
      </c>
      <c r="M315" s="6" t="s">
        <v>422</v>
      </c>
      <c r="N315" s="5" t="s">
        <v>26</v>
      </c>
      <c r="O315" s="9"/>
      <c r="P315" s="6" t="str">
        <f>VLOOKUP(Table14[[#This Row],[SMT ID]],Table13[[SMT'#]:[163 J Election Question]],9,0)</f>
        <v>No</v>
      </c>
      <c r="Q315" s="6"/>
      <c r="R315" s="6"/>
      <c r="S31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15" s="38">
        <f>VLOOKUP(Table14[[#This Row],[SMT ID]],'[1]Section 163(j) Election'!$A$5:$J$1406,7,0)</f>
        <v>0</v>
      </c>
    </row>
    <row r="316" spans="1:20" s="5" customFormat="1" ht="30" customHeight="1" x14ac:dyDescent="0.25">
      <c r="A316" s="5" t="s">
        <v>2281</v>
      </c>
      <c r="B316" s="15">
        <v>61922</v>
      </c>
      <c r="C316" s="6">
        <v>100</v>
      </c>
      <c r="D316" s="5" t="s">
        <v>2281</v>
      </c>
      <c r="E316" s="5" t="s">
        <v>2393</v>
      </c>
      <c r="F316" s="5" t="s">
        <v>2394</v>
      </c>
      <c r="G316" s="5" t="s">
        <v>319</v>
      </c>
      <c r="H316" s="5" t="s">
        <v>88</v>
      </c>
      <c r="I316" s="5" t="s">
        <v>32</v>
      </c>
      <c r="J316" s="5" t="s">
        <v>89</v>
      </c>
      <c r="K316" s="7">
        <v>38673</v>
      </c>
      <c r="L316" s="7"/>
      <c r="M316" s="6" t="s">
        <v>37</v>
      </c>
      <c r="N316" s="5" t="s">
        <v>47</v>
      </c>
      <c r="O316" s="9"/>
      <c r="P316" s="6" t="str">
        <f>VLOOKUP(Table14[[#This Row],[SMT ID]],Table13[[SMT'#]:[163 J Election Question]],9,0)</f>
        <v>No</v>
      </c>
      <c r="Q316" s="6"/>
      <c r="R316" s="6"/>
      <c r="S31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16" s="37">
        <f>VLOOKUP(Table14[[#This Row],[SMT ID]],'[1]Section 163(j) Election'!$A$5:$J$1406,7,0)</f>
        <v>0</v>
      </c>
    </row>
    <row r="317" spans="1:20" s="5" customFormat="1" ht="30" customHeight="1" x14ac:dyDescent="0.25">
      <c r="A317" s="5" t="s">
        <v>3634</v>
      </c>
      <c r="B317" s="15">
        <v>61923</v>
      </c>
      <c r="C317" s="6">
        <v>100</v>
      </c>
      <c r="D317" s="5" t="s">
        <v>3634</v>
      </c>
      <c r="E317" s="5" t="s">
        <v>3671</v>
      </c>
      <c r="F317" s="5" t="s">
        <v>3672</v>
      </c>
      <c r="G317" s="5" t="s">
        <v>1323</v>
      </c>
      <c r="H317" s="5" t="s">
        <v>3455</v>
      </c>
      <c r="I317" s="5" t="s">
        <v>17</v>
      </c>
      <c r="J317" s="5" t="s">
        <v>1320</v>
      </c>
      <c r="K317" s="7">
        <v>38446</v>
      </c>
      <c r="L317" s="7"/>
      <c r="M317" s="6" t="s">
        <v>55</v>
      </c>
      <c r="N317" s="5" t="s">
        <v>178</v>
      </c>
      <c r="O317" s="9"/>
      <c r="P317" s="6" t="str">
        <f>VLOOKUP(Table14[[#This Row],[SMT ID]],Table13[[SMT'#]:[163 J Election Question]],9,0)</f>
        <v>Yes</v>
      </c>
      <c r="Q317" s="6">
        <v>2018</v>
      </c>
      <c r="R317" s="6"/>
      <c r="S31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17" s="38">
        <f>VLOOKUP(Table14[[#This Row],[SMT ID]],'[1]Section 163(j) Election'!$A$5:$J$1406,7,0)</f>
        <v>2018</v>
      </c>
    </row>
    <row r="318" spans="1:20" s="5" customFormat="1" ht="30" customHeight="1" x14ac:dyDescent="0.25">
      <c r="A318" s="5" t="s">
        <v>2281</v>
      </c>
      <c r="B318" s="15">
        <v>61928</v>
      </c>
      <c r="C318" s="6">
        <v>100</v>
      </c>
      <c r="D318" s="5" t="s">
        <v>2281</v>
      </c>
      <c r="E318" s="5" t="s">
        <v>2395</v>
      </c>
      <c r="F318" s="5" t="s">
        <v>2396</v>
      </c>
      <c r="G318" s="5" t="s">
        <v>2397</v>
      </c>
      <c r="H318" s="5" t="s">
        <v>88</v>
      </c>
      <c r="I318" s="5" t="s">
        <v>32</v>
      </c>
      <c r="J318" s="5" t="s">
        <v>89</v>
      </c>
      <c r="K318" s="7">
        <v>38687</v>
      </c>
      <c r="L318" s="7"/>
      <c r="M318" s="6" t="s">
        <v>422</v>
      </c>
      <c r="N318" s="5" t="s">
        <v>47</v>
      </c>
      <c r="O318" s="9"/>
      <c r="P318" s="6" t="str">
        <f>VLOOKUP(Table14[[#This Row],[SMT ID]],Table13[[SMT'#]:[163 J Election Question]],9,0)</f>
        <v>Yes</v>
      </c>
      <c r="Q318" s="6">
        <v>2018</v>
      </c>
      <c r="R318" s="6"/>
      <c r="S31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18" s="37">
        <f>VLOOKUP(Table14[[#This Row],[SMT ID]],'[1]Section 163(j) Election'!$A$5:$J$1406,7,0)</f>
        <v>2018</v>
      </c>
    </row>
    <row r="319" spans="1:20" s="5" customFormat="1" ht="30" customHeight="1" x14ac:dyDescent="0.25">
      <c r="A319" s="5" t="s">
        <v>2437</v>
      </c>
      <c r="B319" s="15">
        <v>61938</v>
      </c>
      <c r="C319" s="6">
        <v>100</v>
      </c>
      <c r="D319" s="5" t="s">
        <v>2437</v>
      </c>
      <c r="E319" s="5" t="s">
        <v>2459</v>
      </c>
      <c r="F319" s="5" t="s">
        <v>2460</v>
      </c>
      <c r="G319" s="5" t="s">
        <v>2461</v>
      </c>
      <c r="H319" s="5" t="s">
        <v>132</v>
      </c>
      <c r="I319" s="5" t="s">
        <v>133</v>
      </c>
      <c r="J319" s="5" t="s">
        <v>385</v>
      </c>
      <c r="K319" s="7">
        <v>38716</v>
      </c>
      <c r="L319" s="7"/>
      <c r="M319" s="6" t="s">
        <v>37</v>
      </c>
      <c r="N319" s="5" t="s">
        <v>56</v>
      </c>
      <c r="O319" s="9"/>
      <c r="P319" s="6" t="str">
        <f>VLOOKUP(Table14[[#This Row],[SMT ID]],Table13[[SMT'#]:[163 J Election Question]],9,0)</f>
        <v>No</v>
      </c>
      <c r="Q319" s="6"/>
      <c r="R319" s="6"/>
      <c r="S31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19" s="38">
        <f>VLOOKUP(Table14[[#This Row],[SMT ID]],'[1]Section 163(j) Election'!$A$5:$J$1406,7,0)</f>
        <v>0</v>
      </c>
    </row>
    <row r="320" spans="1:20" s="5" customFormat="1" ht="30" customHeight="1" x14ac:dyDescent="0.25">
      <c r="A320" s="5" t="s">
        <v>865</v>
      </c>
      <c r="B320" s="15">
        <v>61941</v>
      </c>
      <c r="C320" s="6">
        <v>19</v>
      </c>
      <c r="D320" s="5" t="s">
        <v>865</v>
      </c>
      <c r="E320" s="5" t="s">
        <v>880</v>
      </c>
      <c r="F320" s="5" t="s">
        <v>881</v>
      </c>
      <c r="G320" s="5" t="s">
        <v>114</v>
      </c>
      <c r="H320" s="5" t="s">
        <v>431</v>
      </c>
      <c r="I320" s="5" t="s">
        <v>43</v>
      </c>
      <c r="J320" s="5" t="s">
        <v>116</v>
      </c>
      <c r="K320" s="7">
        <v>38526</v>
      </c>
      <c r="L320" s="7"/>
      <c r="M320" s="6" t="s">
        <v>37</v>
      </c>
      <c r="N320" s="5" t="s">
        <v>47</v>
      </c>
      <c r="O320" s="9"/>
      <c r="P320" s="6" t="str">
        <f>VLOOKUP(Table14[[#This Row],[SMT ID]],Table13[[SMT'#]:[163 J Election Question]],9,0)</f>
        <v>Yes</v>
      </c>
      <c r="Q320" s="6">
        <v>2018</v>
      </c>
      <c r="R320" s="6"/>
      <c r="S32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20" s="37">
        <f>VLOOKUP(Table14[[#This Row],[SMT ID]],'[1]Section 163(j) Election'!$A$5:$J$1406,7,0)</f>
        <v>0</v>
      </c>
    </row>
    <row r="321" spans="1:20" s="5" customFormat="1" ht="30" customHeight="1" x14ac:dyDescent="0.25">
      <c r="A321" s="5" t="s">
        <v>2281</v>
      </c>
      <c r="B321" s="15">
        <v>61941</v>
      </c>
      <c r="C321" s="6">
        <v>81</v>
      </c>
      <c r="D321" s="5" t="s">
        <v>2281</v>
      </c>
      <c r="E321" s="5" t="s">
        <v>880</v>
      </c>
      <c r="F321" s="5" t="s">
        <v>881</v>
      </c>
      <c r="G321" s="5" t="s">
        <v>114</v>
      </c>
      <c r="H321" s="5" t="s">
        <v>431</v>
      </c>
      <c r="I321" s="5" t="s">
        <v>43</v>
      </c>
      <c r="J321" s="5" t="s">
        <v>116</v>
      </c>
      <c r="K321" s="7">
        <v>38526</v>
      </c>
      <c r="L321" s="7"/>
      <c r="M321" s="6" t="s">
        <v>37</v>
      </c>
      <c r="N321" s="5" t="s">
        <v>47</v>
      </c>
      <c r="O321" s="9"/>
      <c r="P321" s="6" t="str">
        <f>VLOOKUP(Table14[[#This Row],[SMT ID]],Table13[[SMT'#]:[163 J Election Question]],9,0)</f>
        <v>Yes</v>
      </c>
      <c r="Q321" s="6">
        <v>2018</v>
      </c>
      <c r="R321" s="6"/>
      <c r="S32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21" s="38">
        <f>VLOOKUP(Table14[[#This Row],[SMT ID]],'[1]Section 163(j) Election'!$A$5:$J$1406,7,0)</f>
        <v>0</v>
      </c>
    </row>
    <row r="322" spans="1:20" s="5" customFormat="1" ht="30" customHeight="1" x14ac:dyDescent="0.25">
      <c r="A322" s="5" t="s">
        <v>2281</v>
      </c>
      <c r="B322" s="15">
        <v>61942</v>
      </c>
      <c r="C322" s="6">
        <v>100</v>
      </c>
      <c r="D322" s="5" t="s">
        <v>2281</v>
      </c>
      <c r="E322" s="5" t="s">
        <v>2398</v>
      </c>
      <c r="F322" s="5" t="s">
        <v>2399</v>
      </c>
      <c r="G322" s="5" t="s">
        <v>121</v>
      </c>
      <c r="H322" s="5" t="s">
        <v>100</v>
      </c>
      <c r="I322" s="5" t="s">
        <v>32</v>
      </c>
      <c r="J322" s="5" t="s">
        <v>122</v>
      </c>
      <c r="K322" s="7">
        <v>38351</v>
      </c>
      <c r="L322" s="7"/>
      <c r="M322" s="6" t="s">
        <v>422</v>
      </c>
      <c r="N322" s="5" t="s">
        <v>47</v>
      </c>
      <c r="O322" s="9"/>
      <c r="P322" s="6" t="str">
        <f>VLOOKUP(Table14[[#This Row],[SMT ID]],Table13[[SMT'#]:[163 J Election Question]],9,0)</f>
        <v>No</v>
      </c>
      <c r="Q322" s="6"/>
      <c r="R322" s="6"/>
      <c r="S32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22" s="37">
        <f>VLOOKUP(Table14[[#This Row],[SMT ID]],'[1]Section 163(j) Election'!$A$5:$J$1406,7,0)</f>
        <v>0</v>
      </c>
    </row>
    <row r="323" spans="1:20" s="5" customFormat="1" ht="30" customHeight="1" x14ac:dyDescent="0.25">
      <c r="A323" s="5" t="s">
        <v>4169</v>
      </c>
      <c r="B323" s="15">
        <v>61946</v>
      </c>
      <c r="C323" s="6">
        <v>100</v>
      </c>
      <c r="D323" s="5" t="s">
        <v>4169</v>
      </c>
      <c r="E323" s="5" t="s">
        <v>4170</v>
      </c>
      <c r="F323" s="5" t="s">
        <v>4171</v>
      </c>
      <c r="G323" s="5" t="s">
        <v>2543</v>
      </c>
      <c r="H323" s="5" t="s">
        <v>42</v>
      </c>
      <c r="I323" s="5" t="s">
        <v>43</v>
      </c>
      <c r="J323" s="5" t="s">
        <v>2544</v>
      </c>
      <c r="K323" s="7">
        <v>38716</v>
      </c>
      <c r="L323" s="7"/>
      <c r="M323" s="6" t="s">
        <v>37</v>
      </c>
      <c r="N323" s="5" t="s">
        <v>47</v>
      </c>
      <c r="O323" s="9"/>
      <c r="P323" s="6" t="str">
        <f>VLOOKUP(Table14[[#This Row],[SMT ID]],Table13[[SMT'#]:[163 J Election Question]],9,0)</f>
        <v>Yes</v>
      </c>
      <c r="Q323" s="6">
        <v>2018</v>
      </c>
      <c r="R323" s="6"/>
      <c r="S32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23" s="38">
        <f>VLOOKUP(Table14[[#This Row],[SMT ID]],'[1]Section 163(j) Election'!$A$5:$J$1406,7,0)</f>
        <v>2018</v>
      </c>
    </row>
    <row r="324" spans="1:20" s="5" customFormat="1" ht="30" customHeight="1" x14ac:dyDescent="0.25">
      <c r="A324" s="5" t="s">
        <v>2637</v>
      </c>
      <c r="B324" s="15">
        <v>61949</v>
      </c>
      <c r="C324" s="6">
        <v>10</v>
      </c>
      <c r="D324" s="5" t="s">
        <v>2637</v>
      </c>
      <c r="E324" s="5" t="s">
        <v>2643</v>
      </c>
      <c r="F324" s="5" t="s">
        <v>2644</v>
      </c>
      <c r="G324" s="5" t="s">
        <v>1486</v>
      </c>
      <c r="H324" s="5" t="s">
        <v>42</v>
      </c>
      <c r="I324" s="5" t="s">
        <v>43</v>
      </c>
      <c r="J324" s="5" t="s">
        <v>862</v>
      </c>
      <c r="K324" s="7">
        <v>39639</v>
      </c>
      <c r="L324" s="7"/>
      <c r="M324" s="6" t="s">
        <v>117</v>
      </c>
      <c r="N324" s="5" t="s">
        <v>178</v>
      </c>
      <c r="O324" s="9"/>
      <c r="P324" s="6" t="str">
        <f>VLOOKUP(Table14[[#This Row],[SMT ID]],Table13[[SMT'#]:[163 J Election Question]],9,0)</f>
        <v>No</v>
      </c>
      <c r="Q324" s="6"/>
      <c r="R324" s="6"/>
      <c r="S32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24" s="37">
        <f>VLOOKUP(Table14[[#This Row],[SMT ID]],'[1]Section 163(j) Election'!$A$5:$J$1406,7,0)</f>
        <v>0</v>
      </c>
    </row>
    <row r="325" spans="1:20" s="5" customFormat="1" ht="30" customHeight="1" x14ac:dyDescent="0.25">
      <c r="A325" s="5" t="s">
        <v>2850</v>
      </c>
      <c r="B325" s="15">
        <v>61949</v>
      </c>
      <c r="C325" s="6">
        <v>90</v>
      </c>
      <c r="D325" s="5" t="s">
        <v>2850</v>
      </c>
      <c r="E325" s="5" t="s">
        <v>2643</v>
      </c>
      <c r="F325" s="5" t="s">
        <v>2644</v>
      </c>
      <c r="G325" s="5" t="s">
        <v>1486</v>
      </c>
      <c r="H325" s="5" t="s">
        <v>42</v>
      </c>
      <c r="I325" s="5" t="s">
        <v>43</v>
      </c>
      <c r="J325" s="5" t="s">
        <v>862</v>
      </c>
      <c r="K325" s="7">
        <v>39639</v>
      </c>
      <c r="L325" s="7"/>
      <c r="M325" s="6" t="s">
        <v>117</v>
      </c>
      <c r="N325" s="5" t="s">
        <v>178</v>
      </c>
      <c r="O325" s="9"/>
      <c r="P325" s="6" t="str">
        <f>VLOOKUP(Table14[[#This Row],[SMT ID]],Table13[[SMT'#]:[163 J Election Question]],9,0)</f>
        <v>No</v>
      </c>
      <c r="Q325" s="6"/>
      <c r="R325" s="6"/>
      <c r="S32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25" s="38">
        <f>VLOOKUP(Table14[[#This Row],[SMT ID]],'[1]Section 163(j) Election'!$A$5:$J$1406,7,0)</f>
        <v>0</v>
      </c>
    </row>
    <row r="326" spans="1:20" s="5" customFormat="1" ht="30" customHeight="1" x14ac:dyDescent="0.25">
      <c r="A326" s="5" t="s">
        <v>27</v>
      </c>
      <c r="B326" s="15">
        <v>61950</v>
      </c>
      <c r="C326" s="6">
        <v>100</v>
      </c>
      <c r="D326" s="5" t="s">
        <v>27</v>
      </c>
      <c r="E326" s="5" t="s">
        <v>2535</v>
      </c>
      <c r="F326" s="5" t="s">
        <v>2536</v>
      </c>
      <c r="G326" s="5" t="s">
        <v>1486</v>
      </c>
      <c r="H326" s="5" t="s">
        <v>42</v>
      </c>
      <c r="I326" s="5" t="s">
        <v>43</v>
      </c>
      <c r="J326" s="5" t="s">
        <v>862</v>
      </c>
      <c r="K326" s="7">
        <v>38939</v>
      </c>
      <c r="L326" s="7"/>
      <c r="M326" s="6" t="s">
        <v>422</v>
      </c>
      <c r="N326" s="5" t="s">
        <v>26</v>
      </c>
      <c r="O326" s="9"/>
      <c r="P326" s="6" t="str">
        <f>VLOOKUP(Table14[[#This Row],[SMT ID]],Table13[[SMT'#]:[163 J Election Question]],9,0)</f>
        <v>No</v>
      </c>
      <c r="Q326" s="6"/>
      <c r="R326" s="6"/>
      <c r="S32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26" s="37">
        <f>VLOOKUP(Table14[[#This Row],[SMT ID]],'[1]Section 163(j) Election'!$A$5:$J$1406,7,0)</f>
        <v>0</v>
      </c>
    </row>
    <row r="327" spans="1:20" s="5" customFormat="1" ht="30" customHeight="1" x14ac:dyDescent="0.25">
      <c r="A327" s="5" t="s">
        <v>2637</v>
      </c>
      <c r="B327" s="15">
        <v>61951</v>
      </c>
      <c r="C327" s="6">
        <v>100</v>
      </c>
      <c r="D327" s="5" t="s">
        <v>2637</v>
      </c>
      <c r="E327" s="5" t="s">
        <v>2645</v>
      </c>
      <c r="F327" s="5" t="s">
        <v>2646</v>
      </c>
      <c r="G327" s="5" t="s">
        <v>1486</v>
      </c>
      <c r="H327" s="5" t="s">
        <v>42</v>
      </c>
      <c r="I327" s="5" t="s">
        <v>43</v>
      </c>
      <c r="J327" s="5" t="s">
        <v>862</v>
      </c>
      <c r="K327" s="7">
        <v>39370</v>
      </c>
      <c r="L327" s="7"/>
      <c r="M327" s="6" t="s">
        <v>422</v>
      </c>
      <c r="N327" s="5" t="s">
        <v>26</v>
      </c>
      <c r="O327" s="9"/>
      <c r="P327" s="6" t="str">
        <f>VLOOKUP(Table14[[#This Row],[SMT ID]],Table13[[SMT'#]:[163 J Election Question]],9,0)</f>
        <v>No</v>
      </c>
      <c r="Q327" s="6"/>
      <c r="R327" s="6"/>
      <c r="S32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27" s="38">
        <f>VLOOKUP(Table14[[#This Row],[SMT ID]],'[1]Section 163(j) Election'!$A$5:$J$1406,7,0)</f>
        <v>0</v>
      </c>
    </row>
    <row r="328" spans="1:20" s="5" customFormat="1" ht="30" customHeight="1" x14ac:dyDescent="0.25">
      <c r="A328" s="5" t="s">
        <v>49</v>
      </c>
      <c r="B328" s="15">
        <v>61952</v>
      </c>
      <c r="C328" s="6">
        <v>100</v>
      </c>
      <c r="D328" s="5" t="s">
        <v>49</v>
      </c>
      <c r="E328" s="5" t="s">
        <v>2275</v>
      </c>
      <c r="F328" s="5" t="s">
        <v>2276</v>
      </c>
      <c r="G328" s="5" t="s">
        <v>2277</v>
      </c>
      <c r="H328" s="5" t="s">
        <v>53</v>
      </c>
      <c r="I328" s="5" t="s">
        <v>43</v>
      </c>
      <c r="J328" s="5" t="s">
        <v>2278</v>
      </c>
      <c r="K328" s="7">
        <v>38351</v>
      </c>
      <c r="L328" s="7"/>
      <c r="M328" s="6" t="s">
        <v>55</v>
      </c>
      <c r="N328" s="5" t="s">
        <v>47</v>
      </c>
      <c r="O328" s="9"/>
      <c r="P328" s="6" t="str">
        <f>VLOOKUP(Table14[[#This Row],[SMT ID]],Table13[[SMT'#]:[163 J Election Question]],9,0)</f>
        <v>No</v>
      </c>
      <c r="Q328" s="6"/>
      <c r="R328" s="6"/>
      <c r="S32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28" s="37">
        <f>VLOOKUP(Table14[[#This Row],[SMT ID]],'[1]Section 163(j) Election'!$A$5:$J$1406,7,0)</f>
        <v>0</v>
      </c>
    </row>
    <row r="329" spans="1:20" s="5" customFormat="1" ht="30" customHeight="1" x14ac:dyDescent="0.25">
      <c r="A329" s="5" t="s">
        <v>1193</v>
      </c>
      <c r="B329" s="15">
        <v>61955</v>
      </c>
      <c r="C329" s="6">
        <v>16</v>
      </c>
      <c r="D329" s="5" t="s">
        <v>1193</v>
      </c>
      <c r="E329" s="5" t="s">
        <v>1223</v>
      </c>
      <c r="F329" s="5" t="s">
        <v>1224</v>
      </c>
      <c r="G329" s="5" t="s">
        <v>1225</v>
      </c>
      <c r="H329" s="5" t="s">
        <v>164</v>
      </c>
      <c r="I329" s="5" t="s">
        <v>133</v>
      </c>
      <c r="J329" s="5" t="s">
        <v>444</v>
      </c>
      <c r="K329" s="7">
        <v>38492</v>
      </c>
      <c r="L329" s="7"/>
      <c r="M329" s="6" t="s">
        <v>422</v>
      </c>
      <c r="N329" s="5" t="s">
        <v>47</v>
      </c>
      <c r="O329" s="9"/>
      <c r="P329" s="6" t="str">
        <f>VLOOKUP(Table14[[#This Row],[SMT ID]],Table13[[SMT'#]:[163 J Election Question]],9,0)</f>
        <v>Yes</v>
      </c>
      <c r="Q329" s="6">
        <v>2018</v>
      </c>
      <c r="R329" s="6"/>
      <c r="S32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29" s="38">
        <f>VLOOKUP(Table14[[#This Row],[SMT ID]],'[1]Section 163(j) Election'!$A$5:$J$1406,7,0)</f>
        <v>0</v>
      </c>
    </row>
    <row r="330" spans="1:20" s="5" customFormat="1" ht="30" customHeight="1" x14ac:dyDescent="0.25">
      <c r="A330" s="5" t="s">
        <v>2281</v>
      </c>
      <c r="B330" s="15">
        <v>61955</v>
      </c>
      <c r="C330" s="6">
        <v>84</v>
      </c>
      <c r="D330" s="5" t="s">
        <v>2281</v>
      </c>
      <c r="E330" s="5" t="s">
        <v>1223</v>
      </c>
      <c r="F330" s="5" t="s">
        <v>1224</v>
      </c>
      <c r="G330" s="5" t="s">
        <v>1225</v>
      </c>
      <c r="H330" s="5" t="s">
        <v>164</v>
      </c>
      <c r="I330" s="5" t="s">
        <v>133</v>
      </c>
      <c r="J330" s="5" t="s">
        <v>444</v>
      </c>
      <c r="K330" s="7">
        <v>38492</v>
      </c>
      <c r="L330" s="7"/>
      <c r="M330" s="6" t="s">
        <v>422</v>
      </c>
      <c r="N330" s="5" t="s">
        <v>47</v>
      </c>
      <c r="O330" s="9"/>
      <c r="P330" s="6" t="str">
        <f>VLOOKUP(Table14[[#This Row],[SMT ID]],Table13[[SMT'#]:[163 J Election Question]],9,0)</f>
        <v>Yes</v>
      </c>
      <c r="Q330" s="6">
        <v>2018</v>
      </c>
      <c r="R330" s="6"/>
      <c r="S33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30" s="37">
        <f>VLOOKUP(Table14[[#This Row],[SMT ID]],'[1]Section 163(j) Election'!$A$5:$J$1406,7,0)</f>
        <v>0</v>
      </c>
    </row>
    <row r="331" spans="1:20" s="5" customFormat="1" ht="30" customHeight="1" x14ac:dyDescent="0.25">
      <c r="A331" s="5" t="s">
        <v>2726</v>
      </c>
      <c r="B331" s="15">
        <v>61956</v>
      </c>
      <c r="C331" s="6">
        <v>100</v>
      </c>
      <c r="D331" s="5" t="s">
        <v>2726</v>
      </c>
      <c r="E331" s="5" t="s">
        <v>2727</v>
      </c>
      <c r="F331" s="5" t="s">
        <v>2728</v>
      </c>
      <c r="G331" s="5" t="s">
        <v>1129</v>
      </c>
      <c r="H331" s="5" t="s">
        <v>451</v>
      </c>
      <c r="I331" s="5" t="s">
        <v>452</v>
      </c>
      <c r="J331" s="5" t="s">
        <v>274</v>
      </c>
      <c r="K331" s="7">
        <v>39274</v>
      </c>
      <c r="L331" s="7"/>
      <c r="M331" s="6" t="s">
        <v>419</v>
      </c>
      <c r="N331" s="5" t="s">
        <v>26</v>
      </c>
      <c r="O331" s="9"/>
      <c r="P331" s="6" t="str">
        <f>VLOOKUP(Table14[[#This Row],[SMT ID]],Table13[[SMT'#]:[163 J Election Question]],9,0)</f>
        <v>No</v>
      </c>
      <c r="Q331" s="6"/>
      <c r="R331" s="6"/>
      <c r="S33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31" s="38">
        <f>VLOOKUP(Table14[[#This Row],[SMT ID]],'[1]Section 163(j) Election'!$A$5:$J$1406,7,0)</f>
        <v>0</v>
      </c>
    </row>
    <row r="332" spans="1:20" s="5" customFormat="1" ht="30" customHeight="1" x14ac:dyDescent="0.25">
      <c r="A332" s="5" t="s">
        <v>3777</v>
      </c>
      <c r="B332" s="15">
        <v>61959</v>
      </c>
      <c r="C332" s="6">
        <v>100</v>
      </c>
      <c r="D332" s="5" t="s">
        <v>3777</v>
      </c>
      <c r="E332" s="5" t="s">
        <v>3791</v>
      </c>
      <c r="F332" s="5" t="s">
        <v>3792</v>
      </c>
      <c r="G332" s="5" t="s">
        <v>506</v>
      </c>
      <c r="H332" s="5" t="s">
        <v>109</v>
      </c>
      <c r="I332" s="5" t="s">
        <v>32</v>
      </c>
      <c r="J332" s="5" t="s">
        <v>110</v>
      </c>
      <c r="K332" s="7">
        <v>38657</v>
      </c>
      <c r="L332" s="7"/>
      <c r="M332" s="6" t="s">
        <v>419</v>
      </c>
      <c r="N332" s="5" t="s">
        <v>47</v>
      </c>
      <c r="O332" s="9"/>
      <c r="P332" s="6" t="str">
        <f>VLOOKUP(Table14[[#This Row],[SMT ID]],Table13[[SMT'#]:[163 J Election Question]],9,0)</f>
        <v>No</v>
      </c>
      <c r="Q332" s="6"/>
      <c r="R332" s="6"/>
      <c r="S33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32" s="37">
        <f>VLOOKUP(Table14[[#This Row],[SMT ID]],'[1]Section 163(j) Election'!$A$5:$J$1406,7,0)</f>
        <v>0</v>
      </c>
    </row>
    <row r="333" spans="1:20" s="5" customFormat="1" ht="30" customHeight="1" x14ac:dyDescent="0.25">
      <c r="A333" s="5" t="s">
        <v>2437</v>
      </c>
      <c r="B333" s="15">
        <v>61962</v>
      </c>
      <c r="C333" s="6">
        <v>100</v>
      </c>
      <c r="D333" s="5" t="s">
        <v>2437</v>
      </c>
      <c r="E333" s="5" t="s">
        <v>2462</v>
      </c>
      <c r="F333" s="5" t="s">
        <v>2463</v>
      </c>
      <c r="G333" s="5" t="s">
        <v>2464</v>
      </c>
      <c r="H333" s="5" t="s">
        <v>88</v>
      </c>
      <c r="I333" s="5" t="s">
        <v>32</v>
      </c>
      <c r="J333" s="5" t="s">
        <v>89</v>
      </c>
      <c r="K333" s="7">
        <v>38833</v>
      </c>
      <c r="L333" s="7"/>
      <c r="M333" s="6" t="s">
        <v>37</v>
      </c>
      <c r="N333" s="5" t="s">
        <v>178</v>
      </c>
      <c r="O333" s="9"/>
      <c r="P333" s="6" t="str">
        <f>VLOOKUP(Table14[[#This Row],[SMT ID]],Table13[[SMT'#]:[163 J Election Question]],9,0)</f>
        <v>No</v>
      </c>
      <c r="Q333" s="6"/>
      <c r="R333" s="6"/>
      <c r="S33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33" s="38">
        <f>VLOOKUP(Table14[[#This Row],[SMT ID]],'[1]Section 163(j) Election'!$A$5:$J$1406,7,0)</f>
        <v>0</v>
      </c>
    </row>
    <row r="334" spans="1:20" s="5" customFormat="1" ht="30" customHeight="1" x14ac:dyDescent="0.25">
      <c r="A334" s="5" t="s">
        <v>27</v>
      </c>
      <c r="B334" s="15">
        <v>61969</v>
      </c>
      <c r="C334" s="6">
        <v>100</v>
      </c>
      <c r="D334" s="5" t="s">
        <v>27</v>
      </c>
      <c r="E334" s="5" t="s">
        <v>2537</v>
      </c>
      <c r="F334" s="5" t="s">
        <v>2538</v>
      </c>
      <c r="G334" s="5" t="s">
        <v>1505</v>
      </c>
      <c r="H334" s="5" t="s">
        <v>53</v>
      </c>
      <c r="I334" s="5" t="s">
        <v>43</v>
      </c>
      <c r="J334" s="5" t="s">
        <v>19</v>
      </c>
      <c r="K334" s="7">
        <v>38896</v>
      </c>
      <c r="L334" s="7"/>
      <c r="M334" s="6" t="s">
        <v>37</v>
      </c>
      <c r="N334" s="5" t="s">
        <v>47</v>
      </c>
      <c r="O334" s="9"/>
      <c r="P334" s="6" t="str">
        <f>VLOOKUP(Table14[[#This Row],[SMT ID]],Table13[[SMT'#]:[163 J Election Question]],9,0)</f>
        <v>No</v>
      </c>
      <c r="Q334" s="6"/>
      <c r="R334" s="6"/>
      <c r="S33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34" s="37">
        <f>VLOOKUP(Table14[[#This Row],[SMT ID]],'[1]Section 163(j) Election'!$A$5:$J$1406,7,0)</f>
        <v>0</v>
      </c>
    </row>
    <row r="335" spans="1:20" s="5" customFormat="1" ht="30" customHeight="1" x14ac:dyDescent="0.25">
      <c r="A335" s="5" t="s">
        <v>2281</v>
      </c>
      <c r="B335" s="15">
        <v>61986</v>
      </c>
      <c r="C335" s="6">
        <v>100</v>
      </c>
      <c r="D335" s="5" t="s">
        <v>2281</v>
      </c>
      <c r="E335" s="5" t="s">
        <v>2400</v>
      </c>
      <c r="F335" s="5" t="s">
        <v>2401</v>
      </c>
      <c r="G335" s="5" t="s">
        <v>2402</v>
      </c>
      <c r="H335" s="5" t="s">
        <v>42</v>
      </c>
      <c r="I335" s="5" t="s">
        <v>43</v>
      </c>
      <c r="J335" s="5" t="s">
        <v>2403</v>
      </c>
      <c r="K335" s="7">
        <v>38624</v>
      </c>
      <c r="L335" s="7"/>
      <c r="M335" s="6" t="s">
        <v>422</v>
      </c>
      <c r="N335" s="5" t="s">
        <v>47</v>
      </c>
      <c r="O335" s="9"/>
      <c r="P335" s="6" t="str">
        <f>VLOOKUP(Table14[[#This Row],[SMT ID]],Table13[[SMT'#]:[163 J Election Question]],9,0)</f>
        <v>No</v>
      </c>
      <c r="Q335" s="6"/>
      <c r="R335" s="6"/>
      <c r="S33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35" s="38">
        <f>VLOOKUP(Table14[[#This Row],[SMT ID]],'[1]Section 163(j) Election'!$A$5:$J$1406,7,0)</f>
        <v>0</v>
      </c>
    </row>
    <row r="336" spans="1:20" s="5" customFormat="1" ht="30" customHeight="1" x14ac:dyDescent="0.25">
      <c r="A336" s="5" t="s">
        <v>2281</v>
      </c>
      <c r="B336" s="15">
        <v>61992</v>
      </c>
      <c r="C336" s="6">
        <v>100</v>
      </c>
      <c r="D336" s="5" t="s">
        <v>2281</v>
      </c>
      <c r="E336" s="5" t="s">
        <v>2404</v>
      </c>
      <c r="F336" s="5" t="s">
        <v>2405</v>
      </c>
      <c r="G336" s="5" t="s">
        <v>2406</v>
      </c>
      <c r="H336" s="5" t="s">
        <v>115</v>
      </c>
      <c r="I336" s="5" t="s">
        <v>43</v>
      </c>
      <c r="J336" s="5" t="s">
        <v>2407</v>
      </c>
      <c r="K336" s="7">
        <v>38511</v>
      </c>
      <c r="L336" s="7"/>
      <c r="M336" s="6" t="s">
        <v>422</v>
      </c>
      <c r="N336" s="5" t="s">
        <v>47</v>
      </c>
      <c r="O336" s="9"/>
      <c r="P336" s="6" t="str">
        <f>VLOOKUP(Table14[[#This Row],[SMT ID]],Table13[[SMT'#]:[163 J Election Question]],9,0)</f>
        <v>No</v>
      </c>
      <c r="Q336" s="6"/>
      <c r="R336" s="6"/>
      <c r="S33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36" s="37">
        <f>VLOOKUP(Table14[[#This Row],[SMT ID]],'[1]Section 163(j) Election'!$A$5:$J$1406,7,0)</f>
        <v>0</v>
      </c>
    </row>
    <row r="337" spans="1:20" s="5" customFormat="1" ht="30" customHeight="1" x14ac:dyDescent="0.25">
      <c r="A337" s="5" t="s">
        <v>3675</v>
      </c>
      <c r="B337" s="15">
        <v>61993</v>
      </c>
      <c r="C337" s="6">
        <v>100</v>
      </c>
      <c r="D337" s="5" t="s">
        <v>3675</v>
      </c>
      <c r="E337" s="5" t="s">
        <v>3681</v>
      </c>
      <c r="F337" s="5" t="s">
        <v>3682</v>
      </c>
      <c r="G337" s="5" t="s">
        <v>3683</v>
      </c>
      <c r="H337" s="5" t="s">
        <v>3455</v>
      </c>
      <c r="I337" s="5" t="s">
        <v>17</v>
      </c>
      <c r="J337" s="5" t="s">
        <v>1335</v>
      </c>
      <c r="K337" s="7">
        <v>38329</v>
      </c>
      <c r="L337" s="7"/>
      <c r="M337" s="6" t="s">
        <v>422</v>
      </c>
      <c r="N337" s="5" t="s">
        <v>178</v>
      </c>
      <c r="O337" s="9"/>
      <c r="P337" s="6" t="str">
        <f>VLOOKUP(Table14[[#This Row],[SMT ID]],Table13[[SMT'#]:[163 J Election Question]],9,0)</f>
        <v>No</v>
      </c>
      <c r="Q337" s="6"/>
      <c r="R337" s="6"/>
      <c r="S33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37" s="38">
        <f>VLOOKUP(Table14[[#This Row],[SMT ID]],'[1]Section 163(j) Election'!$A$5:$J$1406,7,0)</f>
        <v>0</v>
      </c>
    </row>
    <row r="338" spans="1:20" s="5" customFormat="1" ht="30" customHeight="1" x14ac:dyDescent="0.25">
      <c r="A338" s="5" t="s">
        <v>2437</v>
      </c>
      <c r="B338" s="15">
        <v>61996</v>
      </c>
      <c r="C338" s="6">
        <v>100</v>
      </c>
      <c r="D338" s="5" t="s">
        <v>2437</v>
      </c>
      <c r="E338" s="5" t="s">
        <v>2465</v>
      </c>
      <c r="F338" s="5" t="s">
        <v>2466</v>
      </c>
      <c r="G338" s="5" t="s">
        <v>2467</v>
      </c>
      <c r="H338" s="5" t="s">
        <v>232</v>
      </c>
      <c r="I338" s="5" t="s">
        <v>133</v>
      </c>
      <c r="J338" s="5" t="s">
        <v>2304</v>
      </c>
      <c r="K338" s="7">
        <v>38855</v>
      </c>
      <c r="L338" s="7"/>
      <c r="M338" s="6" t="s">
        <v>422</v>
      </c>
      <c r="N338" s="5" t="s">
        <v>47</v>
      </c>
      <c r="O338" s="9"/>
      <c r="P338" s="6" t="str">
        <f>VLOOKUP(Table14[[#This Row],[SMT ID]],Table13[[SMT'#]:[163 J Election Question]],9,0)</f>
        <v>No</v>
      </c>
      <c r="Q338" s="6"/>
      <c r="R338" s="6"/>
      <c r="S33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38" s="37">
        <f>VLOOKUP(Table14[[#This Row],[SMT ID]],'[1]Section 163(j) Election'!$A$5:$J$1406,7,0)</f>
        <v>0</v>
      </c>
    </row>
    <row r="339" spans="1:20" s="5" customFormat="1" ht="30" customHeight="1" x14ac:dyDescent="0.25">
      <c r="A339" s="5" t="s">
        <v>2437</v>
      </c>
      <c r="B339" s="15">
        <v>62004</v>
      </c>
      <c r="C339" s="6">
        <v>100</v>
      </c>
      <c r="D339" s="5" t="s">
        <v>2437</v>
      </c>
      <c r="E339" s="5" t="s">
        <v>2468</v>
      </c>
      <c r="F339" s="5" t="s">
        <v>2469</v>
      </c>
      <c r="G339" s="5" t="s">
        <v>2470</v>
      </c>
      <c r="H339" s="5" t="s">
        <v>232</v>
      </c>
      <c r="I339" s="5" t="s">
        <v>133</v>
      </c>
      <c r="J339" s="5" t="s">
        <v>2304</v>
      </c>
      <c r="K339" s="7">
        <v>38530</v>
      </c>
      <c r="L339" s="7"/>
      <c r="M339" s="6" t="s">
        <v>422</v>
      </c>
      <c r="N339" s="5" t="s">
        <v>47</v>
      </c>
      <c r="O339" s="9"/>
      <c r="P339" s="6" t="str">
        <f>VLOOKUP(Table14[[#This Row],[SMT ID]],Table13[[SMT'#]:[163 J Election Question]],9,0)</f>
        <v>No</v>
      </c>
      <c r="Q339" s="6"/>
      <c r="R339" s="6"/>
      <c r="S33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39" s="38">
        <f>VLOOKUP(Table14[[#This Row],[SMT ID]],'[1]Section 163(j) Election'!$A$5:$J$1406,7,0)</f>
        <v>0</v>
      </c>
    </row>
    <row r="340" spans="1:20" s="5" customFormat="1" ht="30" customHeight="1" x14ac:dyDescent="0.25">
      <c r="A340" s="5" t="s">
        <v>2437</v>
      </c>
      <c r="B340" s="15">
        <v>62005</v>
      </c>
      <c r="C340" s="6">
        <v>100</v>
      </c>
      <c r="D340" s="5" t="s">
        <v>2437</v>
      </c>
      <c r="E340" s="5" t="s">
        <v>2471</v>
      </c>
      <c r="F340" s="5" t="s">
        <v>2472</v>
      </c>
      <c r="G340" s="5" t="s">
        <v>2467</v>
      </c>
      <c r="H340" s="5" t="s">
        <v>232</v>
      </c>
      <c r="I340" s="5" t="s">
        <v>133</v>
      </c>
      <c r="J340" s="5" t="s">
        <v>2304</v>
      </c>
      <c r="K340" s="7">
        <v>38624</v>
      </c>
      <c r="L340" s="7"/>
      <c r="M340" s="6" t="s">
        <v>422</v>
      </c>
      <c r="N340" s="5" t="s">
        <v>47</v>
      </c>
      <c r="O340" s="9"/>
      <c r="P340" s="6" t="str">
        <f>VLOOKUP(Table14[[#This Row],[SMT ID]],Table13[[SMT'#]:[163 J Election Question]],9,0)</f>
        <v>No</v>
      </c>
      <c r="Q340" s="6"/>
      <c r="R340" s="6"/>
      <c r="S34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40" s="37">
        <f>VLOOKUP(Table14[[#This Row],[SMT ID]],'[1]Section 163(j) Election'!$A$5:$J$1406,7,0)</f>
        <v>0</v>
      </c>
    </row>
    <row r="341" spans="1:20" s="5" customFormat="1" ht="30" customHeight="1" x14ac:dyDescent="0.25">
      <c r="A341" s="5" t="s">
        <v>3634</v>
      </c>
      <c r="B341" s="15">
        <v>62008</v>
      </c>
      <c r="C341" s="6">
        <v>100</v>
      </c>
      <c r="D341" s="5" t="s">
        <v>3634</v>
      </c>
      <c r="E341" s="5" t="s">
        <v>3673</v>
      </c>
      <c r="F341" s="5" t="s">
        <v>3674</v>
      </c>
      <c r="G341" s="5" t="s">
        <v>2945</v>
      </c>
      <c r="H341" s="5" t="s">
        <v>451</v>
      </c>
      <c r="I341" s="5" t="s">
        <v>452</v>
      </c>
      <c r="J341" s="5" t="s">
        <v>171</v>
      </c>
      <c r="K341" s="7">
        <v>38665</v>
      </c>
      <c r="L341" s="7"/>
      <c r="M341" s="6" t="s">
        <v>37</v>
      </c>
      <c r="N341" s="5" t="s">
        <v>56</v>
      </c>
      <c r="O341" s="9"/>
      <c r="P341" s="6" t="str">
        <f>VLOOKUP(Table14[[#This Row],[SMT ID]],Table13[[SMT'#]:[163 J Election Question]],9,0)</f>
        <v>Yes</v>
      </c>
      <c r="Q341" s="6">
        <v>2018</v>
      </c>
      <c r="R341" s="6"/>
      <c r="S34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41" s="38">
        <f>VLOOKUP(Table14[[#This Row],[SMT ID]],'[1]Section 163(j) Election'!$A$5:$J$1406,7,0)</f>
        <v>2018</v>
      </c>
    </row>
    <row r="342" spans="1:20" s="5" customFormat="1" ht="30" customHeight="1" x14ac:dyDescent="0.25">
      <c r="A342" s="5" t="s">
        <v>3675</v>
      </c>
      <c r="B342" s="15">
        <v>62011</v>
      </c>
      <c r="C342" s="6">
        <v>100</v>
      </c>
      <c r="D342" s="5" t="s">
        <v>3675</v>
      </c>
      <c r="E342" s="5" t="s">
        <v>3684</v>
      </c>
      <c r="F342" s="5" t="s">
        <v>3685</v>
      </c>
      <c r="G342" s="5" t="s">
        <v>2758</v>
      </c>
      <c r="H342" s="5" t="s">
        <v>463</v>
      </c>
      <c r="I342" s="5" t="s">
        <v>452</v>
      </c>
      <c r="J342" s="5" t="s">
        <v>473</v>
      </c>
      <c r="K342" s="7">
        <v>38341</v>
      </c>
      <c r="L342" s="7"/>
      <c r="M342" s="6" t="s">
        <v>37</v>
      </c>
      <c r="N342" s="5" t="s">
        <v>178</v>
      </c>
      <c r="O342" s="9"/>
      <c r="P342" s="6" t="str">
        <f>VLOOKUP(Table14[[#This Row],[SMT ID]],Table13[[SMT'#]:[163 J Election Question]],9,0)</f>
        <v>Yes</v>
      </c>
      <c r="Q342" s="6">
        <v>2018</v>
      </c>
      <c r="R342" s="6"/>
      <c r="S34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42" s="37">
        <f>VLOOKUP(Table14[[#This Row],[SMT ID]],'[1]Section 163(j) Election'!$A$5:$J$1406,7,0)</f>
        <v>2018</v>
      </c>
    </row>
    <row r="343" spans="1:20" s="5" customFormat="1" ht="30" customHeight="1" x14ac:dyDescent="0.25">
      <c r="A343" s="5" t="s">
        <v>2281</v>
      </c>
      <c r="B343" s="15">
        <v>62017</v>
      </c>
      <c r="C343" s="6">
        <v>100</v>
      </c>
      <c r="D343" s="5" t="s">
        <v>2281</v>
      </c>
      <c r="E343" s="5" t="s">
        <v>2408</v>
      </c>
      <c r="F343" s="5" t="s">
        <v>2409</v>
      </c>
      <c r="G343" s="5" t="s">
        <v>2410</v>
      </c>
      <c r="H343" s="5" t="s">
        <v>88</v>
      </c>
      <c r="I343" s="5" t="s">
        <v>32</v>
      </c>
      <c r="J343" s="5" t="s">
        <v>503</v>
      </c>
      <c r="K343" s="7">
        <v>38412</v>
      </c>
      <c r="L343" s="7"/>
      <c r="M343" s="6" t="s">
        <v>37</v>
      </c>
      <c r="N343" s="5" t="s">
        <v>47</v>
      </c>
      <c r="O343" s="9"/>
      <c r="P343" s="6" t="str">
        <f>VLOOKUP(Table14[[#This Row],[SMT ID]],Table13[[SMT'#]:[163 J Election Question]],9,0)</f>
        <v>No</v>
      </c>
      <c r="Q343" s="6"/>
      <c r="R343" s="6"/>
      <c r="S34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43" s="38">
        <f>VLOOKUP(Table14[[#This Row],[SMT ID]],'[1]Section 163(j) Election'!$A$5:$J$1406,7,0)</f>
        <v>0</v>
      </c>
    </row>
    <row r="344" spans="1:20" s="5" customFormat="1" ht="30" customHeight="1" x14ac:dyDescent="0.25">
      <c r="A344" s="5" t="s">
        <v>27</v>
      </c>
      <c r="B344" s="15">
        <v>62061</v>
      </c>
      <c r="C344" s="6">
        <v>100</v>
      </c>
      <c r="D344" s="5" t="s">
        <v>27</v>
      </c>
      <c r="E344" s="5" t="s">
        <v>2539</v>
      </c>
      <c r="F344" s="5" t="s">
        <v>2540</v>
      </c>
      <c r="G344" s="5" t="s">
        <v>502</v>
      </c>
      <c r="H344" s="5" t="s">
        <v>306</v>
      </c>
      <c r="I344" s="5" t="s">
        <v>133</v>
      </c>
      <c r="J344" s="5" t="s">
        <v>24</v>
      </c>
      <c r="K344" s="7">
        <v>38897</v>
      </c>
      <c r="L344" s="7"/>
      <c r="M344" s="6" t="s">
        <v>37</v>
      </c>
      <c r="N344" s="5" t="s">
        <v>47</v>
      </c>
      <c r="O344" s="9"/>
      <c r="P344" s="6" t="str">
        <f>VLOOKUP(Table14[[#This Row],[SMT ID]],Table13[[SMT'#]:[163 J Election Question]],9,0)</f>
        <v>Yes</v>
      </c>
      <c r="Q344" s="6">
        <v>2018</v>
      </c>
      <c r="R344" s="6"/>
      <c r="S34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44" s="37">
        <f>VLOOKUP(Table14[[#This Row],[SMT ID]],'[1]Section 163(j) Election'!$A$5:$J$1406,7,0)</f>
        <v>2018</v>
      </c>
    </row>
    <row r="345" spans="1:20" s="5" customFormat="1" ht="30" customHeight="1" x14ac:dyDescent="0.25">
      <c r="A345" s="5" t="s">
        <v>2437</v>
      </c>
      <c r="B345" s="15">
        <v>62062</v>
      </c>
      <c r="C345" s="6">
        <v>100</v>
      </c>
      <c r="D345" s="5" t="s">
        <v>2437</v>
      </c>
      <c r="E345" s="5" t="s">
        <v>2473</v>
      </c>
      <c r="F345" s="5" t="s">
        <v>2474</v>
      </c>
      <c r="G345" s="5" t="s">
        <v>2397</v>
      </c>
      <c r="H345" s="5" t="s">
        <v>88</v>
      </c>
      <c r="I345" s="5" t="s">
        <v>32</v>
      </c>
      <c r="J345" s="5" t="s">
        <v>89</v>
      </c>
      <c r="K345" s="7">
        <v>38659</v>
      </c>
      <c r="L345" s="7"/>
      <c r="M345" s="6" t="s">
        <v>422</v>
      </c>
      <c r="N345" s="5" t="s">
        <v>178</v>
      </c>
      <c r="O345" s="9"/>
      <c r="P345" s="6" t="str">
        <f>VLOOKUP(Table14[[#This Row],[SMT ID]],Table13[[SMT'#]:[163 J Election Question]],9,0)</f>
        <v>No</v>
      </c>
      <c r="Q345" s="6"/>
      <c r="R345" s="6"/>
      <c r="S34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45" s="38">
        <f>VLOOKUP(Table14[[#This Row],[SMT ID]],'[1]Section 163(j) Election'!$A$5:$J$1406,7,0)</f>
        <v>0</v>
      </c>
    </row>
    <row r="346" spans="1:20" s="5" customFormat="1" ht="30" customHeight="1" x14ac:dyDescent="0.25">
      <c r="A346" s="5" t="s">
        <v>2281</v>
      </c>
      <c r="B346" s="15">
        <v>62068</v>
      </c>
      <c r="C346" s="6">
        <v>100</v>
      </c>
      <c r="D346" s="5" t="s">
        <v>2281</v>
      </c>
      <c r="E346" s="5" t="s">
        <v>2411</v>
      </c>
      <c r="F346" s="5" t="s">
        <v>2412</v>
      </c>
      <c r="G346" s="5" t="s">
        <v>2413</v>
      </c>
      <c r="H346" s="5" t="s">
        <v>306</v>
      </c>
      <c r="I346" s="5" t="s">
        <v>133</v>
      </c>
      <c r="J346" s="5" t="s">
        <v>2414</v>
      </c>
      <c r="K346" s="7">
        <v>38532</v>
      </c>
      <c r="L346" s="7"/>
      <c r="M346" s="6" t="s">
        <v>422</v>
      </c>
      <c r="N346" s="5" t="s">
        <v>47</v>
      </c>
      <c r="O346" s="9"/>
      <c r="P346" s="6" t="str">
        <f>VLOOKUP(Table14[[#This Row],[SMT ID]],Table13[[SMT'#]:[163 J Election Question]],9,0)</f>
        <v>Yes</v>
      </c>
      <c r="Q346" s="6">
        <v>2018</v>
      </c>
      <c r="R346" s="6"/>
      <c r="S34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46" s="37">
        <f>VLOOKUP(Table14[[#This Row],[SMT ID]],'[1]Section 163(j) Election'!$A$5:$J$1406,7,0)</f>
        <v>2018</v>
      </c>
    </row>
    <row r="347" spans="1:20" s="5" customFormat="1" ht="30" customHeight="1" x14ac:dyDescent="0.25">
      <c r="A347" s="5" t="s">
        <v>27</v>
      </c>
      <c r="B347" s="15">
        <v>62071</v>
      </c>
      <c r="C347" s="6">
        <v>100</v>
      </c>
      <c r="D347" s="5" t="s">
        <v>27</v>
      </c>
      <c r="E347" s="5" t="s">
        <v>2541</v>
      </c>
      <c r="F347" s="5" t="s">
        <v>2542</v>
      </c>
      <c r="G347" s="5" t="s">
        <v>2543</v>
      </c>
      <c r="H347" s="5" t="s">
        <v>42</v>
      </c>
      <c r="I347" s="5" t="s">
        <v>43</v>
      </c>
      <c r="J347" s="5" t="s">
        <v>2544</v>
      </c>
      <c r="K347" s="7">
        <v>38947</v>
      </c>
      <c r="L347" s="7"/>
      <c r="M347" s="6" t="s">
        <v>37</v>
      </c>
      <c r="N347" s="5" t="s">
        <v>47</v>
      </c>
      <c r="O347" s="9"/>
      <c r="P347" s="6" t="str">
        <f>VLOOKUP(Table14[[#This Row],[SMT ID]],Table13[[SMT'#]:[163 J Election Question]],9,0)</f>
        <v>Yes</v>
      </c>
      <c r="Q347" s="6">
        <v>2018</v>
      </c>
      <c r="R347" s="6"/>
      <c r="S34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47" s="38">
        <f>VLOOKUP(Table14[[#This Row],[SMT ID]],'[1]Section 163(j) Election'!$A$5:$J$1406,7,0)</f>
        <v>2018</v>
      </c>
    </row>
    <row r="348" spans="1:20" s="5" customFormat="1" ht="30" customHeight="1" x14ac:dyDescent="0.25">
      <c r="A348" s="5" t="s">
        <v>2281</v>
      </c>
      <c r="B348" s="15">
        <v>62072</v>
      </c>
      <c r="C348" s="6">
        <v>100</v>
      </c>
      <c r="D348" s="5" t="s">
        <v>2281</v>
      </c>
      <c r="E348" s="5" t="s">
        <v>2415</v>
      </c>
      <c r="F348" s="5" t="s">
        <v>2416</v>
      </c>
      <c r="G348" s="5" t="s">
        <v>1084</v>
      </c>
      <c r="H348" s="5" t="s">
        <v>68</v>
      </c>
      <c r="I348" s="5" t="s">
        <v>32</v>
      </c>
      <c r="J348" s="5" t="s">
        <v>1085</v>
      </c>
      <c r="K348" s="7">
        <v>38553</v>
      </c>
      <c r="L348" s="7"/>
      <c r="M348" s="6" t="s">
        <v>422</v>
      </c>
      <c r="N348" s="5" t="s">
        <v>47</v>
      </c>
      <c r="O348" s="9"/>
      <c r="P348" s="6" t="str">
        <f>VLOOKUP(Table14[[#This Row],[SMT ID]],Table13[[SMT'#]:[163 J Election Question]],9,0)</f>
        <v>Yes</v>
      </c>
      <c r="Q348" s="6">
        <v>2018</v>
      </c>
      <c r="R348" s="6"/>
      <c r="S34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48" s="37">
        <f>VLOOKUP(Table14[[#This Row],[SMT ID]],'[1]Section 163(j) Election'!$A$5:$J$1406,7,0)</f>
        <v>2018</v>
      </c>
    </row>
    <row r="349" spans="1:20" s="5" customFormat="1" ht="30" customHeight="1" x14ac:dyDescent="0.25">
      <c r="A349" s="5" t="s">
        <v>2281</v>
      </c>
      <c r="B349" s="15">
        <v>62073</v>
      </c>
      <c r="C349" s="6">
        <v>100</v>
      </c>
      <c r="D349" s="5" t="s">
        <v>2281</v>
      </c>
      <c r="E349" s="5" t="s">
        <v>2417</v>
      </c>
      <c r="F349" s="5" t="s">
        <v>2418</v>
      </c>
      <c r="G349" s="5" t="s">
        <v>1084</v>
      </c>
      <c r="H349" s="5" t="s">
        <v>68</v>
      </c>
      <c r="I349" s="5" t="s">
        <v>32</v>
      </c>
      <c r="J349" s="5" t="s">
        <v>1085</v>
      </c>
      <c r="K349" s="7">
        <v>38687</v>
      </c>
      <c r="L349" s="7"/>
      <c r="M349" s="6" t="s">
        <v>422</v>
      </c>
      <c r="N349" s="5" t="s">
        <v>47</v>
      </c>
      <c r="O349" s="9"/>
      <c r="P349" s="6" t="str">
        <f>VLOOKUP(Table14[[#This Row],[SMT ID]],Table13[[SMT'#]:[163 J Election Question]],9,0)</f>
        <v>Yes</v>
      </c>
      <c r="Q349" s="6">
        <v>2018</v>
      </c>
      <c r="R349" s="6"/>
      <c r="S34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49" s="38">
        <f>VLOOKUP(Table14[[#This Row],[SMT ID]],'[1]Section 163(j) Election'!$A$5:$J$1406,7,0)</f>
        <v>2018</v>
      </c>
    </row>
    <row r="350" spans="1:20" s="5" customFormat="1" ht="30" customHeight="1" x14ac:dyDescent="0.25">
      <c r="A350" s="5" t="s">
        <v>49</v>
      </c>
      <c r="B350" s="15">
        <v>62074</v>
      </c>
      <c r="C350" s="6">
        <v>100</v>
      </c>
      <c r="D350" s="5" t="s">
        <v>49</v>
      </c>
      <c r="E350" s="5" t="s">
        <v>2279</v>
      </c>
      <c r="F350" s="5" t="s">
        <v>2280</v>
      </c>
      <c r="G350" s="5" t="s">
        <v>2137</v>
      </c>
      <c r="H350" s="5" t="s">
        <v>289</v>
      </c>
      <c r="I350" s="5" t="s">
        <v>133</v>
      </c>
      <c r="J350" s="5" t="s">
        <v>290</v>
      </c>
      <c r="K350" s="7">
        <v>38625</v>
      </c>
      <c r="L350" s="7"/>
      <c r="M350" s="6" t="s">
        <v>422</v>
      </c>
      <c r="N350" s="5" t="s">
        <v>47</v>
      </c>
      <c r="O350" s="9"/>
      <c r="P350" s="6" t="str">
        <f>VLOOKUP(Table14[[#This Row],[SMT ID]],Table13[[SMT'#]:[163 J Election Question]],9,0)</f>
        <v>No</v>
      </c>
      <c r="Q350" s="6"/>
      <c r="R350" s="6"/>
      <c r="S35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50" s="37">
        <f>VLOOKUP(Table14[[#This Row],[SMT ID]],'[1]Section 163(j) Election'!$A$5:$J$1406,7,0)</f>
        <v>0</v>
      </c>
    </row>
    <row r="351" spans="1:20" s="5" customFormat="1" ht="30" customHeight="1" x14ac:dyDescent="0.25">
      <c r="A351" s="5" t="s">
        <v>2281</v>
      </c>
      <c r="B351" s="15">
        <v>62075</v>
      </c>
      <c r="C351" s="6">
        <v>53</v>
      </c>
      <c r="D351" s="5" t="s">
        <v>2281</v>
      </c>
      <c r="E351" s="5" t="s">
        <v>2419</v>
      </c>
      <c r="F351" s="5" t="s">
        <v>2420</v>
      </c>
      <c r="G351" s="5" t="s">
        <v>2421</v>
      </c>
      <c r="H351" s="5" t="s">
        <v>88</v>
      </c>
      <c r="I351" s="5" t="s">
        <v>32</v>
      </c>
      <c r="J351" s="5" t="s">
        <v>89</v>
      </c>
      <c r="K351" s="7">
        <v>38811</v>
      </c>
      <c r="L351" s="7"/>
      <c r="M351" s="6" t="s">
        <v>37</v>
      </c>
      <c r="N351" s="5" t="s">
        <v>47</v>
      </c>
      <c r="O351" s="9"/>
      <c r="P351" s="6" t="str">
        <f>VLOOKUP(Table14[[#This Row],[SMT ID]],Table13[[SMT'#]:[163 J Election Question]],9,0)</f>
        <v>No</v>
      </c>
      <c r="Q351" s="6"/>
      <c r="R351" s="6"/>
      <c r="S35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51" s="38">
        <f>VLOOKUP(Table14[[#This Row],[SMT ID]],'[1]Section 163(j) Election'!$A$5:$J$1406,7,0)</f>
        <v>0</v>
      </c>
    </row>
    <row r="352" spans="1:20" s="5" customFormat="1" ht="30" customHeight="1" x14ac:dyDescent="0.25">
      <c r="A352" s="5" t="s">
        <v>2437</v>
      </c>
      <c r="B352" s="15">
        <v>62075</v>
      </c>
      <c r="C352" s="6">
        <v>47</v>
      </c>
      <c r="D352" s="5" t="s">
        <v>2437</v>
      </c>
      <c r="E352" s="5" t="s">
        <v>2419</v>
      </c>
      <c r="F352" s="5" t="s">
        <v>2420</v>
      </c>
      <c r="G352" s="5" t="s">
        <v>2421</v>
      </c>
      <c r="H352" s="5" t="s">
        <v>88</v>
      </c>
      <c r="I352" s="5" t="s">
        <v>32</v>
      </c>
      <c r="J352" s="5" t="s">
        <v>89</v>
      </c>
      <c r="K352" s="7">
        <v>38811</v>
      </c>
      <c r="L352" s="7"/>
      <c r="M352" s="6" t="s">
        <v>37</v>
      </c>
      <c r="N352" s="5" t="s">
        <v>47</v>
      </c>
      <c r="O352" s="9"/>
      <c r="P352" s="6" t="str">
        <f>VLOOKUP(Table14[[#This Row],[SMT ID]],Table13[[SMT'#]:[163 J Election Question]],9,0)</f>
        <v>No</v>
      </c>
      <c r="Q352" s="6"/>
      <c r="R352" s="6"/>
      <c r="S35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52" s="37">
        <f>VLOOKUP(Table14[[#This Row],[SMT ID]],'[1]Section 163(j) Election'!$A$5:$J$1406,7,0)</f>
        <v>0</v>
      </c>
    </row>
    <row r="353" spans="1:20" s="5" customFormat="1" ht="30" customHeight="1" x14ac:dyDescent="0.25">
      <c r="A353" s="5" t="s">
        <v>2726</v>
      </c>
      <c r="B353" s="15">
        <v>62079</v>
      </c>
      <c r="C353" s="6">
        <v>100</v>
      </c>
      <c r="D353" s="5" t="s">
        <v>2726</v>
      </c>
      <c r="E353" s="5" t="s">
        <v>2729</v>
      </c>
      <c r="F353" s="5" t="s">
        <v>2730</v>
      </c>
      <c r="G353" s="5" t="s">
        <v>2731</v>
      </c>
      <c r="H353" s="5" t="s">
        <v>132</v>
      </c>
      <c r="I353" s="5" t="s">
        <v>133</v>
      </c>
      <c r="J353" s="5" t="s">
        <v>1805</v>
      </c>
      <c r="K353" s="7">
        <v>39217</v>
      </c>
      <c r="L353" s="7"/>
      <c r="M353" s="6" t="s">
        <v>117</v>
      </c>
      <c r="N353" s="5" t="s">
        <v>47</v>
      </c>
      <c r="O353" s="9"/>
      <c r="P353" s="6" t="str">
        <f>VLOOKUP(Table14[[#This Row],[SMT ID]],Table13[[SMT'#]:[163 J Election Question]],9,0)</f>
        <v>No</v>
      </c>
      <c r="Q353" s="6"/>
      <c r="R353" s="6"/>
      <c r="S35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53" s="38">
        <f>VLOOKUP(Table14[[#This Row],[SMT ID]],'[1]Section 163(j) Election'!$A$5:$J$1406,7,0)</f>
        <v>0</v>
      </c>
    </row>
    <row r="354" spans="1:20" s="5" customFormat="1" ht="30" customHeight="1" x14ac:dyDescent="0.25">
      <c r="A354" s="5" t="s">
        <v>2726</v>
      </c>
      <c r="B354" s="15">
        <v>62080</v>
      </c>
      <c r="C354" s="6">
        <v>100</v>
      </c>
      <c r="D354" s="5" t="s">
        <v>2726</v>
      </c>
      <c r="E354" s="5" t="s">
        <v>2732</v>
      </c>
      <c r="F354" s="5" t="s">
        <v>2733</v>
      </c>
      <c r="G354" s="5" t="s">
        <v>1804</v>
      </c>
      <c r="H354" s="5" t="s">
        <v>144</v>
      </c>
      <c r="I354" s="5" t="s">
        <v>133</v>
      </c>
      <c r="J354" s="5" t="s">
        <v>1805</v>
      </c>
      <c r="K354" s="7">
        <v>39388</v>
      </c>
      <c r="L354" s="7"/>
      <c r="M354" s="6" t="s">
        <v>117</v>
      </c>
      <c r="N354" s="5" t="s">
        <v>47</v>
      </c>
      <c r="O354" s="9"/>
      <c r="P354" s="6" t="str">
        <f>VLOOKUP(Table14[[#This Row],[SMT ID]],Table13[[SMT'#]:[163 J Election Question]],9,0)</f>
        <v>No</v>
      </c>
      <c r="Q354" s="6"/>
      <c r="R354" s="6"/>
      <c r="S35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54" s="37">
        <f>VLOOKUP(Table14[[#This Row],[SMT ID]],'[1]Section 163(j) Election'!$A$5:$J$1406,7,0)</f>
        <v>0</v>
      </c>
    </row>
    <row r="355" spans="1:20" s="5" customFormat="1" ht="30" customHeight="1" x14ac:dyDescent="0.25">
      <c r="A355" s="5" t="s">
        <v>416</v>
      </c>
      <c r="B355" s="15">
        <v>62099</v>
      </c>
      <c r="C355" s="6">
        <v>100</v>
      </c>
      <c r="D355" s="5" t="s">
        <v>416</v>
      </c>
      <c r="E355" s="5" t="s">
        <v>417</v>
      </c>
      <c r="F355" s="5" t="s">
        <v>418</v>
      </c>
      <c r="G355" s="5" t="s">
        <v>384</v>
      </c>
      <c r="H355" s="5" t="s">
        <v>132</v>
      </c>
      <c r="I355" s="5" t="s">
        <v>133</v>
      </c>
      <c r="J355" s="5" t="s">
        <v>385</v>
      </c>
      <c r="K355" s="7">
        <v>39332</v>
      </c>
      <c r="L355" s="7"/>
      <c r="M355" s="6" t="s">
        <v>419</v>
      </c>
      <c r="N355" s="5" t="s">
        <v>56</v>
      </c>
      <c r="O355" s="9"/>
      <c r="P355" s="6" t="str">
        <f>VLOOKUP(Table14[[#This Row],[SMT ID]],[3]Sheet1!$A$11:$AC$60,29,0)</f>
        <v>Yes</v>
      </c>
      <c r="Q355" s="6">
        <v>2019</v>
      </c>
      <c r="R355" s="6"/>
      <c r="S35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55" s="38">
        <f>VLOOKUP(Table14[[#This Row],[SMT ID]],'[1]Section 163(j) Election'!$A$5:$J$1406,7,0)</f>
        <v>2018</v>
      </c>
    </row>
    <row r="356" spans="1:20" s="5" customFormat="1" ht="30" customHeight="1" x14ac:dyDescent="0.25">
      <c r="A356" s="5" t="s">
        <v>27</v>
      </c>
      <c r="B356" s="15">
        <v>62108</v>
      </c>
      <c r="C356" s="6">
        <v>100</v>
      </c>
      <c r="D356" s="5" t="s">
        <v>27</v>
      </c>
      <c r="E356" s="5" t="s">
        <v>2545</v>
      </c>
      <c r="F356" s="5" t="s">
        <v>2546</v>
      </c>
      <c r="G356" s="5" t="s">
        <v>1774</v>
      </c>
      <c r="H356" s="5" t="s">
        <v>203</v>
      </c>
      <c r="I356" s="5" t="s">
        <v>133</v>
      </c>
      <c r="J356" s="5" t="s">
        <v>1775</v>
      </c>
      <c r="K356" s="7">
        <v>38991</v>
      </c>
      <c r="L356" s="7"/>
      <c r="M356" s="6" t="s">
        <v>37</v>
      </c>
      <c r="N356" s="5" t="s">
        <v>26</v>
      </c>
      <c r="O356" s="9"/>
      <c r="P356" s="6" t="str">
        <f>VLOOKUP(Table14[[#This Row],[SMT ID]],Table13[[SMT'#]:[163 J Election Question]],9,0)</f>
        <v>Yes</v>
      </c>
      <c r="Q356" s="6">
        <v>2018</v>
      </c>
      <c r="R356" s="6"/>
      <c r="S35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56" s="37">
        <f>VLOOKUP(Table14[[#This Row],[SMT ID]],'[1]Section 163(j) Election'!$A$5:$J$1406,7,0)</f>
        <v>2018</v>
      </c>
    </row>
    <row r="357" spans="1:20" s="5" customFormat="1" ht="30" customHeight="1" x14ac:dyDescent="0.25">
      <c r="A357" s="5" t="s">
        <v>2437</v>
      </c>
      <c r="B357" s="15">
        <v>62115</v>
      </c>
      <c r="C357" s="6">
        <v>100</v>
      </c>
      <c r="D357" s="5" t="s">
        <v>2437</v>
      </c>
      <c r="E357" s="5" t="s">
        <v>2475</v>
      </c>
      <c r="F357" s="5" t="s">
        <v>2476</v>
      </c>
      <c r="G357" s="5" t="s">
        <v>1505</v>
      </c>
      <c r="H357" s="5" t="s">
        <v>53</v>
      </c>
      <c r="I357" s="5" t="s">
        <v>43</v>
      </c>
      <c r="J357" s="5" t="s">
        <v>19</v>
      </c>
      <c r="K357" s="7">
        <v>38657</v>
      </c>
      <c r="L357" s="7"/>
      <c r="M357" s="6" t="s">
        <v>422</v>
      </c>
      <c r="N357" s="5" t="s">
        <v>47</v>
      </c>
      <c r="O357" s="9"/>
      <c r="P357" s="6" t="str">
        <f>VLOOKUP(Table14[[#This Row],[SMT ID]],Table13[[SMT'#]:[163 J Election Question]],9,0)</f>
        <v>No</v>
      </c>
      <c r="Q357" s="6"/>
      <c r="R357" s="6"/>
      <c r="S35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57" s="38">
        <f>VLOOKUP(Table14[[#This Row],[SMT ID]],'[1]Section 163(j) Election'!$A$5:$J$1406,7,0)</f>
        <v>0</v>
      </c>
    </row>
    <row r="358" spans="1:20" s="5" customFormat="1" ht="30" customHeight="1" x14ac:dyDescent="0.25">
      <c r="A358" s="5" t="s">
        <v>2437</v>
      </c>
      <c r="B358" s="15">
        <v>62125</v>
      </c>
      <c r="C358" s="6">
        <v>100</v>
      </c>
      <c r="D358" s="5" t="s">
        <v>2437</v>
      </c>
      <c r="E358" s="5" t="s">
        <v>2477</v>
      </c>
      <c r="F358" s="5" t="s">
        <v>2478</v>
      </c>
      <c r="G358" s="5" t="s">
        <v>2479</v>
      </c>
      <c r="H358" s="5" t="s">
        <v>630</v>
      </c>
      <c r="I358" s="5" t="s">
        <v>43</v>
      </c>
      <c r="J358" s="5" t="s">
        <v>2480</v>
      </c>
      <c r="K358" s="7">
        <v>38700</v>
      </c>
      <c r="L358" s="7"/>
      <c r="M358" s="6" t="s">
        <v>37</v>
      </c>
      <c r="N358" s="5" t="s">
        <v>47</v>
      </c>
      <c r="O358" s="9"/>
      <c r="P358" s="6" t="str">
        <f>VLOOKUP(Table14[[#This Row],[SMT ID]],Table13[[SMT'#]:[163 J Election Question]],9,0)</f>
        <v>Yes</v>
      </c>
      <c r="Q358" s="6">
        <v>2018</v>
      </c>
      <c r="R358" s="6"/>
      <c r="S35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58" s="37">
        <f>VLOOKUP(Table14[[#This Row],[SMT ID]],'[1]Section 163(j) Election'!$A$5:$J$1406,7,0)</f>
        <v>2018</v>
      </c>
    </row>
    <row r="359" spans="1:20" s="5" customFormat="1" ht="30" customHeight="1" x14ac:dyDescent="0.25">
      <c r="A359" s="5" t="s">
        <v>2726</v>
      </c>
      <c r="B359" s="15">
        <v>62128</v>
      </c>
      <c r="C359" s="6">
        <v>100</v>
      </c>
      <c r="D359" s="5" t="s">
        <v>2726</v>
      </c>
      <c r="E359" s="5" t="s">
        <v>2734</v>
      </c>
      <c r="F359" s="5" t="s">
        <v>2735</v>
      </c>
      <c r="G359" s="5" t="s">
        <v>2146</v>
      </c>
      <c r="H359" s="5" t="s">
        <v>289</v>
      </c>
      <c r="I359" s="5" t="s">
        <v>133</v>
      </c>
      <c r="J359" s="5" t="s">
        <v>2147</v>
      </c>
      <c r="K359" s="7">
        <v>39581</v>
      </c>
      <c r="L359" s="7"/>
      <c r="M359" s="6" t="s">
        <v>117</v>
      </c>
      <c r="N359" s="5" t="s">
        <v>47</v>
      </c>
      <c r="O359" s="9"/>
      <c r="P359" s="6" t="str">
        <f>VLOOKUP(Table14[[#This Row],[SMT ID]],Table13[[SMT'#]:[163 J Election Question]],9,0)</f>
        <v>No</v>
      </c>
      <c r="Q359" s="6"/>
      <c r="R359" s="6"/>
      <c r="S35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59" s="38">
        <f>VLOOKUP(Table14[[#This Row],[SMT ID]],'[1]Section 163(j) Election'!$A$5:$J$1406,7,0)</f>
        <v>0</v>
      </c>
    </row>
    <row r="360" spans="1:20" s="5" customFormat="1" ht="30" customHeight="1" x14ac:dyDescent="0.25">
      <c r="A360" s="5" t="s">
        <v>2637</v>
      </c>
      <c r="B360" s="15">
        <v>62130</v>
      </c>
      <c r="C360" s="6">
        <v>100</v>
      </c>
      <c r="D360" s="5" t="s">
        <v>2637</v>
      </c>
      <c r="E360" s="5" t="s">
        <v>2647</v>
      </c>
      <c r="F360" s="5" t="s">
        <v>2648</v>
      </c>
      <c r="G360" s="5" t="s">
        <v>2649</v>
      </c>
      <c r="H360" s="5" t="s">
        <v>232</v>
      </c>
      <c r="I360" s="5" t="s">
        <v>133</v>
      </c>
      <c r="J360" s="5" t="s">
        <v>2650</v>
      </c>
      <c r="K360" s="7">
        <v>39043</v>
      </c>
      <c r="L360" s="7"/>
      <c r="M360" s="6" t="s">
        <v>37</v>
      </c>
      <c r="N360" s="5" t="s">
        <v>47</v>
      </c>
      <c r="O360" s="9"/>
      <c r="P360" s="6" t="str">
        <f>VLOOKUP(Table14[[#This Row],[SMT ID]],Table13[[SMT'#]:[163 J Election Question]],9,0)</f>
        <v>Yes</v>
      </c>
      <c r="Q360" s="6">
        <v>2018</v>
      </c>
      <c r="R360" s="6"/>
      <c r="S36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60" s="37">
        <f>VLOOKUP(Table14[[#This Row],[SMT ID]],'[1]Section 163(j) Election'!$A$5:$J$1406,7,0)</f>
        <v>2018</v>
      </c>
    </row>
    <row r="361" spans="1:20" s="5" customFormat="1" ht="30" customHeight="1" x14ac:dyDescent="0.25">
      <c r="A361" s="5" t="s">
        <v>27</v>
      </c>
      <c r="B361" s="15">
        <v>62135</v>
      </c>
      <c r="C361" s="6">
        <v>100</v>
      </c>
      <c r="D361" s="5" t="s">
        <v>27</v>
      </c>
      <c r="E361" s="5" t="s">
        <v>2547</v>
      </c>
      <c r="F361" s="5" t="s">
        <v>2548</v>
      </c>
      <c r="G361" s="5" t="s">
        <v>2549</v>
      </c>
      <c r="H361" s="5" t="s">
        <v>88</v>
      </c>
      <c r="I361" s="5" t="s">
        <v>32</v>
      </c>
      <c r="J361" s="5" t="s">
        <v>24</v>
      </c>
      <c r="K361" s="7">
        <v>38889</v>
      </c>
      <c r="L361" s="7"/>
      <c r="M361" s="6" t="s">
        <v>37</v>
      </c>
      <c r="N361" s="5" t="s">
        <v>47</v>
      </c>
      <c r="O361" s="9"/>
      <c r="P361" s="6" t="str">
        <f>VLOOKUP(Table14[[#This Row],[SMT ID]],Table13[[SMT'#]:[163 J Election Question]],9,0)</f>
        <v>No</v>
      </c>
      <c r="Q361" s="6"/>
      <c r="R361" s="6"/>
      <c r="S36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61" s="38">
        <f>VLOOKUP(Table14[[#This Row],[SMT ID]],'[1]Section 163(j) Election'!$A$5:$J$1406,7,0)</f>
        <v>0</v>
      </c>
    </row>
    <row r="362" spans="1:20" s="5" customFormat="1" ht="30" customHeight="1" x14ac:dyDescent="0.25">
      <c r="A362" s="5" t="s">
        <v>27</v>
      </c>
      <c r="B362" s="15">
        <v>62137</v>
      </c>
      <c r="C362" s="6">
        <v>100</v>
      </c>
      <c r="D362" s="5" t="s">
        <v>27</v>
      </c>
      <c r="E362" s="5" t="s">
        <v>2550</v>
      </c>
      <c r="F362" s="5" t="s">
        <v>2551</v>
      </c>
      <c r="G362" s="5" t="s">
        <v>2552</v>
      </c>
      <c r="H362" s="5" t="s">
        <v>42</v>
      </c>
      <c r="I362" s="5" t="s">
        <v>43</v>
      </c>
      <c r="J362" s="5" t="s">
        <v>1348</v>
      </c>
      <c r="K362" s="7">
        <v>38891</v>
      </c>
      <c r="L362" s="7"/>
      <c r="M362" s="6" t="s">
        <v>37</v>
      </c>
      <c r="N362" s="5" t="s">
        <v>47</v>
      </c>
      <c r="O362" s="9"/>
      <c r="P362" s="6" t="str">
        <f>VLOOKUP(Table14[[#This Row],[SMT ID]],Table13[[SMT'#]:[163 J Election Question]],9,0)</f>
        <v>Yes</v>
      </c>
      <c r="Q362" s="6">
        <v>2018</v>
      </c>
      <c r="R362" s="6"/>
      <c r="S36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62" s="37">
        <f>VLOOKUP(Table14[[#This Row],[SMT ID]],'[1]Section 163(j) Election'!$A$5:$J$1406,7,0)</f>
        <v>0</v>
      </c>
    </row>
    <row r="363" spans="1:20" s="5" customFormat="1" ht="30" customHeight="1" x14ac:dyDescent="0.25">
      <c r="A363" s="5" t="s">
        <v>2637</v>
      </c>
      <c r="B363" s="15">
        <v>62146</v>
      </c>
      <c r="C363" s="6">
        <v>100</v>
      </c>
      <c r="D363" s="5" t="s">
        <v>2637</v>
      </c>
      <c r="E363" s="5" t="s">
        <v>2651</v>
      </c>
      <c r="F363" s="5" t="s">
        <v>2652</v>
      </c>
      <c r="G363" s="5" t="s">
        <v>1207</v>
      </c>
      <c r="H363" s="5" t="s">
        <v>232</v>
      </c>
      <c r="I363" s="5" t="s">
        <v>133</v>
      </c>
      <c r="J363" s="5" t="s">
        <v>2653</v>
      </c>
      <c r="K363" s="7">
        <v>39318</v>
      </c>
      <c r="L363" s="7"/>
      <c r="M363" s="6" t="s">
        <v>117</v>
      </c>
      <c r="N363" s="5" t="s">
        <v>26</v>
      </c>
      <c r="O363" s="9"/>
      <c r="P363" s="6" t="str">
        <f>VLOOKUP(Table14[[#This Row],[SMT ID]],Table13[[SMT'#]:[163 J Election Question]],9,0)</f>
        <v>No</v>
      </c>
      <c r="Q363" s="6"/>
      <c r="R363" s="6"/>
      <c r="S36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63" s="38">
        <f>VLOOKUP(Table14[[#This Row],[SMT ID]],'[1]Section 163(j) Election'!$A$5:$J$1406,7,0)</f>
        <v>2022</v>
      </c>
    </row>
    <row r="364" spans="1:20" s="5" customFormat="1" ht="30" customHeight="1" x14ac:dyDescent="0.25">
      <c r="A364" s="5" t="s">
        <v>2437</v>
      </c>
      <c r="B364" s="15">
        <v>62153</v>
      </c>
      <c r="C364" s="6">
        <v>100</v>
      </c>
      <c r="D364" s="5" t="s">
        <v>2437</v>
      </c>
      <c r="E364" s="5" t="s">
        <v>2481</v>
      </c>
      <c r="F364" s="5" t="s">
        <v>2482</v>
      </c>
      <c r="G364" s="5" t="s">
        <v>747</v>
      </c>
      <c r="H364" s="5" t="s">
        <v>499</v>
      </c>
      <c r="I364" s="5" t="s">
        <v>43</v>
      </c>
      <c r="J364" s="5" t="s">
        <v>529</v>
      </c>
      <c r="K364" s="7">
        <v>38709</v>
      </c>
      <c r="L364" s="7"/>
      <c r="M364" s="6" t="s">
        <v>37</v>
      </c>
      <c r="N364" s="5" t="s">
        <v>47</v>
      </c>
      <c r="O364" s="9"/>
      <c r="P364" s="6" t="str">
        <f>VLOOKUP(Table14[[#This Row],[SMT ID]],Table13[[SMT'#]:[163 J Election Question]],9,0)</f>
        <v>No</v>
      </c>
      <c r="Q364" s="6"/>
      <c r="R364" s="6"/>
      <c r="S36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64" s="37">
        <f>VLOOKUP(Table14[[#This Row],[SMT ID]],'[1]Section 163(j) Election'!$A$5:$J$1406,7,0)</f>
        <v>0</v>
      </c>
    </row>
    <row r="365" spans="1:20" s="5" customFormat="1" ht="30" customHeight="1" x14ac:dyDescent="0.25">
      <c r="A365" s="5" t="s">
        <v>2897</v>
      </c>
      <c r="B365" s="15">
        <v>62159</v>
      </c>
      <c r="C365" s="6">
        <v>100</v>
      </c>
      <c r="D365" s="5" t="s">
        <v>2897</v>
      </c>
      <c r="E365" s="5" t="s">
        <v>2898</v>
      </c>
      <c r="F365" s="5" t="s">
        <v>2899</v>
      </c>
      <c r="G365" s="5" t="s">
        <v>1211</v>
      </c>
      <c r="H365" s="5" t="s">
        <v>289</v>
      </c>
      <c r="I365" s="5" t="s">
        <v>133</v>
      </c>
      <c r="J365" s="5" t="s">
        <v>566</v>
      </c>
      <c r="K365" s="7">
        <v>39622</v>
      </c>
      <c r="L365" s="7"/>
      <c r="M365" s="6" t="s">
        <v>154</v>
      </c>
      <c r="N365" s="5" t="s">
        <v>47</v>
      </c>
      <c r="O365" s="9"/>
      <c r="P365" s="6" t="str">
        <f>VLOOKUP(Table14[[#This Row],[SMT ID]],Table13[[SMT'#]:[163 J Election Question]],9,0)</f>
        <v>No</v>
      </c>
      <c r="Q365" s="6"/>
      <c r="R365" s="6"/>
      <c r="S36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65" s="38">
        <f>VLOOKUP(Table14[[#This Row],[SMT ID]],'[1]Section 163(j) Election'!$A$5:$J$1406,7,0)</f>
        <v>0</v>
      </c>
    </row>
    <row r="366" spans="1:20" s="5" customFormat="1" ht="30" customHeight="1" x14ac:dyDescent="0.25">
      <c r="A366" s="5" t="s">
        <v>2726</v>
      </c>
      <c r="B366" s="15">
        <v>62162</v>
      </c>
      <c r="C366" s="6">
        <v>100</v>
      </c>
      <c r="D366" s="5" t="s">
        <v>2726</v>
      </c>
      <c r="E366" s="5" t="s">
        <v>2736</v>
      </c>
      <c r="F366" s="5" t="s">
        <v>2737</v>
      </c>
      <c r="G366" s="5" t="s">
        <v>1211</v>
      </c>
      <c r="H366" s="5" t="s">
        <v>289</v>
      </c>
      <c r="I366" s="5" t="s">
        <v>133</v>
      </c>
      <c r="J366" s="5" t="s">
        <v>566</v>
      </c>
      <c r="K366" s="7">
        <v>39491</v>
      </c>
      <c r="L366" s="7"/>
      <c r="M366" s="6" t="s">
        <v>154</v>
      </c>
      <c r="N366" s="5" t="s">
        <v>47</v>
      </c>
      <c r="O366" s="9"/>
      <c r="P366" s="6" t="str">
        <f>VLOOKUP(Table14[[#This Row],[SMT ID]],Table13[[SMT'#]:[163 J Election Question]],9,0)</f>
        <v>No</v>
      </c>
      <c r="Q366" s="6"/>
      <c r="R366" s="6"/>
      <c r="S36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66" s="37">
        <f>VLOOKUP(Table14[[#This Row],[SMT ID]],'[1]Section 163(j) Election'!$A$5:$J$1406,7,0)</f>
        <v>0</v>
      </c>
    </row>
    <row r="367" spans="1:20" s="5" customFormat="1" ht="30" customHeight="1" x14ac:dyDescent="0.25">
      <c r="A367" s="5" t="s">
        <v>2437</v>
      </c>
      <c r="B367" s="15">
        <v>62171</v>
      </c>
      <c r="C367" s="6">
        <v>100</v>
      </c>
      <c r="D367" s="5" t="s">
        <v>2437</v>
      </c>
      <c r="E367" s="5" t="s">
        <v>2483</v>
      </c>
      <c r="F367" s="5" t="s">
        <v>2484</v>
      </c>
      <c r="G367" s="5" t="s">
        <v>2485</v>
      </c>
      <c r="H367" s="5" t="s">
        <v>109</v>
      </c>
      <c r="I367" s="5" t="s">
        <v>32</v>
      </c>
      <c r="J367" s="5" t="s">
        <v>809</v>
      </c>
      <c r="K367" s="7">
        <v>38715</v>
      </c>
      <c r="L367" s="7"/>
      <c r="M367" s="6" t="s">
        <v>422</v>
      </c>
      <c r="N367" s="5" t="s">
        <v>47</v>
      </c>
      <c r="O367" s="9"/>
      <c r="P367" s="6" t="str">
        <f>VLOOKUP(Table14[[#This Row],[SMT ID]],Table13[[SMT'#]:[163 J Election Question]],9,0)</f>
        <v>No</v>
      </c>
      <c r="Q367" s="6"/>
      <c r="R367" s="6"/>
      <c r="S36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67" s="38">
        <f>VLOOKUP(Table14[[#This Row],[SMT ID]],'[1]Section 163(j) Election'!$A$5:$J$1406,7,0)</f>
        <v>0</v>
      </c>
    </row>
    <row r="368" spans="1:20" s="5" customFormat="1" ht="30" customHeight="1" x14ac:dyDescent="0.25">
      <c r="A368" s="5" t="s">
        <v>2726</v>
      </c>
      <c r="B368" s="15">
        <v>62178</v>
      </c>
      <c r="C368" s="6">
        <v>100</v>
      </c>
      <c r="D368" s="5" t="s">
        <v>2726</v>
      </c>
      <c r="E368" s="5" t="s">
        <v>2738</v>
      </c>
      <c r="F368" s="5" t="s">
        <v>2739</v>
      </c>
      <c r="G368" s="5" t="s">
        <v>513</v>
      </c>
      <c r="H368" s="5" t="s">
        <v>203</v>
      </c>
      <c r="I368" s="5" t="s">
        <v>133</v>
      </c>
      <c r="J368" s="5" t="s">
        <v>514</v>
      </c>
      <c r="K368" s="7">
        <v>39401</v>
      </c>
      <c r="L368" s="7"/>
      <c r="M368" s="6" t="s">
        <v>419</v>
      </c>
      <c r="N368" s="5" t="s">
        <v>47</v>
      </c>
      <c r="O368" s="9"/>
      <c r="P368" s="6" t="str">
        <f>VLOOKUP(Table14[[#This Row],[SMT ID]],Table13[[SMT'#]:[163 J Election Question]],9,0)</f>
        <v>No</v>
      </c>
      <c r="Q368" s="6"/>
      <c r="R368" s="6"/>
      <c r="S36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68" s="37">
        <f>VLOOKUP(Table14[[#This Row],[SMT ID]],'[1]Section 163(j) Election'!$A$5:$J$1406,7,0)</f>
        <v>0</v>
      </c>
    </row>
    <row r="369" spans="1:20" s="5" customFormat="1" ht="30" customHeight="1" x14ac:dyDescent="0.25">
      <c r="A369" s="5" t="s">
        <v>2281</v>
      </c>
      <c r="B369" s="15">
        <v>62179</v>
      </c>
      <c r="C369" s="6">
        <v>100</v>
      </c>
      <c r="D369" s="5" t="s">
        <v>2281</v>
      </c>
      <c r="E369" s="5" t="s">
        <v>2422</v>
      </c>
      <c r="F369" s="5" t="s">
        <v>2423</v>
      </c>
      <c r="G369" s="5" t="s">
        <v>2424</v>
      </c>
      <c r="H369" s="5" t="s">
        <v>42</v>
      </c>
      <c r="I369" s="5" t="s">
        <v>43</v>
      </c>
      <c r="J369" s="5" t="s">
        <v>54</v>
      </c>
      <c r="K369" s="7">
        <v>38614</v>
      </c>
      <c r="L369" s="7"/>
      <c r="M369" s="6" t="s">
        <v>422</v>
      </c>
      <c r="N369" s="5" t="s">
        <v>47</v>
      </c>
      <c r="O369" s="9"/>
      <c r="P369" s="6" t="str">
        <f>VLOOKUP(Table14[[#This Row],[SMT ID]],Table13[[SMT'#]:[163 J Election Question]],9,0)</f>
        <v>No</v>
      </c>
      <c r="Q369" s="6"/>
      <c r="R369" s="6"/>
      <c r="S36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69" s="38">
        <f>VLOOKUP(Table14[[#This Row],[SMT ID]],'[1]Section 163(j) Election'!$A$5:$J$1406,7,0)</f>
        <v>0</v>
      </c>
    </row>
    <row r="370" spans="1:20" s="5" customFormat="1" ht="30" customHeight="1" x14ac:dyDescent="0.25">
      <c r="A370" s="5" t="s">
        <v>2437</v>
      </c>
      <c r="B370" s="15">
        <v>62186</v>
      </c>
      <c r="C370" s="6">
        <v>100</v>
      </c>
      <c r="D370" s="5" t="s">
        <v>2437</v>
      </c>
      <c r="E370" s="5" t="s">
        <v>2486</v>
      </c>
      <c r="F370" s="5" t="s">
        <v>2487</v>
      </c>
      <c r="G370" s="5" t="s">
        <v>2172</v>
      </c>
      <c r="H370" s="5" t="s">
        <v>306</v>
      </c>
      <c r="I370" s="5" t="s">
        <v>133</v>
      </c>
      <c r="J370" s="5" t="s">
        <v>2173</v>
      </c>
      <c r="K370" s="7">
        <v>38660</v>
      </c>
      <c r="L370" s="7"/>
      <c r="M370" s="6" t="s">
        <v>37</v>
      </c>
      <c r="N370" s="5" t="s">
        <v>47</v>
      </c>
      <c r="O370" s="9"/>
      <c r="P370" s="6" t="str">
        <f>VLOOKUP(Table14[[#This Row],[SMT ID]],Table13[[SMT'#]:[163 J Election Question]],9,0)</f>
        <v>No</v>
      </c>
      <c r="Q370" s="6"/>
      <c r="R370" s="6"/>
      <c r="S37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70" s="37">
        <f>VLOOKUP(Table14[[#This Row],[SMT ID]],'[1]Section 163(j) Election'!$A$5:$J$1406,7,0)</f>
        <v>0</v>
      </c>
    </row>
    <row r="371" spans="1:20" s="5" customFormat="1" ht="30" customHeight="1" x14ac:dyDescent="0.25">
      <c r="A371" s="5" t="s">
        <v>2437</v>
      </c>
      <c r="B371" s="15">
        <v>62187</v>
      </c>
      <c r="C371" s="6">
        <v>100</v>
      </c>
      <c r="D371" s="5" t="s">
        <v>2437</v>
      </c>
      <c r="E371" s="5" t="s">
        <v>2488</v>
      </c>
      <c r="F371" s="5" t="s">
        <v>2489</v>
      </c>
      <c r="G371" s="5" t="s">
        <v>2490</v>
      </c>
      <c r="H371" s="5" t="s">
        <v>109</v>
      </c>
      <c r="I371" s="5" t="s">
        <v>32</v>
      </c>
      <c r="J371" s="5" t="s">
        <v>94</v>
      </c>
      <c r="K371" s="7">
        <v>38708</v>
      </c>
      <c r="L371" s="7"/>
      <c r="M371" s="6" t="s">
        <v>37</v>
      </c>
      <c r="N371" s="5" t="s">
        <v>178</v>
      </c>
      <c r="O371" s="9"/>
      <c r="P371" s="6" t="str">
        <f>VLOOKUP(Table14[[#This Row],[SMT ID]],Table13[[SMT'#]:[163 J Election Question]],9,0)</f>
        <v>No</v>
      </c>
      <c r="Q371" s="6"/>
      <c r="R371" s="6"/>
      <c r="S37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71" s="38">
        <f>VLOOKUP(Table14[[#This Row],[SMT ID]],'[1]Section 163(j) Election'!$A$5:$J$1406,7,0)</f>
        <v>0</v>
      </c>
    </row>
    <row r="372" spans="1:20" s="5" customFormat="1" ht="30" customHeight="1" x14ac:dyDescent="0.25">
      <c r="A372" s="5" t="s">
        <v>533</v>
      </c>
      <c r="B372" s="15">
        <v>62188</v>
      </c>
      <c r="C372" s="6">
        <v>100</v>
      </c>
      <c r="D372" s="5" t="s">
        <v>533</v>
      </c>
      <c r="E372" s="5" t="s">
        <v>544</v>
      </c>
      <c r="F372" s="5" t="s">
        <v>545</v>
      </c>
      <c r="G372" s="5" t="s">
        <v>546</v>
      </c>
      <c r="H372" s="5" t="s">
        <v>499</v>
      </c>
      <c r="I372" s="5" t="s">
        <v>43</v>
      </c>
      <c r="J372" s="5" t="s">
        <v>116</v>
      </c>
      <c r="K372" s="7">
        <v>38624</v>
      </c>
      <c r="L372" s="7"/>
      <c r="M372" s="6" t="s">
        <v>422</v>
      </c>
      <c r="N372" s="5" t="s">
        <v>26</v>
      </c>
      <c r="O372" s="9"/>
      <c r="P372" s="6" t="str">
        <f>VLOOKUP(Table14[[#This Row],[SMT ID]],Table13[[SMT'#]:[163 J Election Question]],9,0)</f>
        <v>Yes</v>
      </c>
      <c r="Q372" s="6">
        <v>2018</v>
      </c>
      <c r="R372" s="6"/>
      <c r="S37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72" s="37">
        <f>VLOOKUP(Table14[[#This Row],[SMT ID]],'[1]Section 163(j) Election'!$A$5:$J$1406,7,0)</f>
        <v>2018</v>
      </c>
    </row>
    <row r="373" spans="1:20" s="5" customFormat="1" ht="30" customHeight="1" x14ac:dyDescent="0.25">
      <c r="A373" s="5" t="s">
        <v>2637</v>
      </c>
      <c r="B373" s="15">
        <v>62190</v>
      </c>
      <c r="C373" s="6">
        <v>100</v>
      </c>
      <c r="D373" s="5" t="s">
        <v>2637</v>
      </c>
      <c r="E373" s="5" t="s">
        <v>2654</v>
      </c>
      <c r="F373" s="5" t="s">
        <v>2655</v>
      </c>
      <c r="G373" s="5" t="s">
        <v>2622</v>
      </c>
      <c r="H373" s="5" t="s">
        <v>109</v>
      </c>
      <c r="I373" s="5" t="s">
        <v>32</v>
      </c>
      <c r="J373" s="5" t="s">
        <v>809</v>
      </c>
      <c r="K373" s="7">
        <v>39170</v>
      </c>
      <c r="L373" s="7"/>
      <c r="M373" s="6" t="s">
        <v>419</v>
      </c>
      <c r="N373" s="5" t="s">
        <v>178</v>
      </c>
      <c r="O373" s="9"/>
      <c r="P373" s="6" t="str">
        <f>VLOOKUP(Table14[[#This Row],[SMT ID]],Table13[[SMT'#]:[163 J Election Question]],9,0)</f>
        <v>No</v>
      </c>
      <c r="Q373" s="6"/>
      <c r="R373" s="6"/>
      <c r="S37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73" s="38">
        <f>VLOOKUP(Table14[[#This Row],[SMT ID]],'[1]Section 163(j) Election'!$A$5:$J$1406,7,0)</f>
        <v>2022</v>
      </c>
    </row>
    <row r="374" spans="1:20" s="5" customFormat="1" ht="30" customHeight="1" x14ac:dyDescent="0.25">
      <c r="A374" s="5" t="s">
        <v>2281</v>
      </c>
      <c r="B374" s="15">
        <v>62193</v>
      </c>
      <c r="C374" s="6">
        <v>100</v>
      </c>
      <c r="D374" s="5" t="s">
        <v>2281</v>
      </c>
      <c r="E374" s="5" t="s">
        <v>2425</v>
      </c>
      <c r="F374" s="5" t="s">
        <v>2426</v>
      </c>
      <c r="G374" s="5" t="s">
        <v>121</v>
      </c>
      <c r="H374" s="5" t="s">
        <v>100</v>
      </c>
      <c r="I374" s="5" t="s">
        <v>32</v>
      </c>
      <c r="J374" s="5" t="s">
        <v>122</v>
      </c>
      <c r="K374" s="7">
        <v>38700</v>
      </c>
      <c r="L374" s="7"/>
      <c r="M374" s="6" t="s">
        <v>37</v>
      </c>
      <c r="N374" s="5" t="s">
        <v>47</v>
      </c>
      <c r="O374" s="9"/>
      <c r="P374" s="6" t="str">
        <f>VLOOKUP(Table14[[#This Row],[SMT ID]],Table13[[SMT'#]:[163 J Election Question]],9,0)</f>
        <v>No</v>
      </c>
      <c r="Q374" s="6"/>
      <c r="R374" s="6"/>
      <c r="S37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74" s="37">
        <f>VLOOKUP(Table14[[#This Row],[SMT ID]],'[1]Section 163(j) Election'!$A$5:$J$1406,7,0)</f>
        <v>0</v>
      </c>
    </row>
    <row r="375" spans="1:20" s="5" customFormat="1" ht="30" customHeight="1" x14ac:dyDescent="0.25">
      <c r="A375" s="5" t="s">
        <v>1071</v>
      </c>
      <c r="B375" s="15">
        <v>62203</v>
      </c>
      <c r="C375" s="6">
        <v>100</v>
      </c>
      <c r="D375" s="5" t="s">
        <v>1071</v>
      </c>
      <c r="E375" s="5" t="s">
        <v>1072</v>
      </c>
      <c r="F375" s="5" t="s">
        <v>1073</v>
      </c>
      <c r="G375" s="5" t="s">
        <v>1074</v>
      </c>
      <c r="H375" s="5" t="s">
        <v>499</v>
      </c>
      <c r="I375" s="5" t="s">
        <v>43</v>
      </c>
      <c r="J375" s="5" t="s">
        <v>862</v>
      </c>
      <c r="K375" s="7">
        <v>38643</v>
      </c>
      <c r="L375" s="7"/>
      <c r="M375" s="6" t="s">
        <v>37</v>
      </c>
      <c r="N375" s="5" t="s">
        <v>47</v>
      </c>
      <c r="O375" s="9"/>
      <c r="P375" s="6" t="str">
        <f>VLOOKUP(Table14[[#This Row],[SMT ID]],Table13[[SMT'#]:[163 J Election Question]],9,0)</f>
        <v>Yes</v>
      </c>
      <c r="Q375" s="6">
        <v>2018</v>
      </c>
      <c r="R375" s="6"/>
      <c r="S37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75" s="38">
        <f>VLOOKUP(Table14[[#This Row],[SMT ID]],'[1]Section 163(j) Election'!$A$5:$J$1406,7,0)</f>
        <v>2018</v>
      </c>
    </row>
    <row r="376" spans="1:20" s="5" customFormat="1" ht="30" customHeight="1" x14ac:dyDescent="0.25">
      <c r="A376" s="5" t="s">
        <v>2437</v>
      </c>
      <c r="B376" s="15">
        <v>62204</v>
      </c>
      <c r="C376" s="6">
        <v>100</v>
      </c>
      <c r="D376" s="5" t="s">
        <v>2437</v>
      </c>
      <c r="E376" s="5" t="s">
        <v>2491</v>
      </c>
      <c r="F376" s="5" t="s">
        <v>2492</v>
      </c>
      <c r="G376" s="5" t="s">
        <v>747</v>
      </c>
      <c r="H376" s="5" t="s">
        <v>499</v>
      </c>
      <c r="I376" s="5" t="s">
        <v>43</v>
      </c>
      <c r="J376" s="5" t="s">
        <v>529</v>
      </c>
      <c r="K376" s="7">
        <v>38531</v>
      </c>
      <c r="L376" s="7"/>
      <c r="M376" s="6" t="s">
        <v>422</v>
      </c>
      <c r="N376" s="5" t="s">
        <v>26</v>
      </c>
      <c r="O376" s="9"/>
      <c r="P376" s="6" t="str">
        <f>VLOOKUP(Table14[[#This Row],[SMT ID]],Table13[[SMT'#]:[163 J Election Question]],9,0)</f>
        <v>No</v>
      </c>
      <c r="Q376" s="6"/>
      <c r="R376" s="6"/>
      <c r="S37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76" s="37">
        <f>VLOOKUP(Table14[[#This Row],[SMT ID]],'[1]Section 163(j) Election'!$A$5:$J$1406,7,0)</f>
        <v>0</v>
      </c>
    </row>
    <row r="377" spans="1:20" s="5" customFormat="1" ht="30" customHeight="1" x14ac:dyDescent="0.25">
      <c r="A377" s="5" t="s">
        <v>2437</v>
      </c>
      <c r="B377" s="15">
        <v>62206</v>
      </c>
      <c r="C377" s="6">
        <v>100</v>
      </c>
      <c r="D377" s="5" t="s">
        <v>2437</v>
      </c>
      <c r="E377" s="5" t="s">
        <v>2493</v>
      </c>
      <c r="F377" s="5" t="s">
        <v>2494</v>
      </c>
      <c r="G377" s="5" t="s">
        <v>543</v>
      </c>
      <c r="H377" s="5" t="s">
        <v>127</v>
      </c>
      <c r="I377" s="5" t="s">
        <v>43</v>
      </c>
      <c r="J377" s="5" t="s">
        <v>329</v>
      </c>
      <c r="K377" s="7">
        <v>38546</v>
      </c>
      <c r="L377" s="7"/>
      <c r="M377" s="6" t="s">
        <v>422</v>
      </c>
      <c r="N377" s="5" t="s">
        <v>47</v>
      </c>
      <c r="O377" s="9"/>
      <c r="P377" s="6" t="str">
        <f>VLOOKUP(Table14[[#This Row],[SMT ID]],Table13[[SMT'#]:[163 J Election Question]],9,0)</f>
        <v>Yes</v>
      </c>
      <c r="Q377" s="6">
        <v>2018</v>
      </c>
      <c r="R377" s="6"/>
      <c r="S37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77" s="38">
        <f>VLOOKUP(Table14[[#This Row],[SMT ID]],'[1]Section 163(j) Election'!$A$5:$J$1406,7,0)</f>
        <v>2018</v>
      </c>
    </row>
    <row r="378" spans="1:20" s="5" customFormat="1" ht="30" customHeight="1" x14ac:dyDescent="0.25">
      <c r="A378" s="5" t="s">
        <v>3675</v>
      </c>
      <c r="B378" s="15">
        <v>62224</v>
      </c>
      <c r="C378" s="6">
        <v>100</v>
      </c>
      <c r="D378" s="5" t="s">
        <v>3675</v>
      </c>
      <c r="E378" s="5" t="s">
        <v>3686</v>
      </c>
      <c r="F378" s="5" t="s">
        <v>3687</v>
      </c>
      <c r="G378" s="5" t="s">
        <v>3553</v>
      </c>
      <c r="H378" s="5" t="s">
        <v>451</v>
      </c>
      <c r="I378" s="5" t="s">
        <v>452</v>
      </c>
      <c r="J378" s="5" t="s">
        <v>1121</v>
      </c>
      <c r="K378" s="7">
        <v>38490</v>
      </c>
      <c r="L378" s="7">
        <v>43677</v>
      </c>
      <c r="M378" s="6" t="s">
        <v>422</v>
      </c>
      <c r="N378" s="5" t="s">
        <v>178</v>
      </c>
      <c r="O378" s="9"/>
      <c r="P378" s="6" t="str">
        <f>VLOOKUP(Table14[[#This Row],[SMT ID]],Table13[[SMT'#]:[163 J Election Question]],9,0)</f>
        <v>Yes</v>
      </c>
      <c r="Q378" s="6">
        <v>2018</v>
      </c>
      <c r="R378" s="6"/>
      <c r="S37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78" s="37">
        <f>VLOOKUP(Table14[[#This Row],[SMT ID]],'[1]Section 163(j) Election'!$A$5:$J$1406,7,0)</f>
        <v>2018</v>
      </c>
    </row>
    <row r="379" spans="1:20" s="5" customFormat="1" ht="30" customHeight="1" x14ac:dyDescent="0.25">
      <c r="A379" s="5" t="s">
        <v>2281</v>
      </c>
      <c r="B379" s="15">
        <v>62225</v>
      </c>
      <c r="C379" s="6">
        <v>15</v>
      </c>
      <c r="D379" s="5" t="s">
        <v>2281</v>
      </c>
      <c r="E379" s="5" t="s">
        <v>2427</v>
      </c>
      <c r="F379" s="5" t="s">
        <v>2428</v>
      </c>
      <c r="G379" s="5" t="s">
        <v>2429</v>
      </c>
      <c r="H379" s="5" t="s">
        <v>31</v>
      </c>
      <c r="I379" s="5" t="s">
        <v>32</v>
      </c>
      <c r="J379" s="5" t="s">
        <v>19</v>
      </c>
      <c r="K379" s="7">
        <v>38653</v>
      </c>
      <c r="L379" s="7"/>
      <c r="M379" s="6" t="s">
        <v>37</v>
      </c>
      <c r="N379" s="5" t="s">
        <v>47</v>
      </c>
      <c r="O379" s="9"/>
      <c r="P379" s="6" t="str">
        <f>VLOOKUP(Table14[[#This Row],[SMT ID]],Table13[[SMT'#]:[163 J Election Question]],9,0)</f>
        <v>No</v>
      </c>
      <c r="Q379" s="6"/>
      <c r="R379" s="6"/>
      <c r="S37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79" s="38">
        <f>VLOOKUP(Table14[[#This Row],[SMT ID]],'[1]Section 163(j) Election'!$A$5:$J$1406,7,0)</f>
        <v>0</v>
      </c>
    </row>
    <row r="380" spans="1:20" s="5" customFormat="1" ht="30" customHeight="1" x14ac:dyDescent="0.25">
      <c r="A380" s="5" t="s">
        <v>2437</v>
      </c>
      <c r="B380" s="15">
        <v>62225</v>
      </c>
      <c r="C380" s="6">
        <v>85</v>
      </c>
      <c r="D380" s="5" t="s">
        <v>2437</v>
      </c>
      <c r="E380" s="5" t="s">
        <v>2427</v>
      </c>
      <c r="F380" s="5" t="s">
        <v>2428</v>
      </c>
      <c r="G380" s="5" t="s">
        <v>2429</v>
      </c>
      <c r="H380" s="5" t="s">
        <v>31</v>
      </c>
      <c r="I380" s="5" t="s">
        <v>32</v>
      </c>
      <c r="J380" s="5" t="s">
        <v>19</v>
      </c>
      <c r="K380" s="7">
        <v>38653</v>
      </c>
      <c r="L380" s="7"/>
      <c r="M380" s="6" t="s">
        <v>37</v>
      </c>
      <c r="N380" s="5" t="s">
        <v>47</v>
      </c>
      <c r="O380" s="9"/>
      <c r="P380" s="6" t="str">
        <f>VLOOKUP(Table14[[#This Row],[SMT ID]],Table13[[SMT'#]:[163 J Election Question]],9,0)</f>
        <v>No</v>
      </c>
      <c r="Q380" s="6"/>
      <c r="R380" s="6"/>
      <c r="S38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80" s="37">
        <f>VLOOKUP(Table14[[#This Row],[SMT ID]],'[1]Section 163(j) Election'!$A$5:$J$1406,7,0)</f>
        <v>0</v>
      </c>
    </row>
    <row r="381" spans="1:20" s="5" customFormat="1" ht="30" customHeight="1" x14ac:dyDescent="0.25">
      <c r="A381" s="5" t="s">
        <v>2726</v>
      </c>
      <c r="B381" s="15">
        <v>62230</v>
      </c>
      <c r="C381" s="6">
        <v>100</v>
      </c>
      <c r="D381" s="5" t="s">
        <v>2726</v>
      </c>
      <c r="E381" s="5" t="s">
        <v>2740</v>
      </c>
      <c r="F381" s="5" t="s">
        <v>2741</v>
      </c>
      <c r="G381" s="5" t="s">
        <v>1314</v>
      </c>
      <c r="H381" s="5" t="s">
        <v>451</v>
      </c>
      <c r="I381" s="5" t="s">
        <v>452</v>
      </c>
      <c r="J381" s="5" t="s">
        <v>1315</v>
      </c>
      <c r="K381" s="7">
        <v>39259</v>
      </c>
      <c r="L381" s="7"/>
      <c r="M381" s="6" t="s">
        <v>419</v>
      </c>
      <c r="N381" s="5" t="s">
        <v>26</v>
      </c>
      <c r="O381" s="9"/>
      <c r="P381" s="6" t="str">
        <f>VLOOKUP(Table14[[#This Row],[SMT ID]],Table13[[SMT'#]:[163 J Election Question]],9,0)</f>
        <v>Yes</v>
      </c>
      <c r="Q381" s="6">
        <v>2018</v>
      </c>
      <c r="R381" s="6"/>
      <c r="S38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81" s="38">
        <f>VLOOKUP(Table14[[#This Row],[SMT ID]],'[1]Section 163(j) Election'!$A$5:$J$1406,7,0)</f>
        <v>2018</v>
      </c>
    </row>
    <row r="382" spans="1:20" s="5" customFormat="1" ht="30" customHeight="1" x14ac:dyDescent="0.25">
      <c r="A382" s="5" t="s">
        <v>2437</v>
      </c>
      <c r="B382" s="15">
        <v>62232</v>
      </c>
      <c r="C382" s="6">
        <v>100</v>
      </c>
      <c r="D382" s="5" t="s">
        <v>2437</v>
      </c>
      <c r="E382" s="5" t="s">
        <v>2495</v>
      </c>
      <c r="F382" s="5" t="s">
        <v>2496</v>
      </c>
      <c r="G382" s="5" t="s">
        <v>855</v>
      </c>
      <c r="H382" s="5" t="s">
        <v>499</v>
      </c>
      <c r="I382" s="5" t="s">
        <v>43</v>
      </c>
      <c r="J382" s="5" t="s">
        <v>525</v>
      </c>
      <c r="K382" s="7">
        <v>38663</v>
      </c>
      <c r="L382" s="7"/>
      <c r="M382" s="6" t="s">
        <v>422</v>
      </c>
      <c r="N382" s="5" t="s">
        <v>47</v>
      </c>
      <c r="O382" s="9"/>
      <c r="P382" s="6" t="str">
        <f>VLOOKUP(Table14[[#This Row],[SMT ID]],Table13[[SMT'#]:[163 J Election Question]],9,0)</f>
        <v>No</v>
      </c>
      <c r="Q382" s="6"/>
      <c r="R382" s="6"/>
      <c r="S38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82" s="37">
        <f>VLOOKUP(Table14[[#This Row],[SMT ID]],'[1]Section 163(j) Election'!$A$5:$J$1406,7,0)</f>
        <v>0</v>
      </c>
    </row>
    <row r="383" spans="1:20" s="5" customFormat="1" ht="30" customHeight="1" x14ac:dyDescent="0.25">
      <c r="A383" s="5" t="s">
        <v>2897</v>
      </c>
      <c r="B383" s="15">
        <v>62240</v>
      </c>
      <c r="C383" s="6">
        <v>100</v>
      </c>
      <c r="D383" s="5" t="s">
        <v>2897</v>
      </c>
      <c r="E383" s="5" t="s">
        <v>2900</v>
      </c>
      <c r="F383" s="5" t="s">
        <v>2901</v>
      </c>
      <c r="G383" s="5" t="s">
        <v>725</v>
      </c>
      <c r="H383" s="5" t="s">
        <v>132</v>
      </c>
      <c r="I383" s="5" t="s">
        <v>133</v>
      </c>
      <c r="J383" s="5" t="s">
        <v>19</v>
      </c>
      <c r="K383" s="7">
        <v>39659</v>
      </c>
      <c r="L383" s="7"/>
      <c r="M383" s="6" t="s">
        <v>154</v>
      </c>
      <c r="N383" s="5" t="s">
        <v>56</v>
      </c>
      <c r="O383" s="9"/>
      <c r="P383" s="6" t="str">
        <f>VLOOKUP(Table14[[#This Row],[SMT ID]],Table13[[SMT'#]:[163 J Election Question]],9,0)</f>
        <v>No</v>
      </c>
      <c r="Q383" s="6"/>
      <c r="R383" s="6"/>
      <c r="S38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83" s="38">
        <f>VLOOKUP(Table14[[#This Row],[SMT ID]],'[1]Section 163(j) Election'!$A$5:$J$1406,7,0)</f>
        <v>0</v>
      </c>
    </row>
    <row r="384" spans="1:20" s="5" customFormat="1" ht="30" customHeight="1" x14ac:dyDescent="0.25">
      <c r="A384" s="5" t="s">
        <v>2437</v>
      </c>
      <c r="B384" s="15">
        <v>62245</v>
      </c>
      <c r="C384" s="6">
        <v>100</v>
      </c>
      <c r="D384" s="5" t="s">
        <v>2437</v>
      </c>
      <c r="E384" s="5" t="s">
        <v>2497</v>
      </c>
      <c r="F384" s="5" t="s">
        <v>2498</v>
      </c>
      <c r="G384" s="5" t="s">
        <v>2499</v>
      </c>
      <c r="H384" s="5" t="s">
        <v>451</v>
      </c>
      <c r="I384" s="5" t="s">
        <v>452</v>
      </c>
      <c r="J384" s="5" t="s">
        <v>274</v>
      </c>
      <c r="K384" s="7">
        <v>38716</v>
      </c>
      <c r="L384" s="7"/>
      <c r="M384" s="6" t="s">
        <v>37</v>
      </c>
      <c r="N384" s="5" t="s">
        <v>47</v>
      </c>
      <c r="O384" s="9"/>
      <c r="P384" s="6" t="str">
        <f>VLOOKUP(Table14[[#This Row],[SMT ID]],Table13[[SMT'#]:[163 J Election Question]],9,0)</f>
        <v>No</v>
      </c>
      <c r="Q384" s="6"/>
      <c r="R384" s="6"/>
      <c r="S38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84" s="37">
        <f>VLOOKUP(Table14[[#This Row],[SMT ID]],'[1]Section 163(j) Election'!$A$5:$J$1406,7,0)</f>
        <v>2022</v>
      </c>
    </row>
    <row r="385" spans="1:20" s="5" customFormat="1" ht="30" customHeight="1" x14ac:dyDescent="0.25">
      <c r="A385" s="5" t="s">
        <v>2281</v>
      </c>
      <c r="B385" s="15">
        <v>62250</v>
      </c>
      <c r="C385" s="6">
        <v>100</v>
      </c>
      <c r="D385" s="5" t="s">
        <v>2281</v>
      </c>
      <c r="E385" s="5" t="s">
        <v>2430</v>
      </c>
      <c r="F385" s="5" t="s">
        <v>2431</v>
      </c>
      <c r="G385" s="5" t="s">
        <v>2432</v>
      </c>
      <c r="H385" s="5" t="s">
        <v>68</v>
      </c>
      <c r="I385" s="5" t="s">
        <v>32</v>
      </c>
      <c r="J385" s="5" t="s">
        <v>1085</v>
      </c>
      <c r="K385" s="7">
        <v>38778</v>
      </c>
      <c r="L385" s="7"/>
      <c r="M385" s="6" t="s">
        <v>37</v>
      </c>
      <c r="N385" s="5" t="s">
        <v>47</v>
      </c>
      <c r="O385" s="9"/>
      <c r="P385" s="6" t="str">
        <f>VLOOKUP(Table14[[#This Row],[SMT ID]],Table13[[SMT'#]:[163 J Election Question]],9,0)</f>
        <v>No</v>
      </c>
      <c r="Q385" s="6"/>
      <c r="R385" s="6"/>
      <c r="S38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85" s="38">
        <f>VLOOKUP(Table14[[#This Row],[SMT ID]],'[1]Section 163(j) Election'!$A$5:$J$1406,7,0)</f>
        <v>0</v>
      </c>
    </row>
    <row r="386" spans="1:20" s="5" customFormat="1" ht="30" customHeight="1" x14ac:dyDescent="0.25">
      <c r="A386" s="5" t="s">
        <v>2637</v>
      </c>
      <c r="B386" s="15">
        <v>62252</v>
      </c>
      <c r="C386" s="6">
        <v>100</v>
      </c>
      <c r="D386" s="5" t="s">
        <v>2637</v>
      </c>
      <c r="E386" s="5" t="s">
        <v>2656</v>
      </c>
      <c r="F386" s="5" t="s">
        <v>2657</v>
      </c>
      <c r="G386" s="5" t="s">
        <v>185</v>
      </c>
      <c r="H386" s="5" t="s">
        <v>88</v>
      </c>
      <c r="I386" s="5" t="s">
        <v>32</v>
      </c>
      <c r="J386" s="5" t="s">
        <v>89</v>
      </c>
      <c r="K386" s="7">
        <v>38820</v>
      </c>
      <c r="L386" s="7"/>
      <c r="M386" s="6" t="s">
        <v>37</v>
      </c>
      <c r="N386" s="5" t="s">
        <v>47</v>
      </c>
      <c r="O386" s="9"/>
      <c r="P386" s="6" t="str">
        <f>VLOOKUP(Table14[[#This Row],[SMT ID]],Table13[[SMT'#]:[163 J Election Question]],9,0)</f>
        <v>No</v>
      </c>
      <c r="Q386" s="6"/>
      <c r="R386" s="6"/>
      <c r="S38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86" s="37">
        <f>VLOOKUP(Table14[[#This Row],[SMT ID]],'[1]Section 163(j) Election'!$A$5:$J$1406,7,0)</f>
        <v>0</v>
      </c>
    </row>
    <row r="387" spans="1:20" s="5" customFormat="1" ht="30" customHeight="1" x14ac:dyDescent="0.25">
      <c r="A387" s="5" t="s">
        <v>27</v>
      </c>
      <c r="B387" s="15">
        <v>62256</v>
      </c>
      <c r="C387" s="6">
        <v>100</v>
      </c>
      <c r="D387" s="5" t="s">
        <v>27</v>
      </c>
      <c r="E387" s="5" t="s">
        <v>2553</v>
      </c>
      <c r="F387" s="5" t="s">
        <v>2554</v>
      </c>
      <c r="G387" s="5" t="s">
        <v>1631</v>
      </c>
      <c r="H387" s="5" t="s">
        <v>630</v>
      </c>
      <c r="I387" s="5" t="s">
        <v>43</v>
      </c>
      <c r="J387" s="5" t="s">
        <v>33</v>
      </c>
      <c r="K387" s="7">
        <v>38960</v>
      </c>
      <c r="L387" s="7"/>
      <c r="M387" s="6" t="s">
        <v>419</v>
      </c>
      <c r="N387" s="5" t="s">
        <v>47</v>
      </c>
      <c r="O387" s="9"/>
      <c r="P387" s="6" t="str">
        <f>VLOOKUP(Table14[[#This Row],[SMT ID]],Table13[[SMT'#]:[163 J Election Question]],9,0)</f>
        <v>Yes</v>
      </c>
      <c r="Q387" s="6">
        <v>2018</v>
      </c>
      <c r="R387" s="6"/>
      <c r="S38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87" s="38">
        <f>VLOOKUP(Table14[[#This Row],[SMT ID]],'[1]Section 163(j) Election'!$A$5:$J$1406,7,0)</f>
        <v>2018</v>
      </c>
    </row>
    <row r="388" spans="1:20" s="5" customFormat="1" ht="30" customHeight="1" x14ac:dyDescent="0.25">
      <c r="A388" s="5" t="s">
        <v>27</v>
      </c>
      <c r="B388" s="15">
        <v>62265</v>
      </c>
      <c r="C388" s="6">
        <v>100</v>
      </c>
      <c r="D388" s="5" t="s">
        <v>27</v>
      </c>
      <c r="E388" s="5" t="s">
        <v>2555</v>
      </c>
      <c r="F388" s="5" t="s">
        <v>2556</v>
      </c>
      <c r="G388" s="5" t="s">
        <v>1077</v>
      </c>
      <c r="H388" s="5" t="s">
        <v>88</v>
      </c>
      <c r="I388" s="5" t="s">
        <v>32</v>
      </c>
      <c r="J388" s="5" t="s">
        <v>89</v>
      </c>
      <c r="K388" s="7">
        <v>39070</v>
      </c>
      <c r="L388" s="7"/>
      <c r="M388" s="6" t="s">
        <v>37</v>
      </c>
      <c r="N388" s="5" t="s">
        <v>56</v>
      </c>
      <c r="O388" s="9"/>
      <c r="P388" s="6" t="str">
        <f>VLOOKUP(Table14[[#This Row],[SMT ID]],Table13[[SMT'#]:[163 J Election Question]],9,0)</f>
        <v>Yes</v>
      </c>
      <c r="Q388" s="6">
        <v>2018</v>
      </c>
      <c r="R388" s="6"/>
      <c r="S38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88" s="37">
        <f>VLOOKUP(Table14[[#This Row],[SMT ID]],'[1]Section 163(j) Election'!$A$5:$J$1406,7,0)</f>
        <v>2018</v>
      </c>
    </row>
    <row r="389" spans="1:20" s="5" customFormat="1" ht="30" customHeight="1" x14ac:dyDescent="0.25">
      <c r="A389" s="5" t="s">
        <v>1991</v>
      </c>
      <c r="B389" s="15">
        <v>62272</v>
      </c>
      <c r="C389" s="6">
        <v>100</v>
      </c>
      <c r="D389" s="5" t="s">
        <v>1991</v>
      </c>
      <c r="E389" s="5" t="s">
        <v>2008</v>
      </c>
      <c r="F389" s="5" t="s">
        <v>2009</v>
      </c>
      <c r="G389" s="5" t="s">
        <v>2010</v>
      </c>
      <c r="H389" s="5" t="s">
        <v>524</v>
      </c>
      <c r="I389" s="5" t="s">
        <v>43</v>
      </c>
      <c r="J389" s="5" t="s">
        <v>525</v>
      </c>
      <c r="K389" s="7">
        <v>38702</v>
      </c>
      <c r="L389" s="7"/>
      <c r="M389" s="6" t="s">
        <v>37</v>
      </c>
      <c r="N389" s="5" t="s">
        <v>47</v>
      </c>
      <c r="O389" s="9"/>
      <c r="P389" s="6" t="str">
        <f>VLOOKUP(Table14[[#This Row],[SMT ID]],Table13[[SMT'#]:[163 J Election Question]],9,0)</f>
        <v>Yes</v>
      </c>
      <c r="Q389" s="6">
        <v>2018</v>
      </c>
      <c r="R389" s="6"/>
      <c r="S38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89" s="38">
        <f>VLOOKUP(Table14[[#This Row],[SMT ID]],'[1]Section 163(j) Election'!$A$5:$J$1406,7,0)</f>
        <v>2018</v>
      </c>
    </row>
    <row r="390" spans="1:20" s="5" customFormat="1" ht="30" customHeight="1" x14ac:dyDescent="0.25">
      <c r="A390" s="5" t="s">
        <v>4166</v>
      </c>
      <c r="B390" s="15">
        <v>62273</v>
      </c>
      <c r="C390" s="6">
        <v>100</v>
      </c>
      <c r="D390" s="5" t="s">
        <v>4166</v>
      </c>
      <c r="E390" s="5" t="s">
        <v>4167</v>
      </c>
      <c r="F390" s="5" t="s">
        <v>4168</v>
      </c>
      <c r="G390" s="5" t="s">
        <v>849</v>
      </c>
      <c r="H390" s="5" t="s">
        <v>127</v>
      </c>
      <c r="I390" s="5" t="s">
        <v>43</v>
      </c>
      <c r="J390" s="5" t="s">
        <v>432</v>
      </c>
      <c r="K390" s="7">
        <v>38643</v>
      </c>
      <c r="L390" s="7"/>
      <c r="M390" s="6" t="s">
        <v>37</v>
      </c>
      <c r="N390" s="5" t="s">
        <v>56</v>
      </c>
      <c r="O390" s="9"/>
      <c r="P390" s="6" t="str">
        <f>VLOOKUP(Table14[[#This Row],[SMT ID]],Table13[[SMT'#]:[163 J Election Question]],9,0)</f>
        <v>No</v>
      </c>
      <c r="Q390" s="6"/>
      <c r="R390" s="6"/>
      <c r="S39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90" s="37">
        <f>VLOOKUP(Table14[[#This Row],[SMT ID]],'[1]Section 163(j) Election'!$A$5:$J$1406,7,0)</f>
        <v>0</v>
      </c>
    </row>
    <row r="391" spans="1:20" s="5" customFormat="1" ht="30" customHeight="1" x14ac:dyDescent="0.25">
      <c r="A391" s="5" t="s">
        <v>2637</v>
      </c>
      <c r="B391" s="15">
        <v>62282</v>
      </c>
      <c r="C391" s="6">
        <v>100</v>
      </c>
      <c r="D391" s="5" t="s">
        <v>2637</v>
      </c>
      <c r="E391" s="5" t="s">
        <v>2658</v>
      </c>
      <c r="F391" s="5" t="s">
        <v>2659</v>
      </c>
      <c r="G391" s="5" t="s">
        <v>2397</v>
      </c>
      <c r="H391" s="5" t="s">
        <v>88</v>
      </c>
      <c r="I391" s="5" t="s">
        <v>32</v>
      </c>
      <c r="J391" s="5" t="s">
        <v>89</v>
      </c>
      <c r="K391" s="7">
        <v>39351</v>
      </c>
      <c r="L391" s="7"/>
      <c r="M391" s="6" t="s">
        <v>117</v>
      </c>
      <c r="N391" s="5" t="s">
        <v>47</v>
      </c>
      <c r="O391" s="9"/>
      <c r="P391" s="6" t="str">
        <f>VLOOKUP(Table14[[#This Row],[SMT ID]],Table13[[SMT'#]:[163 J Election Question]],9,0)</f>
        <v>No</v>
      </c>
      <c r="Q391" s="6"/>
      <c r="R391" s="6"/>
      <c r="S39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91" s="38">
        <f>VLOOKUP(Table14[[#This Row],[SMT ID]],'[1]Section 163(j) Election'!$A$5:$J$1406,7,0)</f>
        <v>2022</v>
      </c>
    </row>
    <row r="392" spans="1:20" s="27" customFormat="1" ht="30" customHeight="1" x14ac:dyDescent="0.25">
      <c r="A392" s="27" t="s">
        <v>2437</v>
      </c>
      <c r="B392" s="28">
        <v>62283</v>
      </c>
      <c r="C392" s="29">
        <v>80</v>
      </c>
      <c r="D392" s="27" t="s">
        <v>2437</v>
      </c>
      <c r="E392" s="27" t="s">
        <v>2500</v>
      </c>
      <c r="F392" s="27" t="s">
        <v>2501</v>
      </c>
      <c r="G392" s="27" t="s">
        <v>2391</v>
      </c>
      <c r="H392" s="27" t="s">
        <v>139</v>
      </c>
      <c r="I392" s="27" t="s">
        <v>32</v>
      </c>
      <c r="J392" s="27" t="s">
        <v>2392</v>
      </c>
      <c r="K392" s="30">
        <v>39079</v>
      </c>
      <c r="L392" s="30"/>
      <c r="M392" s="29" t="s">
        <v>37</v>
      </c>
      <c r="N392" s="27" t="s">
        <v>26</v>
      </c>
      <c r="O392" s="31"/>
      <c r="P392" s="29" t="s">
        <v>21</v>
      </c>
      <c r="Q392" s="29">
        <v>2019</v>
      </c>
      <c r="R392" s="29"/>
      <c r="S39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92" s="37">
        <f>VLOOKUP(Table14[[#This Row],[SMT ID]],'[1]Section 163(j) Election'!$A$5:$J$1406,7,0)</f>
        <v>2018</v>
      </c>
    </row>
    <row r="393" spans="1:20" s="5" customFormat="1" ht="30" customHeight="1" x14ac:dyDescent="0.25">
      <c r="A393" s="27" t="s">
        <v>2637</v>
      </c>
      <c r="B393" s="28">
        <v>62283</v>
      </c>
      <c r="C393" s="29">
        <v>20</v>
      </c>
      <c r="D393" s="27" t="s">
        <v>2637</v>
      </c>
      <c r="E393" s="27" t="s">
        <v>2500</v>
      </c>
      <c r="F393" s="27" t="s">
        <v>2501</v>
      </c>
      <c r="G393" s="27" t="s">
        <v>2391</v>
      </c>
      <c r="H393" s="27" t="s">
        <v>139</v>
      </c>
      <c r="I393" s="27" t="s">
        <v>32</v>
      </c>
      <c r="J393" s="27" t="s">
        <v>2392</v>
      </c>
      <c r="K393" s="30">
        <v>39079</v>
      </c>
      <c r="L393" s="30"/>
      <c r="M393" s="29" t="s">
        <v>37</v>
      </c>
      <c r="N393" s="27" t="s">
        <v>26</v>
      </c>
      <c r="O393" s="31"/>
      <c r="P393" s="29" t="s">
        <v>21</v>
      </c>
      <c r="Q393" s="29">
        <v>2019</v>
      </c>
      <c r="R393" s="29"/>
      <c r="S39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93" s="38">
        <f>VLOOKUP(Table14[[#This Row],[SMT ID]],'[1]Section 163(j) Election'!$A$5:$J$1406,7,0)</f>
        <v>2018</v>
      </c>
    </row>
    <row r="394" spans="1:20" s="5" customFormat="1" ht="30" customHeight="1" x14ac:dyDescent="0.25">
      <c r="A394" s="5" t="s">
        <v>27</v>
      </c>
      <c r="B394" s="15">
        <v>62284</v>
      </c>
      <c r="C394" s="6">
        <v>100</v>
      </c>
      <c r="D394" s="5" t="s">
        <v>27</v>
      </c>
      <c r="E394" s="5" t="s">
        <v>2557</v>
      </c>
      <c r="F394" s="5" t="s">
        <v>2558</v>
      </c>
      <c r="G394" s="5" t="s">
        <v>2391</v>
      </c>
      <c r="H394" s="5" t="s">
        <v>139</v>
      </c>
      <c r="I394" s="5" t="s">
        <v>32</v>
      </c>
      <c r="J394" s="5" t="s">
        <v>2392</v>
      </c>
      <c r="K394" s="7">
        <v>39079</v>
      </c>
      <c r="L394" s="7"/>
      <c r="M394" s="6" t="s">
        <v>37</v>
      </c>
      <c r="N394" s="5" t="s">
        <v>26</v>
      </c>
      <c r="O394" s="9"/>
      <c r="P394" s="6" t="str">
        <f>VLOOKUP(Table14[[#This Row],[SMT ID]],Table13[[SMT'#]:[163 J Election Question]],9,0)</f>
        <v>No</v>
      </c>
      <c r="Q394" s="6"/>
      <c r="R394" s="6"/>
      <c r="S39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94" s="37">
        <f>VLOOKUP(Table14[[#This Row],[SMT ID]],'[1]Section 163(j) Election'!$A$5:$J$1406,7,0)</f>
        <v>0</v>
      </c>
    </row>
    <row r="395" spans="1:20" s="5" customFormat="1" ht="30" customHeight="1" x14ac:dyDescent="0.25">
      <c r="A395" s="5" t="s">
        <v>1991</v>
      </c>
      <c r="B395" s="15">
        <v>62286</v>
      </c>
      <c r="C395" s="6">
        <v>100</v>
      </c>
      <c r="D395" s="5" t="s">
        <v>1991</v>
      </c>
      <c r="E395" s="5" t="s">
        <v>2011</v>
      </c>
      <c r="F395" s="5" t="s">
        <v>2012</v>
      </c>
      <c r="G395" s="5" t="s">
        <v>2013</v>
      </c>
      <c r="H395" s="5" t="s">
        <v>139</v>
      </c>
      <c r="I395" s="5" t="s">
        <v>32</v>
      </c>
      <c r="J395" s="5" t="s">
        <v>19</v>
      </c>
      <c r="K395" s="7">
        <v>38838</v>
      </c>
      <c r="L395" s="7"/>
      <c r="M395" s="6" t="s">
        <v>37</v>
      </c>
      <c r="N395" s="5" t="s">
        <v>26</v>
      </c>
      <c r="O395" s="9"/>
      <c r="P395" s="6" t="str">
        <f>VLOOKUP(Table14[[#This Row],[SMT ID]],Table13[[SMT'#]:[163 J Election Question]],9,0)</f>
        <v>Yes</v>
      </c>
      <c r="Q395" s="6">
        <v>2018</v>
      </c>
      <c r="R395" s="6"/>
      <c r="S39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95" s="38">
        <f>VLOOKUP(Table14[[#This Row],[SMT ID]],'[1]Section 163(j) Election'!$A$5:$J$1406,7,0)</f>
        <v>2018</v>
      </c>
    </row>
    <row r="396" spans="1:20" s="5" customFormat="1" ht="30" customHeight="1" x14ac:dyDescent="0.25">
      <c r="A396" s="5" t="s">
        <v>3777</v>
      </c>
      <c r="B396" s="15">
        <v>62288</v>
      </c>
      <c r="C396" s="6">
        <v>100</v>
      </c>
      <c r="D396" s="5" t="s">
        <v>3777</v>
      </c>
      <c r="E396" s="5" t="s">
        <v>3793</v>
      </c>
      <c r="F396" s="5" t="s">
        <v>3794</v>
      </c>
      <c r="G396" s="5" t="s">
        <v>3795</v>
      </c>
      <c r="H396" s="5" t="s">
        <v>68</v>
      </c>
      <c r="I396" s="5" t="s">
        <v>32</v>
      </c>
      <c r="J396" s="5" t="s">
        <v>3796</v>
      </c>
      <c r="K396" s="7">
        <v>38856</v>
      </c>
      <c r="L396" s="7"/>
      <c r="M396" s="6" t="s">
        <v>37</v>
      </c>
      <c r="N396" s="5" t="s">
        <v>178</v>
      </c>
      <c r="O396" s="9"/>
      <c r="P396" s="6" t="str">
        <f>VLOOKUP(Table14[[#This Row],[SMT ID]],Table13[[SMT'#]:[163 J Election Question]],9,0)</f>
        <v>No</v>
      </c>
      <c r="Q396" s="6"/>
      <c r="R396" s="6"/>
      <c r="S39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96" s="37">
        <f>VLOOKUP(Table14[[#This Row],[SMT ID]],'[1]Section 163(j) Election'!$A$5:$J$1406,7,0)</f>
        <v>0</v>
      </c>
    </row>
    <row r="397" spans="1:20" s="5" customFormat="1" ht="30" customHeight="1" x14ac:dyDescent="0.25">
      <c r="A397" s="5" t="s">
        <v>1071</v>
      </c>
      <c r="B397" s="15">
        <v>62289</v>
      </c>
      <c r="C397" s="6">
        <v>100</v>
      </c>
      <c r="D397" s="5" t="s">
        <v>1071</v>
      </c>
      <c r="E397" s="5" t="s">
        <v>1075</v>
      </c>
      <c r="F397" s="5" t="s">
        <v>1076</v>
      </c>
      <c r="G397" s="5" t="s">
        <v>1077</v>
      </c>
      <c r="H397" s="5" t="s">
        <v>88</v>
      </c>
      <c r="I397" s="5" t="s">
        <v>32</v>
      </c>
      <c r="J397" s="5" t="s">
        <v>89</v>
      </c>
      <c r="K397" s="7">
        <v>39021</v>
      </c>
      <c r="L397" s="7"/>
      <c r="M397" s="6" t="s">
        <v>419</v>
      </c>
      <c r="N397" s="5" t="s">
        <v>47</v>
      </c>
      <c r="O397" s="9"/>
      <c r="P397" s="6" t="str">
        <f>VLOOKUP(Table14[[#This Row],[SMT ID]],Table13[[SMT'#]:[163 J Election Question]],9,0)</f>
        <v>Yes</v>
      </c>
      <c r="Q397" s="6">
        <v>2018</v>
      </c>
      <c r="R397" s="6"/>
      <c r="S39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97" s="38">
        <f>VLOOKUP(Table14[[#This Row],[SMT ID]],'[1]Section 163(j) Election'!$A$5:$J$1406,7,0)</f>
        <v>2018</v>
      </c>
    </row>
    <row r="398" spans="1:20" s="5" customFormat="1" ht="30" customHeight="1" x14ac:dyDescent="0.25">
      <c r="A398" s="5" t="s">
        <v>27</v>
      </c>
      <c r="B398" s="15">
        <v>62295</v>
      </c>
      <c r="C398" s="6">
        <v>80</v>
      </c>
      <c r="D398" s="5" t="s">
        <v>27</v>
      </c>
      <c r="E398" s="5" t="s">
        <v>2559</v>
      </c>
      <c r="F398" s="5" t="s">
        <v>2560</v>
      </c>
      <c r="G398" s="5" t="s">
        <v>1211</v>
      </c>
      <c r="H398" s="5" t="s">
        <v>289</v>
      </c>
      <c r="I398" s="5" t="s">
        <v>133</v>
      </c>
      <c r="J398" s="5" t="s">
        <v>540</v>
      </c>
      <c r="K398" s="7">
        <v>39191</v>
      </c>
      <c r="L398" s="7"/>
      <c r="M398" s="6" t="s">
        <v>419</v>
      </c>
      <c r="N398" s="5" t="s">
        <v>26</v>
      </c>
      <c r="O398" s="9"/>
      <c r="P398" s="6" t="str">
        <f>VLOOKUP(Table14[[#This Row],[SMT ID]],Table13[[SMT'#]:[163 J Election Question]],9,0)</f>
        <v>No</v>
      </c>
      <c r="Q398" s="6"/>
      <c r="R398" s="6"/>
      <c r="S39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98" s="37">
        <f>VLOOKUP(Table14[[#This Row],[SMT ID]],'[1]Section 163(j) Election'!$A$5:$J$1406,7,0)</f>
        <v>0</v>
      </c>
    </row>
    <row r="399" spans="1:20" s="5" customFormat="1" ht="30" customHeight="1" x14ac:dyDescent="0.25">
      <c r="A399" s="5" t="s">
        <v>2637</v>
      </c>
      <c r="B399" s="15">
        <v>62295</v>
      </c>
      <c r="C399" s="6">
        <v>20</v>
      </c>
      <c r="D399" s="5" t="s">
        <v>2637</v>
      </c>
      <c r="E399" s="5" t="s">
        <v>2559</v>
      </c>
      <c r="F399" s="5" t="s">
        <v>2560</v>
      </c>
      <c r="G399" s="5" t="s">
        <v>1211</v>
      </c>
      <c r="H399" s="5" t="s">
        <v>289</v>
      </c>
      <c r="I399" s="5" t="s">
        <v>133</v>
      </c>
      <c r="J399" s="5" t="s">
        <v>540</v>
      </c>
      <c r="K399" s="7">
        <v>39191</v>
      </c>
      <c r="L399" s="7"/>
      <c r="M399" s="6" t="s">
        <v>419</v>
      </c>
      <c r="N399" s="5" t="s">
        <v>26</v>
      </c>
      <c r="O399" s="9"/>
      <c r="P399" s="6" t="str">
        <f>VLOOKUP(Table14[[#This Row],[SMT ID]],Table13[[SMT'#]:[163 J Election Question]],9,0)</f>
        <v>No</v>
      </c>
      <c r="Q399" s="6"/>
      <c r="R399" s="6"/>
      <c r="S39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399" s="38">
        <f>VLOOKUP(Table14[[#This Row],[SMT ID]],'[1]Section 163(j) Election'!$A$5:$J$1406,7,0)</f>
        <v>0</v>
      </c>
    </row>
    <row r="400" spans="1:20" s="5" customFormat="1" ht="30" customHeight="1" x14ac:dyDescent="0.25">
      <c r="A400" s="5" t="s">
        <v>2437</v>
      </c>
      <c r="B400" s="15">
        <v>62303</v>
      </c>
      <c r="C400" s="6">
        <v>100</v>
      </c>
      <c r="D400" s="5" t="s">
        <v>2437</v>
      </c>
      <c r="E400" s="5" t="s">
        <v>2502</v>
      </c>
      <c r="F400" s="5" t="s">
        <v>2503</v>
      </c>
      <c r="G400" s="5" t="s">
        <v>2504</v>
      </c>
      <c r="H400" s="5" t="s">
        <v>88</v>
      </c>
      <c r="I400" s="5" t="s">
        <v>32</v>
      </c>
      <c r="J400" s="5" t="s">
        <v>2157</v>
      </c>
      <c r="K400" s="7">
        <v>38684</v>
      </c>
      <c r="L400" s="7"/>
      <c r="M400" s="6" t="s">
        <v>37</v>
      </c>
      <c r="N400" s="5" t="s">
        <v>26</v>
      </c>
      <c r="O400" s="9"/>
      <c r="P400" s="6" t="str">
        <f>VLOOKUP(Table14[[#This Row],[SMT ID]],Table13[[SMT'#]:[163 J Election Question]],9,0)</f>
        <v>No</v>
      </c>
      <c r="Q400" s="6"/>
      <c r="R400" s="6"/>
      <c r="S40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00" s="37">
        <f>VLOOKUP(Table14[[#This Row],[SMT ID]],'[1]Section 163(j) Election'!$A$5:$J$1406,7,0)</f>
        <v>0</v>
      </c>
    </row>
    <row r="401" spans="1:20" s="5" customFormat="1" ht="30" customHeight="1" x14ac:dyDescent="0.25">
      <c r="A401" s="5" t="s">
        <v>2726</v>
      </c>
      <c r="B401" s="15">
        <v>62312</v>
      </c>
      <c r="C401" s="6">
        <v>42</v>
      </c>
      <c r="D401" s="5" t="s">
        <v>2726</v>
      </c>
      <c r="E401" s="5" t="s">
        <v>2742</v>
      </c>
      <c r="F401" s="5" t="s">
        <v>2743</v>
      </c>
      <c r="G401" s="5" t="s">
        <v>2744</v>
      </c>
      <c r="H401" s="5" t="s">
        <v>42</v>
      </c>
      <c r="I401" s="5" t="s">
        <v>43</v>
      </c>
      <c r="J401" s="5" t="s">
        <v>228</v>
      </c>
      <c r="K401" s="7">
        <v>39394</v>
      </c>
      <c r="L401" s="7"/>
      <c r="M401" s="6" t="s">
        <v>37</v>
      </c>
      <c r="N401" s="5" t="s">
        <v>47</v>
      </c>
      <c r="O401" s="9"/>
      <c r="P401" s="6" t="str">
        <f>VLOOKUP(Table14[[#This Row],[SMT ID]],Table13[[SMT'#]:[163 J Election Question]],9,0)</f>
        <v>No</v>
      </c>
      <c r="Q401" s="6"/>
      <c r="R401" s="6"/>
      <c r="S40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01" s="38">
        <f>VLOOKUP(Table14[[#This Row],[SMT ID]],'[1]Section 163(j) Election'!$A$5:$J$1406,7,0)</f>
        <v>0</v>
      </c>
    </row>
    <row r="402" spans="1:20" s="5" customFormat="1" ht="30" customHeight="1" x14ac:dyDescent="0.25">
      <c r="A402" s="5" t="s">
        <v>3777</v>
      </c>
      <c r="B402" s="15">
        <v>62312</v>
      </c>
      <c r="C402" s="6">
        <v>58</v>
      </c>
      <c r="D402" s="5" t="s">
        <v>3777</v>
      </c>
      <c r="E402" s="5" t="s">
        <v>2742</v>
      </c>
      <c r="F402" s="5" t="s">
        <v>2743</v>
      </c>
      <c r="G402" s="5" t="s">
        <v>2744</v>
      </c>
      <c r="H402" s="5" t="s">
        <v>42</v>
      </c>
      <c r="I402" s="5" t="s">
        <v>43</v>
      </c>
      <c r="J402" s="5" t="s">
        <v>228</v>
      </c>
      <c r="K402" s="7">
        <v>39394</v>
      </c>
      <c r="L402" s="7"/>
      <c r="M402" s="6" t="s">
        <v>37</v>
      </c>
      <c r="N402" s="5" t="s">
        <v>47</v>
      </c>
      <c r="O402" s="9"/>
      <c r="P402" s="6" t="str">
        <f>VLOOKUP(Table14[[#This Row],[SMT ID]],Table13[[SMT'#]:[163 J Election Question]],9,0)</f>
        <v>No</v>
      </c>
      <c r="Q402" s="6"/>
      <c r="R402" s="6"/>
      <c r="S40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02" s="37">
        <f>VLOOKUP(Table14[[#This Row],[SMT ID]],'[1]Section 163(j) Election'!$A$5:$J$1406,7,0)</f>
        <v>0</v>
      </c>
    </row>
    <row r="403" spans="1:20" s="5" customFormat="1" ht="30" customHeight="1" x14ac:dyDescent="0.25">
      <c r="A403" s="5" t="s">
        <v>27</v>
      </c>
      <c r="B403" s="15">
        <v>62316</v>
      </c>
      <c r="C403" s="6">
        <v>100</v>
      </c>
      <c r="D403" s="5" t="s">
        <v>27</v>
      </c>
      <c r="E403" s="5" t="s">
        <v>2561</v>
      </c>
      <c r="F403" s="5" t="s">
        <v>2562</v>
      </c>
      <c r="G403" s="5" t="s">
        <v>2563</v>
      </c>
      <c r="H403" s="5" t="s">
        <v>182</v>
      </c>
      <c r="I403" s="5" t="s">
        <v>32</v>
      </c>
      <c r="J403" s="5" t="s">
        <v>78</v>
      </c>
      <c r="K403" s="7">
        <v>38975</v>
      </c>
      <c r="L403" s="7"/>
      <c r="M403" s="6" t="s">
        <v>419</v>
      </c>
      <c r="N403" s="5" t="s">
        <v>47</v>
      </c>
      <c r="O403" s="9"/>
      <c r="P403" s="6" t="str">
        <f>VLOOKUP(Table14[[#This Row],[SMT ID]],Table13[[SMT'#]:[163 J Election Question]],9,0)</f>
        <v>Yes</v>
      </c>
      <c r="Q403" s="6">
        <v>2018</v>
      </c>
      <c r="R403" s="6"/>
      <c r="S40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03" s="38">
        <f>VLOOKUP(Table14[[#This Row],[SMT ID]],'[1]Section 163(j) Election'!$A$5:$J$1406,7,0)</f>
        <v>2018</v>
      </c>
    </row>
    <row r="404" spans="1:20" s="5" customFormat="1" ht="30" customHeight="1" x14ac:dyDescent="0.25">
      <c r="A404" s="5" t="s">
        <v>1991</v>
      </c>
      <c r="B404" s="15">
        <v>62319</v>
      </c>
      <c r="C404" s="6">
        <v>100</v>
      </c>
      <c r="D404" s="5" t="s">
        <v>1991</v>
      </c>
      <c r="E404" s="5" t="s">
        <v>2014</v>
      </c>
      <c r="F404" s="5" t="s">
        <v>2015</v>
      </c>
      <c r="G404" s="5" t="s">
        <v>2016</v>
      </c>
      <c r="H404" s="5" t="s">
        <v>451</v>
      </c>
      <c r="I404" s="5" t="s">
        <v>452</v>
      </c>
      <c r="J404" s="5" t="s">
        <v>2017</v>
      </c>
      <c r="K404" s="7">
        <v>38639</v>
      </c>
      <c r="L404" s="7"/>
      <c r="M404" s="6" t="s">
        <v>55</v>
      </c>
      <c r="N404" s="5" t="s">
        <v>47</v>
      </c>
      <c r="O404" s="9"/>
      <c r="P404" s="6" t="str">
        <f>VLOOKUP(Table14[[#This Row],[SMT ID]],Table13[[SMT'#]:[163 J Election Question]],9,0)</f>
        <v>No</v>
      </c>
      <c r="Q404" s="6"/>
      <c r="R404" s="6"/>
      <c r="S40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04" s="37">
        <f>VLOOKUP(Table14[[#This Row],[SMT ID]],'[1]Section 163(j) Election'!$A$5:$J$1406,7,0)</f>
        <v>0</v>
      </c>
    </row>
    <row r="405" spans="1:20" s="5" customFormat="1" ht="30" customHeight="1" x14ac:dyDescent="0.25">
      <c r="A405" s="5" t="s">
        <v>3777</v>
      </c>
      <c r="B405" s="15">
        <v>62327</v>
      </c>
      <c r="C405" s="6">
        <v>100</v>
      </c>
      <c r="D405" s="5" t="s">
        <v>3777</v>
      </c>
      <c r="E405" s="5" t="s">
        <v>3797</v>
      </c>
      <c r="F405" s="5" t="s">
        <v>3798</v>
      </c>
      <c r="G405" s="5" t="s">
        <v>1999</v>
      </c>
      <c r="H405" s="5" t="s">
        <v>164</v>
      </c>
      <c r="I405" s="5" t="s">
        <v>133</v>
      </c>
      <c r="J405" s="5" t="s">
        <v>2000</v>
      </c>
      <c r="K405" s="7">
        <v>38687</v>
      </c>
      <c r="L405" s="7"/>
      <c r="M405" s="6" t="s">
        <v>422</v>
      </c>
      <c r="N405" s="5" t="s">
        <v>26</v>
      </c>
      <c r="O405" s="9"/>
      <c r="P405" s="6" t="str">
        <f>VLOOKUP(Table14[[#This Row],[SMT ID]],Table13[[SMT'#]:[163 J Election Question]],9,0)</f>
        <v>Yes</v>
      </c>
      <c r="Q405" s="6">
        <v>2018</v>
      </c>
      <c r="R405" s="6"/>
      <c r="S40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05" s="38">
        <f>VLOOKUP(Table14[[#This Row],[SMT ID]],'[1]Section 163(j) Election'!$A$5:$J$1406,7,0)</f>
        <v>2018</v>
      </c>
    </row>
    <row r="406" spans="1:20" s="5" customFormat="1" ht="30" customHeight="1" x14ac:dyDescent="0.25">
      <c r="A406" s="5" t="s">
        <v>27</v>
      </c>
      <c r="B406" s="15">
        <v>62330</v>
      </c>
      <c r="C406" s="6">
        <v>100</v>
      </c>
      <c r="D406" s="5" t="s">
        <v>27</v>
      </c>
      <c r="E406" s="5" t="s">
        <v>2564</v>
      </c>
      <c r="F406" s="5" t="s">
        <v>2565</v>
      </c>
      <c r="G406" s="5" t="s">
        <v>2413</v>
      </c>
      <c r="H406" s="5" t="s">
        <v>306</v>
      </c>
      <c r="I406" s="5" t="s">
        <v>133</v>
      </c>
      <c r="J406" s="5" t="s">
        <v>2414</v>
      </c>
      <c r="K406" s="7">
        <v>39170</v>
      </c>
      <c r="L406" s="7"/>
      <c r="M406" s="6" t="s">
        <v>37</v>
      </c>
      <c r="N406" s="5" t="s">
        <v>47</v>
      </c>
      <c r="O406" s="9"/>
      <c r="P406" s="6" t="str">
        <f>VLOOKUP(Table14[[#This Row],[SMT ID]],Table13[[SMT'#]:[163 J Election Question]],9,0)</f>
        <v>Yes</v>
      </c>
      <c r="Q406" s="6">
        <v>2018</v>
      </c>
      <c r="R406" s="6"/>
      <c r="S40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06" s="37">
        <f>VLOOKUP(Table14[[#This Row],[SMT ID]],'[1]Section 163(j) Election'!$A$5:$J$1406,7,0)</f>
        <v>2018</v>
      </c>
    </row>
    <row r="407" spans="1:20" s="5" customFormat="1" ht="30" customHeight="1" x14ac:dyDescent="0.25">
      <c r="A407" s="5" t="s">
        <v>2726</v>
      </c>
      <c r="B407" s="15">
        <v>62347</v>
      </c>
      <c r="C407" s="6">
        <v>100</v>
      </c>
      <c r="D407" s="5" t="s">
        <v>2726</v>
      </c>
      <c r="E407" s="5" t="s">
        <v>2745</v>
      </c>
      <c r="F407" s="5" t="s">
        <v>2746</v>
      </c>
      <c r="G407" s="5" t="s">
        <v>354</v>
      </c>
      <c r="H407" s="5" t="s">
        <v>289</v>
      </c>
      <c r="I407" s="5" t="s">
        <v>133</v>
      </c>
      <c r="J407" s="5" t="s">
        <v>45</v>
      </c>
      <c r="K407" s="7">
        <v>39052</v>
      </c>
      <c r="L407" s="7"/>
      <c r="M407" s="6" t="s">
        <v>37</v>
      </c>
      <c r="N407" s="5" t="s">
        <v>47</v>
      </c>
      <c r="O407" s="9"/>
      <c r="P407" s="6" t="str">
        <f>VLOOKUP(Table14[[#This Row],[SMT ID]],Table13[[SMT'#]:[163 J Election Question]],9,0)</f>
        <v>No</v>
      </c>
      <c r="Q407" s="6"/>
      <c r="R407" s="6"/>
      <c r="S40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07" s="38">
        <f>VLOOKUP(Table14[[#This Row],[SMT ID]],'[1]Section 163(j) Election'!$A$5:$J$1406,7,0)</f>
        <v>0</v>
      </c>
    </row>
    <row r="408" spans="1:20" s="5" customFormat="1" ht="30" customHeight="1" x14ac:dyDescent="0.25">
      <c r="A408" s="5" t="s">
        <v>3777</v>
      </c>
      <c r="B408" s="15">
        <v>62355</v>
      </c>
      <c r="C408" s="6">
        <v>100</v>
      </c>
      <c r="D408" s="5" t="s">
        <v>3777</v>
      </c>
      <c r="E408" s="5" t="s">
        <v>3799</v>
      </c>
      <c r="F408" s="5" t="s">
        <v>3800</v>
      </c>
      <c r="G408" s="5" t="s">
        <v>3801</v>
      </c>
      <c r="H408" s="5" t="s">
        <v>42</v>
      </c>
      <c r="I408" s="5" t="s">
        <v>43</v>
      </c>
      <c r="J408" s="5" t="s">
        <v>54</v>
      </c>
      <c r="K408" s="7">
        <v>38929</v>
      </c>
      <c r="L408" s="7"/>
      <c r="M408" s="6" t="s">
        <v>37</v>
      </c>
      <c r="N408" s="5" t="s">
        <v>47</v>
      </c>
      <c r="O408" s="9"/>
      <c r="P408" s="6" t="str">
        <f>VLOOKUP(Table14[[#This Row],[SMT ID]],Table13[[SMT'#]:[163 J Election Question]],9,0)</f>
        <v>No</v>
      </c>
      <c r="Q408" s="6"/>
      <c r="R408" s="6"/>
      <c r="S40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08" s="37">
        <f>VLOOKUP(Table14[[#This Row],[SMT ID]],'[1]Section 163(j) Election'!$A$5:$J$1406,7,0)</f>
        <v>0</v>
      </c>
    </row>
    <row r="409" spans="1:20" s="5" customFormat="1" ht="30" customHeight="1" x14ac:dyDescent="0.25">
      <c r="A409" s="5" t="s">
        <v>2637</v>
      </c>
      <c r="B409" s="15">
        <v>62356</v>
      </c>
      <c r="C409" s="6">
        <v>100</v>
      </c>
      <c r="D409" s="5" t="s">
        <v>2637</v>
      </c>
      <c r="E409" s="5" t="s">
        <v>2660</v>
      </c>
      <c r="F409" s="5" t="s">
        <v>2661</v>
      </c>
      <c r="G409" s="5" t="s">
        <v>1091</v>
      </c>
      <c r="H409" s="5" t="s">
        <v>306</v>
      </c>
      <c r="I409" s="5" t="s">
        <v>133</v>
      </c>
      <c r="J409" s="5" t="s">
        <v>1092</v>
      </c>
      <c r="K409" s="7">
        <v>39171</v>
      </c>
      <c r="L409" s="7"/>
      <c r="M409" s="6" t="s">
        <v>37</v>
      </c>
      <c r="N409" s="5" t="s">
        <v>47</v>
      </c>
      <c r="O409" s="9"/>
      <c r="P409" s="6" t="str">
        <f>VLOOKUP(Table14[[#This Row],[SMT ID]],Table13[[SMT'#]:[163 J Election Question]],9,0)</f>
        <v>No</v>
      </c>
      <c r="Q409" s="6"/>
      <c r="R409" s="6"/>
      <c r="S40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09" s="38">
        <f>VLOOKUP(Table14[[#This Row],[SMT ID]],'[1]Section 163(j) Election'!$A$5:$J$1406,7,0)</f>
        <v>0</v>
      </c>
    </row>
    <row r="410" spans="1:20" s="5" customFormat="1" ht="30" customHeight="1" x14ac:dyDescent="0.25">
      <c r="A410" s="5" t="s">
        <v>1193</v>
      </c>
      <c r="B410" s="15">
        <v>62357</v>
      </c>
      <c r="C410" s="6">
        <v>20</v>
      </c>
      <c r="D410" s="5" t="s">
        <v>1193</v>
      </c>
      <c r="E410" s="5" t="s">
        <v>1226</v>
      </c>
      <c r="F410" s="5" t="s">
        <v>1227</v>
      </c>
      <c r="G410" s="5" t="s">
        <v>1228</v>
      </c>
      <c r="H410" s="5" t="s">
        <v>68</v>
      </c>
      <c r="I410" s="5" t="s">
        <v>32</v>
      </c>
      <c r="J410" s="5" t="s">
        <v>1229</v>
      </c>
      <c r="K410" s="7">
        <v>38706</v>
      </c>
      <c r="L410" s="7"/>
      <c r="M410" s="6" t="s">
        <v>37</v>
      </c>
      <c r="N410" s="5" t="s">
        <v>47</v>
      </c>
      <c r="O410" s="9"/>
      <c r="P410" s="6" t="str">
        <f>VLOOKUP(Table14[[#This Row],[SMT ID]],Table13[[SMT'#]:[163 J Election Question]],9,0)</f>
        <v>No</v>
      </c>
      <c r="Q410" s="6"/>
      <c r="R410" s="6"/>
      <c r="S41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10" s="37">
        <f>VLOOKUP(Table14[[#This Row],[SMT ID]],'[1]Section 163(j) Election'!$A$5:$J$1406,7,0)</f>
        <v>0</v>
      </c>
    </row>
    <row r="411" spans="1:20" s="5" customFormat="1" ht="30" customHeight="1" x14ac:dyDescent="0.25">
      <c r="A411" s="5" t="s">
        <v>2437</v>
      </c>
      <c r="B411" s="15">
        <v>62357</v>
      </c>
      <c r="C411" s="6">
        <v>80</v>
      </c>
      <c r="D411" s="5" t="s">
        <v>2437</v>
      </c>
      <c r="E411" s="5" t="s">
        <v>1226</v>
      </c>
      <c r="F411" s="5" t="s">
        <v>1227</v>
      </c>
      <c r="G411" s="5" t="s">
        <v>1228</v>
      </c>
      <c r="H411" s="5" t="s">
        <v>68</v>
      </c>
      <c r="I411" s="5" t="s">
        <v>32</v>
      </c>
      <c r="J411" s="5" t="s">
        <v>1229</v>
      </c>
      <c r="K411" s="7">
        <v>38706</v>
      </c>
      <c r="L411" s="7"/>
      <c r="M411" s="6" t="s">
        <v>37</v>
      </c>
      <c r="N411" s="5" t="s">
        <v>47</v>
      </c>
      <c r="O411" s="9"/>
      <c r="P411" s="6" t="str">
        <f>VLOOKUP(Table14[[#This Row],[SMT ID]],Table13[[SMT'#]:[163 J Election Question]],9,0)</f>
        <v>No</v>
      </c>
      <c r="Q411" s="6"/>
      <c r="R411" s="6"/>
      <c r="S41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11" s="38">
        <f>VLOOKUP(Table14[[#This Row],[SMT ID]],'[1]Section 163(j) Election'!$A$5:$J$1406,7,0)</f>
        <v>0</v>
      </c>
    </row>
    <row r="412" spans="1:20" s="5" customFormat="1" ht="30" customHeight="1" x14ac:dyDescent="0.25">
      <c r="A412" s="5" t="s">
        <v>3675</v>
      </c>
      <c r="B412" s="15">
        <v>62362</v>
      </c>
      <c r="C412" s="6">
        <v>100</v>
      </c>
      <c r="D412" s="5" t="s">
        <v>3675</v>
      </c>
      <c r="E412" s="5" t="s">
        <v>3688</v>
      </c>
      <c r="F412" s="5" t="s">
        <v>3689</v>
      </c>
      <c r="G412" s="5" t="s">
        <v>1311</v>
      </c>
      <c r="H412" s="5" t="s">
        <v>16</v>
      </c>
      <c r="I412" s="5" t="s">
        <v>17</v>
      </c>
      <c r="J412" s="5" t="s">
        <v>473</v>
      </c>
      <c r="K412" s="7">
        <v>38660</v>
      </c>
      <c r="L412" s="7">
        <v>43705</v>
      </c>
      <c r="M412" s="6" t="s">
        <v>55</v>
      </c>
      <c r="N412" s="5" t="s">
        <v>178</v>
      </c>
      <c r="O412" s="9"/>
      <c r="P412" s="6" t="str">
        <f>VLOOKUP(Table14[[#This Row],[SMT ID]],Table13[[SMT'#]:[163 J Election Question]],9,0)</f>
        <v>Yes</v>
      </c>
      <c r="Q412" s="6">
        <v>2018</v>
      </c>
      <c r="R412" s="6"/>
      <c r="S41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12" s="37">
        <f>VLOOKUP(Table14[[#This Row],[SMT ID]],'[1]Section 163(j) Election'!$A$5:$J$1406,7,0)</f>
        <v>0</v>
      </c>
    </row>
    <row r="413" spans="1:20" s="5" customFormat="1" ht="30" customHeight="1" x14ac:dyDescent="0.25">
      <c r="A413" s="5" t="s">
        <v>3675</v>
      </c>
      <c r="B413" s="15">
        <v>62364</v>
      </c>
      <c r="C413" s="6">
        <v>100</v>
      </c>
      <c r="D413" s="5" t="s">
        <v>3675</v>
      </c>
      <c r="E413" s="5" t="s">
        <v>3690</v>
      </c>
      <c r="F413" s="5" t="s">
        <v>3691</v>
      </c>
      <c r="G413" s="5" t="s">
        <v>3692</v>
      </c>
      <c r="H413" s="5" t="s">
        <v>3455</v>
      </c>
      <c r="I413" s="5" t="s">
        <v>17</v>
      </c>
      <c r="J413" s="5" t="s">
        <v>3693</v>
      </c>
      <c r="K413" s="7">
        <v>39444</v>
      </c>
      <c r="L413" s="7"/>
      <c r="M413" s="6" t="s">
        <v>419</v>
      </c>
      <c r="N413" s="5" t="s">
        <v>178</v>
      </c>
      <c r="O413" s="9"/>
      <c r="P413" s="6" t="str">
        <f>VLOOKUP(Table14[[#This Row],[SMT ID]],Table13[[SMT'#]:[163 J Election Question]],9,0)</f>
        <v>Yes</v>
      </c>
      <c r="Q413" s="6">
        <v>2018</v>
      </c>
      <c r="R413" s="6"/>
      <c r="S41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13" s="38">
        <f>VLOOKUP(Table14[[#This Row],[SMT ID]],'[1]Section 163(j) Election'!$A$5:$J$1406,7,0)</f>
        <v>2018</v>
      </c>
    </row>
    <row r="414" spans="1:20" s="5" customFormat="1" ht="30" customHeight="1" x14ac:dyDescent="0.25">
      <c r="A414" s="5" t="s">
        <v>1991</v>
      </c>
      <c r="B414" s="15">
        <v>62369</v>
      </c>
      <c r="C414" s="6">
        <v>100</v>
      </c>
      <c r="D414" s="5" t="s">
        <v>1991</v>
      </c>
      <c r="E414" s="5" t="s">
        <v>2018</v>
      </c>
      <c r="F414" s="5" t="s">
        <v>2019</v>
      </c>
      <c r="G414" s="5" t="s">
        <v>2016</v>
      </c>
      <c r="H414" s="5" t="s">
        <v>451</v>
      </c>
      <c r="I414" s="5" t="s">
        <v>452</v>
      </c>
      <c r="J414" s="5" t="s">
        <v>2017</v>
      </c>
      <c r="K414" s="7">
        <v>38852</v>
      </c>
      <c r="L414" s="7"/>
      <c r="M414" s="6" t="s">
        <v>422</v>
      </c>
      <c r="N414" s="5" t="s">
        <v>47</v>
      </c>
      <c r="O414" s="9"/>
      <c r="P414" s="6" t="str">
        <f>VLOOKUP(Table14[[#This Row],[SMT ID]],Table13[[SMT'#]:[163 J Election Question]],9,0)</f>
        <v>Yes</v>
      </c>
      <c r="Q414" s="6">
        <v>2018</v>
      </c>
      <c r="R414" s="6"/>
      <c r="S41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14" s="37">
        <f>VLOOKUP(Table14[[#This Row],[SMT ID]],'[1]Section 163(j) Election'!$A$5:$J$1406,7,0)</f>
        <v>2018</v>
      </c>
    </row>
    <row r="415" spans="1:20" s="5" customFormat="1" ht="30" customHeight="1" x14ac:dyDescent="0.25">
      <c r="A415" s="5" t="s">
        <v>2850</v>
      </c>
      <c r="B415" s="15">
        <v>62370</v>
      </c>
      <c r="C415" s="6">
        <v>100</v>
      </c>
      <c r="D415" s="5" t="s">
        <v>2850</v>
      </c>
      <c r="E415" s="5" t="s">
        <v>2853</v>
      </c>
      <c r="F415" s="5" t="s">
        <v>2854</v>
      </c>
      <c r="G415" s="5" t="s">
        <v>1211</v>
      </c>
      <c r="H415" s="5" t="s">
        <v>289</v>
      </c>
      <c r="I415" s="5" t="s">
        <v>133</v>
      </c>
      <c r="J415" s="5" t="s">
        <v>2855</v>
      </c>
      <c r="K415" s="7">
        <v>39422</v>
      </c>
      <c r="L415" s="7"/>
      <c r="M415" s="6" t="s">
        <v>154</v>
      </c>
      <c r="N415" s="5" t="s">
        <v>47</v>
      </c>
      <c r="O415" s="9"/>
      <c r="P415" s="6" t="str">
        <f>VLOOKUP(Table14[[#This Row],[SMT ID]],Table13[[SMT'#]:[163 J Election Question]],9,0)</f>
        <v>No</v>
      </c>
      <c r="Q415" s="6"/>
      <c r="R415" s="6"/>
      <c r="S41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15" s="38">
        <f>VLOOKUP(Table14[[#This Row],[SMT ID]],'[1]Section 163(j) Election'!$A$5:$J$1406,7,0)</f>
        <v>2022</v>
      </c>
    </row>
    <row r="416" spans="1:20" s="5" customFormat="1" ht="30" customHeight="1" x14ac:dyDescent="0.25">
      <c r="A416" s="5" t="s">
        <v>27</v>
      </c>
      <c r="B416" s="15">
        <v>62374</v>
      </c>
      <c r="C416" s="6">
        <v>100</v>
      </c>
      <c r="D416" s="5" t="s">
        <v>27</v>
      </c>
      <c r="E416" s="5" t="s">
        <v>2566</v>
      </c>
      <c r="F416" s="5" t="s">
        <v>2567</v>
      </c>
      <c r="G416" s="5" t="s">
        <v>2568</v>
      </c>
      <c r="H416" s="5" t="s">
        <v>68</v>
      </c>
      <c r="I416" s="5" t="s">
        <v>32</v>
      </c>
      <c r="J416" s="5" t="s">
        <v>2569</v>
      </c>
      <c r="K416" s="7">
        <v>39079</v>
      </c>
      <c r="L416" s="7"/>
      <c r="M416" s="6" t="s">
        <v>419</v>
      </c>
      <c r="N416" s="5" t="s">
        <v>47</v>
      </c>
      <c r="O416" s="9"/>
      <c r="P416" s="6" t="str">
        <f>VLOOKUP(Table14[[#This Row],[SMT ID]],Table13[[SMT'#]:[163 J Election Question]],9,0)</f>
        <v>Yes</v>
      </c>
      <c r="Q416" s="6">
        <v>2018</v>
      </c>
      <c r="R416" s="6"/>
      <c r="S41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16" s="37">
        <f>VLOOKUP(Table14[[#This Row],[SMT ID]],'[1]Section 163(j) Election'!$A$5:$J$1406,7,0)</f>
        <v>2018</v>
      </c>
    </row>
    <row r="417" spans="1:20" s="5" customFormat="1" ht="30" customHeight="1" x14ac:dyDescent="0.25">
      <c r="A417" s="5" t="s">
        <v>416</v>
      </c>
      <c r="B417" s="15">
        <v>62376</v>
      </c>
      <c r="C417" s="6">
        <v>100</v>
      </c>
      <c r="D417" s="5" t="s">
        <v>416</v>
      </c>
      <c r="E417" s="5" t="s">
        <v>420</v>
      </c>
      <c r="F417" s="5" t="s">
        <v>421</v>
      </c>
      <c r="G417" s="5" t="s">
        <v>384</v>
      </c>
      <c r="H417" s="5" t="s">
        <v>132</v>
      </c>
      <c r="I417" s="5" t="s">
        <v>133</v>
      </c>
      <c r="J417" s="5" t="s">
        <v>385</v>
      </c>
      <c r="K417" s="7">
        <v>38936</v>
      </c>
      <c r="L417" s="7">
        <v>43567</v>
      </c>
      <c r="M417" s="6" t="s">
        <v>422</v>
      </c>
      <c r="N417" s="5" t="s">
        <v>56</v>
      </c>
      <c r="O417" s="9"/>
      <c r="P417" s="36" t="str">
        <f>VLOOKUP(Table14[[#This Row],[SMT ID]],'[4]Rptg Req - FYE 10-31'!$A$11:$AC$60,29,0)</f>
        <v>TO BE DECIDED BY GP</v>
      </c>
      <c r="Q417" s="6"/>
      <c r="R417" s="6"/>
      <c r="S41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NO</v>
      </c>
      <c r="T417" s="38">
        <f>VLOOKUP(Table14[[#This Row],[SMT ID]],'[1]Section 163(j) Election'!$A$5:$J$1406,7,0)</f>
        <v>0</v>
      </c>
    </row>
    <row r="418" spans="1:20" s="5" customFormat="1" ht="30" customHeight="1" x14ac:dyDescent="0.25">
      <c r="A418" s="5" t="s">
        <v>2897</v>
      </c>
      <c r="B418" s="15">
        <v>62377</v>
      </c>
      <c r="C418" s="6">
        <v>88</v>
      </c>
      <c r="D418" s="5" t="s">
        <v>2897</v>
      </c>
      <c r="E418" s="5" t="s">
        <v>2902</v>
      </c>
      <c r="F418" s="5" t="s">
        <v>2903</v>
      </c>
      <c r="G418" s="5" t="s">
        <v>2904</v>
      </c>
      <c r="H418" s="5" t="s">
        <v>42</v>
      </c>
      <c r="I418" s="5" t="s">
        <v>43</v>
      </c>
      <c r="J418" s="5" t="s">
        <v>1614</v>
      </c>
      <c r="K418" s="7">
        <v>39521</v>
      </c>
      <c r="L418" s="7"/>
      <c r="M418" s="6" t="s">
        <v>117</v>
      </c>
      <c r="N418" s="5" t="s">
        <v>47</v>
      </c>
      <c r="O418" s="9"/>
      <c r="P418" s="6" t="str">
        <f>VLOOKUP(Table14[[#This Row],[SMT ID]],Table13[[SMT'#]:[163 J Election Question]],9,0)</f>
        <v>No</v>
      </c>
      <c r="Q418" s="6"/>
      <c r="R418" s="6"/>
      <c r="S41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18" s="37">
        <f>VLOOKUP(Table14[[#This Row],[SMT ID]],'[1]Section 163(j) Election'!$A$5:$J$1406,7,0)</f>
        <v>0</v>
      </c>
    </row>
    <row r="419" spans="1:20" s="5" customFormat="1" ht="30" customHeight="1" x14ac:dyDescent="0.25">
      <c r="A419" s="5" t="s">
        <v>2950</v>
      </c>
      <c r="B419" s="15">
        <v>62377</v>
      </c>
      <c r="C419" s="6">
        <v>12</v>
      </c>
      <c r="D419" s="5" t="s">
        <v>2950</v>
      </c>
      <c r="E419" s="5" t="s">
        <v>2902</v>
      </c>
      <c r="F419" s="5" t="s">
        <v>2903</v>
      </c>
      <c r="G419" s="5" t="s">
        <v>2904</v>
      </c>
      <c r="H419" s="5" t="s">
        <v>42</v>
      </c>
      <c r="I419" s="5" t="s">
        <v>43</v>
      </c>
      <c r="J419" s="5" t="s">
        <v>1614</v>
      </c>
      <c r="K419" s="7">
        <v>39521</v>
      </c>
      <c r="L419" s="7"/>
      <c r="M419" s="6" t="s">
        <v>117</v>
      </c>
      <c r="N419" s="5" t="s">
        <v>47</v>
      </c>
      <c r="O419" s="9"/>
      <c r="P419" s="6" t="str">
        <f>VLOOKUP(Table14[[#This Row],[SMT ID]],Table13[[SMT'#]:[163 J Election Question]],9,0)</f>
        <v>No</v>
      </c>
      <c r="Q419" s="6"/>
      <c r="R419" s="6"/>
      <c r="S41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19" s="38">
        <f>VLOOKUP(Table14[[#This Row],[SMT ID]],'[1]Section 163(j) Election'!$A$5:$J$1406,7,0)</f>
        <v>0</v>
      </c>
    </row>
    <row r="420" spans="1:20" s="5" customFormat="1" ht="30" customHeight="1" x14ac:dyDescent="0.25">
      <c r="A420" s="5" t="s">
        <v>2437</v>
      </c>
      <c r="B420" s="15">
        <v>62383</v>
      </c>
      <c r="C420" s="6">
        <v>100</v>
      </c>
      <c r="D420" s="5" t="s">
        <v>2437</v>
      </c>
      <c r="E420" s="5" t="s">
        <v>2505</v>
      </c>
      <c r="F420" s="5" t="s">
        <v>2506</v>
      </c>
      <c r="G420" s="5" t="s">
        <v>2377</v>
      </c>
      <c r="H420" s="5" t="s">
        <v>31</v>
      </c>
      <c r="I420" s="5" t="s">
        <v>32</v>
      </c>
      <c r="J420" s="5" t="s">
        <v>2378</v>
      </c>
      <c r="K420" s="7">
        <v>38666</v>
      </c>
      <c r="L420" s="7"/>
      <c r="M420" s="6" t="s">
        <v>422</v>
      </c>
      <c r="N420" s="5" t="s">
        <v>47</v>
      </c>
      <c r="O420" s="9"/>
      <c r="P420" s="6" t="s">
        <v>63</v>
      </c>
      <c r="Q420" s="6" t="s">
        <v>4527</v>
      </c>
      <c r="R420" s="6"/>
      <c r="S42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420" s="37">
        <f>VLOOKUP(Table14[[#This Row],[SMT ID]],'[1]Section 163(j) Election'!$A$5:$J$1406,7,0)</f>
        <v>0</v>
      </c>
    </row>
    <row r="421" spans="1:20" s="5" customFormat="1" ht="30" customHeight="1" x14ac:dyDescent="0.25">
      <c r="A421" s="5" t="s">
        <v>27</v>
      </c>
      <c r="B421" s="15">
        <v>62387</v>
      </c>
      <c r="C421" s="6">
        <v>100</v>
      </c>
      <c r="D421" s="5" t="s">
        <v>27</v>
      </c>
      <c r="E421" s="5" t="s">
        <v>2570</v>
      </c>
      <c r="F421" s="5" t="s">
        <v>2571</v>
      </c>
      <c r="G421" s="5" t="s">
        <v>1084</v>
      </c>
      <c r="H421" s="5" t="s">
        <v>68</v>
      </c>
      <c r="I421" s="5" t="s">
        <v>32</v>
      </c>
      <c r="J421" s="5" t="s">
        <v>1085</v>
      </c>
      <c r="K421" s="7">
        <v>39080</v>
      </c>
      <c r="L421" s="7"/>
      <c r="M421" s="6" t="s">
        <v>419</v>
      </c>
      <c r="N421" s="5" t="s">
        <v>47</v>
      </c>
      <c r="O421" s="9"/>
      <c r="P421" s="6" t="str">
        <f>VLOOKUP(Table14[[#This Row],[SMT ID]],Table13[[SMT'#]:[163 J Election Question]],9,0)</f>
        <v>No</v>
      </c>
      <c r="Q421" s="6"/>
      <c r="R421" s="6"/>
      <c r="S42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21" s="38">
        <f>VLOOKUP(Table14[[#This Row],[SMT ID]],'[1]Section 163(j) Election'!$A$5:$J$1406,7,0)</f>
        <v>0</v>
      </c>
    </row>
    <row r="422" spans="1:20" s="5" customFormat="1" ht="30" customHeight="1" x14ac:dyDescent="0.25">
      <c r="A422" s="5" t="s">
        <v>2637</v>
      </c>
      <c r="B422" s="15">
        <v>62388</v>
      </c>
      <c r="C422" s="6">
        <v>100</v>
      </c>
      <c r="D422" s="5" t="s">
        <v>2637</v>
      </c>
      <c r="E422" s="5" t="s">
        <v>2662</v>
      </c>
      <c r="F422" s="5" t="s">
        <v>2663</v>
      </c>
      <c r="G422" s="5" t="s">
        <v>1084</v>
      </c>
      <c r="H422" s="5" t="s">
        <v>68</v>
      </c>
      <c r="I422" s="5" t="s">
        <v>32</v>
      </c>
      <c r="J422" s="5" t="s">
        <v>1085</v>
      </c>
      <c r="K422" s="7">
        <v>39080</v>
      </c>
      <c r="L422" s="7"/>
      <c r="M422" s="6" t="s">
        <v>419</v>
      </c>
      <c r="N422" s="5" t="s">
        <v>47</v>
      </c>
      <c r="O422" s="9"/>
      <c r="P422" s="6" t="str">
        <f>VLOOKUP(Table14[[#This Row],[SMT ID]],Table13[[SMT'#]:[163 J Election Question]],9,0)</f>
        <v>No</v>
      </c>
      <c r="Q422" s="6"/>
      <c r="R422" s="6"/>
      <c r="S42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22" s="37">
        <f>VLOOKUP(Table14[[#This Row],[SMT ID]],'[1]Section 163(j) Election'!$A$5:$J$1406,7,0)</f>
        <v>0</v>
      </c>
    </row>
    <row r="423" spans="1:20" s="5" customFormat="1" ht="30" customHeight="1" x14ac:dyDescent="0.25">
      <c r="A423" s="5" t="s">
        <v>27</v>
      </c>
      <c r="B423" s="15">
        <v>62392</v>
      </c>
      <c r="C423" s="6">
        <v>100</v>
      </c>
      <c r="D423" s="5" t="s">
        <v>27</v>
      </c>
      <c r="E423" s="5" t="s">
        <v>2572</v>
      </c>
      <c r="F423" s="5" t="s">
        <v>2573</v>
      </c>
      <c r="G423" s="5" t="s">
        <v>1084</v>
      </c>
      <c r="H423" s="5" t="s">
        <v>68</v>
      </c>
      <c r="I423" s="5" t="s">
        <v>32</v>
      </c>
      <c r="J423" s="5" t="s">
        <v>1085</v>
      </c>
      <c r="K423" s="7">
        <v>39080</v>
      </c>
      <c r="L423" s="7"/>
      <c r="M423" s="6" t="s">
        <v>37</v>
      </c>
      <c r="N423" s="5" t="s">
        <v>47</v>
      </c>
      <c r="O423" s="9"/>
      <c r="P423" s="6" t="str">
        <f>VLOOKUP(Table14[[#This Row],[SMT ID]],Table13[[SMT'#]:[163 J Election Question]],9,0)</f>
        <v>No</v>
      </c>
      <c r="Q423" s="6"/>
      <c r="R423" s="6"/>
      <c r="S42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23" s="38">
        <f>VLOOKUP(Table14[[#This Row],[SMT ID]],'[1]Section 163(j) Election'!$A$5:$J$1406,7,0)</f>
        <v>0</v>
      </c>
    </row>
    <row r="424" spans="1:20" s="5" customFormat="1" ht="30" customHeight="1" x14ac:dyDescent="0.25">
      <c r="A424" s="5" t="s">
        <v>533</v>
      </c>
      <c r="B424" s="15">
        <v>62397</v>
      </c>
      <c r="C424" s="6">
        <v>100</v>
      </c>
      <c r="D424" s="5" t="s">
        <v>533</v>
      </c>
      <c r="E424" s="5" t="s">
        <v>547</v>
      </c>
      <c r="F424" s="5" t="s">
        <v>548</v>
      </c>
      <c r="G424" s="5" t="s">
        <v>502</v>
      </c>
      <c r="H424" s="5" t="s">
        <v>164</v>
      </c>
      <c r="I424" s="5" t="s">
        <v>133</v>
      </c>
      <c r="J424" s="5" t="s">
        <v>24</v>
      </c>
      <c r="K424" s="7">
        <v>38925</v>
      </c>
      <c r="L424" s="7"/>
      <c r="M424" s="6" t="s">
        <v>37</v>
      </c>
      <c r="N424" s="5" t="s">
        <v>47</v>
      </c>
      <c r="O424" s="9"/>
      <c r="P424" s="6" t="str">
        <f>VLOOKUP(Table14[[#This Row],[SMT ID]],Table13[[SMT'#]:[163 J Election Question]],9,0)</f>
        <v>No</v>
      </c>
      <c r="Q424" s="6"/>
      <c r="R424" s="6"/>
      <c r="S42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24" s="37">
        <f>VLOOKUP(Table14[[#This Row],[SMT ID]],'[1]Section 163(j) Election'!$A$5:$J$1406,7,0)</f>
        <v>0</v>
      </c>
    </row>
    <row r="425" spans="1:20" s="5" customFormat="1" ht="30" customHeight="1" x14ac:dyDescent="0.25">
      <c r="A425" s="5" t="s">
        <v>3777</v>
      </c>
      <c r="B425" s="15">
        <v>62407</v>
      </c>
      <c r="C425" s="6">
        <v>100</v>
      </c>
      <c r="D425" s="5" t="s">
        <v>3777</v>
      </c>
      <c r="E425" s="5" t="s">
        <v>3802</v>
      </c>
      <c r="F425" s="5" t="s">
        <v>3803</v>
      </c>
      <c r="G425" s="5" t="s">
        <v>1999</v>
      </c>
      <c r="H425" s="5" t="s">
        <v>289</v>
      </c>
      <c r="I425" s="5" t="s">
        <v>133</v>
      </c>
      <c r="J425" s="5" t="s">
        <v>2000</v>
      </c>
      <c r="K425" s="7">
        <v>38846</v>
      </c>
      <c r="L425" s="7"/>
      <c r="M425" s="6" t="s">
        <v>37</v>
      </c>
      <c r="N425" s="5" t="s">
        <v>26</v>
      </c>
      <c r="O425" s="9"/>
      <c r="P425" s="6" t="str">
        <f>VLOOKUP(Table14[[#This Row],[SMT ID]],Table13[[SMT'#]:[163 J Election Question]],9,0)</f>
        <v>Yes</v>
      </c>
      <c r="Q425" s="6">
        <v>2018</v>
      </c>
      <c r="R425" s="6"/>
      <c r="S42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25" s="38">
        <f>VLOOKUP(Table14[[#This Row],[SMT ID]],'[1]Section 163(j) Election'!$A$5:$J$1406,7,0)</f>
        <v>2018</v>
      </c>
    </row>
    <row r="426" spans="1:20" s="5" customFormat="1" ht="30" customHeight="1" x14ac:dyDescent="0.25">
      <c r="A426" s="5" t="s">
        <v>2437</v>
      </c>
      <c r="B426" s="15">
        <v>62408</v>
      </c>
      <c r="C426" s="6">
        <v>38</v>
      </c>
      <c r="D426" s="5" t="s">
        <v>2437</v>
      </c>
      <c r="E426" s="5" t="s">
        <v>2507</v>
      </c>
      <c r="F426" s="5" t="s">
        <v>2508</v>
      </c>
      <c r="G426" s="5" t="s">
        <v>2509</v>
      </c>
      <c r="H426" s="5" t="s">
        <v>306</v>
      </c>
      <c r="I426" s="5" t="s">
        <v>133</v>
      </c>
      <c r="J426" s="5" t="s">
        <v>1285</v>
      </c>
      <c r="K426" s="7">
        <v>38713</v>
      </c>
      <c r="L426" s="7"/>
      <c r="M426" s="6" t="s">
        <v>422</v>
      </c>
      <c r="N426" s="5" t="s">
        <v>56</v>
      </c>
      <c r="O426" s="9"/>
      <c r="P426" s="6" t="str">
        <f>VLOOKUP(Table14[[#This Row],[SMT ID]],Table13[[SMT'#]:[163 J Election Question]],9,0)</f>
        <v>No</v>
      </c>
      <c r="Q426" s="6"/>
      <c r="R426" s="6"/>
      <c r="S42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26" s="37">
        <f>VLOOKUP(Table14[[#This Row],[SMT ID]],'[1]Section 163(j) Election'!$A$5:$J$1406,7,0)</f>
        <v>0</v>
      </c>
    </row>
    <row r="427" spans="1:20" s="5" customFormat="1" ht="30" customHeight="1" x14ac:dyDescent="0.25">
      <c r="A427" s="5" t="s">
        <v>2637</v>
      </c>
      <c r="B427" s="15">
        <v>62408</v>
      </c>
      <c r="C427" s="6">
        <v>62</v>
      </c>
      <c r="D427" s="5" t="s">
        <v>2637</v>
      </c>
      <c r="E427" s="5" t="s">
        <v>2507</v>
      </c>
      <c r="F427" s="5" t="s">
        <v>2508</v>
      </c>
      <c r="G427" s="5" t="s">
        <v>2509</v>
      </c>
      <c r="H427" s="5" t="s">
        <v>306</v>
      </c>
      <c r="I427" s="5" t="s">
        <v>133</v>
      </c>
      <c r="J427" s="5" t="s">
        <v>1285</v>
      </c>
      <c r="K427" s="7">
        <v>38713</v>
      </c>
      <c r="L427" s="7"/>
      <c r="M427" s="6" t="s">
        <v>422</v>
      </c>
      <c r="N427" s="5" t="s">
        <v>56</v>
      </c>
      <c r="O427" s="9"/>
      <c r="P427" s="6" t="str">
        <f>VLOOKUP(Table14[[#This Row],[SMT ID]],Table13[[SMT'#]:[163 J Election Question]],9,0)</f>
        <v>No</v>
      </c>
      <c r="Q427" s="6"/>
      <c r="R427" s="6"/>
      <c r="S42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27" s="38">
        <f>VLOOKUP(Table14[[#This Row],[SMT ID]],'[1]Section 163(j) Election'!$A$5:$J$1406,7,0)</f>
        <v>0</v>
      </c>
    </row>
    <row r="428" spans="1:20" s="5" customFormat="1" ht="30" customHeight="1" x14ac:dyDescent="0.25">
      <c r="A428" s="5" t="s">
        <v>533</v>
      </c>
      <c r="B428" s="15">
        <v>62410</v>
      </c>
      <c r="C428" s="6">
        <v>100</v>
      </c>
      <c r="D428" s="5" t="s">
        <v>533</v>
      </c>
      <c r="E428" s="5" t="s">
        <v>549</v>
      </c>
      <c r="F428" s="5" t="s">
        <v>550</v>
      </c>
      <c r="G428" s="5" t="s">
        <v>114</v>
      </c>
      <c r="H428" s="5" t="s">
        <v>431</v>
      </c>
      <c r="I428" s="5" t="s">
        <v>43</v>
      </c>
      <c r="J428" s="5" t="s">
        <v>116</v>
      </c>
      <c r="K428" s="7">
        <v>38709</v>
      </c>
      <c r="L428" s="7"/>
      <c r="M428" s="6" t="s">
        <v>37</v>
      </c>
      <c r="N428" s="5" t="s">
        <v>47</v>
      </c>
      <c r="O428" s="9"/>
      <c r="P428" s="6" t="str">
        <f>VLOOKUP(Table14[[#This Row],[SMT ID]],Table13[[SMT'#]:[163 J Election Question]],9,0)</f>
        <v>No</v>
      </c>
      <c r="Q428" s="6"/>
      <c r="R428" s="6"/>
      <c r="S42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28" s="37">
        <f>VLOOKUP(Table14[[#This Row],[SMT ID]],'[1]Section 163(j) Election'!$A$5:$J$1406,7,0)</f>
        <v>0</v>
      </c>
    </row>
    <row r="429" spans="1:20" s="5" customFormat="1" ht="30" customHeight="1" x14ac:dyDescent="0.25">
      <c r="A429" s="5" t="s">
        <v>27</v>
      </c>
      <c r="B429" s="15">
        <v>62415</v>
      </c>
      <c r="C429" s="6">
        <v>100</v>
      </c>
      <c r="D429" s="5" t="s">
        <v>27</v>
      </c>
      <c r="E429" s="5" t="s">
        <v>2574</v>
      </c>
      <c r="F429" s="5" t="s">
        <v>2575</v>
      </c>
      <c r="G429" s="5" t="s">
        <v>725</v>
      </c>
      <c r="H429" s="5" t="s">
        <v>132</v>
      </c>
      <c r="I429" s="5" t="s">
        <v>133</v>
      </c>
      <c r="J429" s="5" t="s">
        <v>2576</v>
      </c>
      <c r="K429" s="7">
        <v>38897</v>
      </c>
      <c r="L429" s="7"/>
      <c r="M429" s="6" t="s">
        <v>422</v>
      </c>
      <c r="N429" s="5" t="s">
        <v>26</v>
      </c>
      <c r="O429" s="9"/>
      <c r="P429" s="6" t="str">
        <f>VLOOKUP(Table14[[#This Row],[SMT ID]],Table13[[SMT'#]:[163 J Election Question]],9,0)</f>
        <v>Yes</v>
      </c>
      <c r="Q429" s="6">
        <v>2018</v>
      </c>
      <c r="R429" s="6"/>
      <c r="S42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29" s="38">
        <f>VLOOKUP(Table14[[#This Row],[SMT ID]],'[1]Section 163(j) Election'!$A$5:$J$1406,7,0)</f>
        <v>2018</v>
      </c>
    </row>
    <row r="430" spans="1:20" s="5" customFormat="1" ht="30" customHeight="1" x14ac:dyDescent="0.25">
      <c r="A430" s="5" t="s">
        <v>2637</v>
      </c>
      <c r="B430" s="15">
        <v>62420</v>
      </c>
      <c r="C430" s="6">
        <v>100</v>
      </c>
      <c r="D430" s="5" t="s">
        <v>2637</v>
      </c>
      <c r="E430" s="5" t="s">
        <v>2664</v>
      </c>
      <c r="F430" s="5" t="s">
        <v>2665</v>
      </c>
      <c r="G430" s="5" t="s">
        <v>2666</v>
      </c>
      <c r="H430" s="5" t="s">
        <v>164</v>
      </c>
      <c r="I430" s="5" t="s">
        <v>133</v>
      </c>
      <c r="J430" s="5" t="s">
        <v>2667</v>
      </c>
      <c r="K430" s="7">
        <v>39016</v>
      </c>
      <c r="L430" s="7"/>
      <c r="M430" s="6" t="s">
        <v>419</v>
      </c>
      <c r="N430" s="5" t="s">
        <v>178</v>
      </c>
      <c r="O430" s="9"/>
      <c r="P430" s="6" t="str">
        <f>VLOOKUP(Table14[[#This Row],[SMT ID]],Table13[[SMT'#]:[163 J Election Question]],9,0)</f>
        <v>No</v>
      </c>
      <c r="Q430" s="6"/>
      <c r="R430" s="6"/>
      <c r="S43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30" s="37">
        <f>VLOOKUP(Table14[[#This Row],[SMT ID]],'[1]Section 163(j) Election'!$A$5:$J$1406,7,0)</f>
        <v>0</v>
      </c>
    </row>
    <row r="431" spans="1:20" s="5" customFormat="1" ht="30" customHeight="1" x14ac:dyDescent="0.25">
      <c r="A431" s="5" t="s">
        <v>533</v>
      </c>
      <c r="B431" s="15">
        <v>62422</v>
      </c>
      <c r="C431" s="6">
        <v>100</v>
      </c>
      <c r="D431" s="5" t="s">
        <v>533</v>
      </c>
      <c r="E431" s="5" t="s">
        <v>551</v>
      </c>
      <c r="F431" s="5" t="s">
        <v>552</v>
      </c>
      <c r="G431" s="5" t="s">
        <v>309</v>
      </c>
      <c r="H431" s="5" t="s">
        <v>144</v>
      </c>
      <c r="I431" s="5" t="s">
        <v>133</v>
      </c>
      <c r="J431" s="5" t="s">
        <v>204</v>
      </c>
      <c r="K431" s="7">
        <v>39080</v>
      </c>
      <c r="L431" s="7"/>
      <c r="M431" s="6" t="s">
        <v>37</v>
      </c>
      <c r="N431" s="5" t="s">
        <v>47</v>
      </c>
      <c r="O431" s="9"/>
      <c r="P431" s="6" t="str">
        <f>VLOOKUP(Table14[[#This Row],[SMT ID]],Table13[[SMT'#]:[163 J Election Question]],9,0)</f>
        <v>Yes</v>
      </c>
      <c r="Q431" s="6">
        <v>2018</v>
      </c>
      <c r="R431" s="6"/>
      <c r="S43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31" s="38">
        <f>VLOOKUP(Table14[[#This Row],[SMT ID]],'[1]Section 163(j) Election'!$A$5:$J$1406,7,0)</f>
        <v>2018</v>
      </c>
    </row>
    <row r="432" spans="1:20" s="5" customFormat="1" ht="30" customHeight="1" x14ac:dyDescent="0.25">
      <c r="A432" s="5" t="s">
        <v>2637</v>
      </c>
      <c r="B432" s="15">
        <v>62424</v>
      </c>
      <c r="C432" s="6">
        <v>100</v>
      </c>
      <c r="D432" s="5" t="s">
        <v>2637</v>
      </c>
      <c r="E432" s="5" t="s">
        <v>2668</v>
      </c>
      <c r="F432" s="5" t="s">
        <v>2669</v>
      </c>
      <c r="G432" s="5" t="s">
        <v>1167</v>
      </c>
      <c r="H432" s="5" t="s">
        <v>144</v>
      </c>
      <c r="I432" s="5" t="s">
        <v>133</v>
      </c>
      <c r="J432" s="5" t="s">
        <v>1168</v>
      </c>
      <c r="K432" s="7">
        <v>39142</v>
      </c>
      <c r="L432" s="7"/>
      <c r="M432" s="6" t="s">
        <v>419</v>
      </c>
      <c r="N432" s="5" t="s">
        <v>47</v>
      </c>
      <c r="O432" s="9"/>
      <c r="P432" s="6" t="str">
        <f>VLOOKUP(Table14[[#This Row],[SMT ID]],Table13[[SMT'#]:[163 J Election Question]],9,0)</f>
        <v>Yes</v>
      </c>
      <c r="Q432" s="6">
        <v>2018</v>
      </c>
      <c r="R432" s="6"/>
      <c r="S43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32" s="37">
        <f>VLOOKUP(Table14[[#This Row],[SMT ID]],'[1]Section 163(j) Election'!$A$5:$J$1406,7,0)</f>
        <v>2018</v>
      </c>
    </row>
    <row r="433" spans="1:20" s="5" customFormat="1" ht="30" customHeight="1" x14ac:dyDescent="0.25">
      <c r="A433" s="5" t="s">
        <v>2726</v>
      </c>
      <c r="B433" s="15">
        <v>62431</v>
      </c>
      <c r="C433" s="6">
        <v>100</v>
      </c>
      <c r="D433" s="5" t="s">
        <v>2726</v>
      </c>
      <c r="E433" s="5" t="s">
        <v>2747</v>
      </c>
      <c r="F433" s="5" t="s">
        <v>2748</v>
      </c>
      <c r="G433" s="5" t="s">
        <v>2744</v>
      </c>
      <c r="H433" s="5" t="s">
        <v>42</v>
      </c>
      <c r="I433" s="5" t="s">
        <v>43</v>
      </c>
      <c r="J433" s="5" t="s">
        <v>228</v>
      </c>
      <c r="K433" s="7">
        <v>39286</v>
      </c>
      <c r="L433" s="7"/>
      <c r="M433" s="6" t="s">
        <v>37</v>
      </c>
      <c r="N433" s="5" t="s">
        <v>47</v>
      </c>
      <c r="O433" s="9"/>
      <c r="P433" s="6" t="str">
        <f>VLOOKUP(Table14[[#This Row],[SMT ID]],Table13[[SMT'#]:[163 J Election Question]],9,0)</f>
        <v>No</v>
      </c>
      <c r="Q433" s="6"/>
      <c r="R433" s="6"/>
      <c r="S43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33" s="38">
        <f>VLOOKUP(Table14[[#This Row],[SMT ID]],'[1]Section 163(j) Election'!$A$5:$J$1406,7,0)</f>
        <v>0</v>
      </c>
    </row>
    <row r="434" spans="1:20" s="5" customFormat="1" ht="30" customHeight="1" x14ac:dyDescent="0.25">
      <c r="A434" s="5" t="s">
        <v>2437</v>
      </c>
      <c r="B434" s="15">
        <v>62440</v>
      </c>
      <c r="C434" s="6">
        <v>100</v>
      </c>
      <c r="D434" s="5" t="s">
        <v>2437</v>
      </c>
      <c r="E434" s="5" t="s">
        <v>2510</v>
      </c>
      <c r="F434" s="5" t="s">
        <v>2511</v>
      </c>
      <c r="G434" s="5" t="s">
        <v>1824</v>
      </c>
      <c r="H434" s="5" t="s">
        <v>88</v>
      </c>
      <c r="I434" s="5" t="s">
        <v>32</v>
      </c>
      <c r="J434" s="5" t="s">
        <v>89</v>
      </c>
      <c r="K434" s="7">
        <v>38835</v>
      </c>
      <c r="L434" s="7"/>
      <c r="M434" s="6" t="s">
        <v>37</v>
      </c>
      <c r="N434" s="5" t="s">
        <v>56</v>
      </c>
      <c r="O434" s="9"/>
      <c r="P434" s="6" t="str">
        <f>VLOOKUP(Table14[[#This Row],[SMT ID]],Table13[[SMT'#]:[163 J Election Question]],9,0)</f>
        <v>Yes</v>
      </c>
      <c r="Q434" s="6">
        <v>2018</v>
      </c>
      <c r="R434" s="6"/>
      <c r="S43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34" s="37">
        <f>VLOOKUP(Table14[[#This Row],[SMT ID]],'[1]Section 163(j) Election'!$A$5:$J$1406,7,0)</f>
        <v>2018</v>
      </c>
    </row>
    <row r="435" spans="1:20" s="5" customFormat="1" ht="30" customHeight="1" x14ac:dyDescent="0.25">
      <c r="A435" s="5" t="s">
        <v>2437</v>
      </c>
      <c r="B435" s="15">
        <v>62444</v>
      </c>
      <c r="C435" s="6">
        <v>100</v>
      </c>
      <c r="D435" s="5" t="s">
        <v>2437</v>
      </c>
      <c r="E435" s="5" t="s">
        <v>2512</v>
      </c>
      <c r="F435" s="5" t="s">
        <v>2513</v>
      </c>
      <c r="G435" s="5" t="s">
        <v>2514</v>
      </c>
      <c r="H435" s="5" t="s">
        <v>42</v>
      </c>
      <c r="I435" s="5" t="s">
        <v>43</v>
      </c>
      <c r="J435" s="5" t="s">
        <v>1348</v>
      </c>
      <c r="K435" s="7">
        <v>38868</v>
      </c>
      <c r="L435" s="7"/>
      <c r="M435" s="6" t="s">
        <v>422</v>
      </c>
      <c r="N435" s="5" t="s">
        <v>26</v>
      </c>
      <c r="O435" s="9"/>
      <c r="P435" s="6" t="str">
        <f>VLOOKUP(Table14[[#This Row],[SMT ID]],Table13[[SMT'#]:[163 J Election Question]],9,0)</f>
        <v>No</v>
      </c>
      <c r="Q435" s="6"/>
      <c r="R435" s="6"/>
      <c r="S43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35" s="38">
        <f>VLOOKUP(Table14[[#This Row],[SMT ID]],'[1]Section 163(j) Election'!$A$5:$J$1406,7,0)</f>
        <v>0</v>
      </c>
    </row>
    <row r="436" spans="1:20" s="5" customFormat="1" ht="30" customHeight="1" x14ac:dyDescent="0.25">
      <c r="A436" s="5" t="s">
        <v>2726</v>
      </c>
      <c r="B436" s="15">
        <v>62445</v>
      </c>
      <c r="C436" s="6">
        <v>100</v>
      </c>
      <c r="D436" s="5" t="s">
        <v>2726</v>
      </c>
      <c r="E436" s="5" t="s">
        <v>2749</v>
      </c>
      <c r="F436" s="5" t="s">
        <v>2750</v>
      </c>
      <c r="G436" s="5" t="s">
        <v>2751</v>
      </c>
      <c r="H436" s="5" t="s">
        <v>53</v>
      </c>
      <c r="I436" s="5" t="s">
        <v>43</v>
      </c>
      <c r="J436" s="5" t="s">
        <v>1348</v>
      </c>
      <c r="K436" s="7">
        <v>38917</v>
      </c>
      <c r="L436" s="7"/>
      <c r="M436" s="6" t="s">
        <v>37</v>
      </c>
      <c r="N436" s="5" t="s">
        <v>47</v>
      </c>
      <c r="O436" s="9"/>
      <c r="P436" s="6" t="str">
        <f>VLOOKUP(Table14[[#This Row],[SMT ID]],Table13[[SMT'#]:[163 J Election Question]],9,0)</f>
        <v>No</v>
      </c>
      <c r="Q436" s="6"/>
      <c r="R436" s="6"/>
      <c r="S43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36" s="37">
        <f>VLOOKUP(Table14[[#This Row],[SMT ID]],'[1]Section 163(j) Election'!$A$5:$J$1406,7,0)</f>
        <v>0</v>
      </c>
    </row>
    <row r="437" spans="1:20" s="5" customFormat="1" ht="30" customHeight="1" x14ac:dyDescent="0.25">
      <c r="A437" s="5" t="s">
        <v>27</v>
      </c>
      <c r="B437" s="15">
        <v>62448</v>
      </c>
      <c r="C437" s="6">
        <v>100</v>
      </c>
      <c r="D437" s="5" t="s">
        <v>27</v>
      </c>
      <c r="E437" s="5" t="s">
        <v>2577</v>
      </c>
      <c r="F437" s="5" t="s">
        <v>2578</v>
      </c>
      <c r="G437" s="5" t="s">
        <v>2579</v>
      </c>
      <c r="H437" s="5" t="s">
        <v>232</v>
      </c>
      <c r="I437" s="5" t="s">
        <v>133</v>
      </c>
      <c r="J437" s="5" t="s">
        <v>236</v>
      </c>
      <c r="K437" s="7">
        <v>38968</v>
      </c>
      <c r="L437" s="7"/>
      <c r="M437" s="6" t="s">
        <v>37</v>
      </c>
      <c r="N437" s="5" t="s">
        <v>47</v>
      </c>
      <c r="O437" s="9"/>
      <c r="P437" s="6" t="str">
        <f>VLOOKUP(Table14[[#This Row],[SMT ID]],Table13[[SMT'#]:[163 J Election Question]],9,0)</f>
        <v>No</v>
      </c>
      <c r="Q437" s="6"/>
      <c r="R437" s="6"/>
      <c r="S43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37" s="17">
        <f>VLOOKUP(Table14[[#This Row],[SMT ID]],'[1]Section 163(j) Election'!$A$5:$J$1406,7,0)</f>
        <v>0</v>
      </c>
    </row>
    <row r="438" spans="1:20" s="5" customFormat="1" ht="30" customHeight="1" x14ac:dyDescent="0.25">
      <c r="A438" s="5" t="s">
        <v>2437</v>
      </c>
      <c r="B438" s="15">
        <v>62450</v>
      </c>
      <c r="C438" s="6">
        <v>100</v>
      </c>
      <c r="D438" s="5" t="s">
        <v>2437</v>
      </c>
      <c r="E438" s="5" t="s">
        <v>2515</v>
      </c>
      <c r="F438" s="5" t="s">
        <v>2516</v>
      </c>
      <c r="G438" s="5" t="s">
        <v>2517</v>
      </c>
      <c r="H438" s="5" t="s">
        <v>109</v>
      </c>
      <c r="I438" s="5" t="s">
        <v>32</v>
      </c>
      <c r="J438" s="5" t="s">
        <v>333</v>
      </c>
      <c r="K438" s="7">
        <v>38777</v>
      </c>
      <c r="L438" s="7"/>
      <c r="M438" s="6" t="s">
        <v>422</v>
      </c>
      <c r="N438" s="5" t="s">
        <v>26</v>
      </c>
      <c r="O438" s="9"/>
      <c r="P438" s="6" t="str">
        <f>VLOOKUP(Table14[[#This Row],[SMT ID]],Table13[[SMT'#]:[163 J Election Question]],9,0)</f>
        <v>Yes</v>
      </c>
      <c r="Q438" s="6">
        <v>2018</v>
      </c>
      <c r="R438" s="6"/>
      <c r="S43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38" s="37">
        <f>VLOOKUP(Table14[[#This Row],[SMT ID]],'[1]Section 163(j) Election'!$A$5:$J$1406,7,0)</f>
        <v>2018</v>
      </c>
    </row>
    <row r="439" spans="1:20" s="5" customFormat="1" ht="30" customHeight="1" x14ac:dyDescent="0.25">
      <c r="A439" s="5" t="s">
        <v>2437</v>
      </c>
      <c r="B439" s="15">
        <v>62451</v>
      </c>
      <c r="C439" s="6">
        <v>100</v>
      </c>
      <c r="D439" s="5" t="s">
        <v>2437</v>
      </c>
      <c r="E439" s="5" t="s">
        <v>2518</v>
      </c>
      <c r="F439" s="5" t="s">
        <v>2519</v>
      </c>
      <c r="G439" s="5" t="s">
        <v>2517</v>
      </c>
      <c r="H439" s="5" t="s">
        <v>109</v>
      </c>
      <c r="I439" s="5" t="s">
        <v>32</v>
      </c>
      <c r="J439" s="5" t="s">
        <v>333</v>
      </c>
      <c r="K439" s="7">
        <v>38777</v>
      </c>
      <c r="L439" s="7"/>
      <c r="M439" s="6" t="s">
        <v>37</v>
      </c>
      <c r="N439" s="5" t="s">
        <v>26</v>
      </c>
      <c r="O439" s="9"/>
      <c r="P439" s="6" t="str">
        <f>VLOOKUP(Table14[[#This Row],[SMT ID]],Table13[[SMT'#]:[163 J Election Question]],9,0)</f>
        <v>Yes</v>
      </c>
      <c r="Q439" s="6">
        <v>2018</v>
      </c>
      <c r="R439" s="6"/>
      <c r="S43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39" s="38">
        <f>VLOOKUP(Table14[[#This Row],[SMT ID]],'[1]Section 163(j) Election'!$A$5:$J$1406,7,0)</f>
        <v>2018</v>
      </c>
    </row>
    <row r="440" spans="1:20" s="5" customFormat="1" ht="30" customHeight="1" x14ac:dyDescent="0.25">
      <c r="A440" s="5" t="s">
        <v>27</v>
      </c>
      <c r="B440" s="15">
        <v>62452</v>
      </c>
      <c r="C440" s="6">
        <v>100</v>
      </c>
      <c r="D440" s="5" t="s">
        <v>27</v>
      </c>
      <c r="E440" s="5" t="s">
        <v>2580</v>
      </c>
      <c r="F440" s="5" t="s">
        <v>2581</v>
      </c>
      <c r="G440" s="5" t="s">
        <v>2517</v>
      </c>
      <c r="H440" s="5" t="s">
        <v>109</v>
      </c>
      <c r="I440" s="5" t="s">
        <v>32</v>
      </c>
      <c r="J440" s="5" t="s">
        <v>333</v>
      </c>
      <c r="K440" s="7">
        <v>38777</v>
      </c>
      <c r="L440" s="7"/>
      <c r="M440" s="6" t="s">
        <v>37</v>
      </c>
      <c r="N440" s="5" t="s">
        <v>26</v>
      </c>
      <c r="O440" s="9"/>
      <c r="P440" s="6" t="str">
        <f>VLOOKUP(Table14[[#This Row],[SMT ID]],Table13[[SMT'#]:[163 J Election Question]],9,0)</f>
        <v>Yes</v>
      </c>
      <c r="Q440" s="6">
        <v>2018</v>
      </c>
      <c r="R440" s="6"/>
      <c r="S44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40" s="37">
        <f>VLOOKUP(Table14[[#This Row],[SMT ID]],'[1]Section 163(j) Election'!$A$5:$J$1406,7,0)</f>
        <v>2018</v>
      </c>
    </row>
    <row r="441" spans="1:20" s="5" customFormat="1" ht="30" customHeight="1" x14ac:dyDescent="0.25">
      <c r="A441" s="5" t="s">
        <v>2437</v>
      </c>
      <c r="B441" s="15">
        <v>62453</v>
      </c>
      <c r="C441" s="6">
        <v>100</v>
      </c>
      <c r="D441" s="5" t="s">
        <v>2437</v>
      </c>
      <c r="E441" s="5" t="s">
        <v>2520</v>
      </c>
      <c r="F441" s="5" t="s">
        <v>2521</v>
      </c>
      <c r="G441" s="5" t="s">
        <v>2517</v>
      </c>
      <c r="H441" s="5" t="s">
        <v>109</v>
      </c>
      <c r="I441" s="5" t="s">
        <v>32</v>
      </c>
      <c r="J441" s="5" t="s">
        <v>333</v>
      </c>
      <c r="K441" s="7">
        <v>38777</v>
      </c>
      <c r="L441" s="7"/>
      <c r="M441" s="6" t="s">
        <v>422</v>
      </c>
      <c r="N441" s="5" t="s">
        <v>26</v>
      </c>
      <c r="O441" s="9"/>
      <c r="P441" s="6" t="str">
        <f>VLOOKUP(Table14[[#This Row],[SMT ID]],Table13[[SMT'#]:[163 J Election Question]],9,0)</f>
        <v>No</v>
      </c>
      <c r="Q441" s="6"/>
      <c r="R441" s="6"/>
      <c r="S44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41" s="38">
        <f>VLOOKUP(Table14[[#This Row],[SMT ID]],'[1]Section 163(j) Election'!$A$5:$J$1406,7,0)</f>
        <v>0</v>
      </c>
    </row>
    <row r="442" spans="1:20" s="5" customFormat="1" ht="30" customHeight="1" x14ac:dyDescent="0.25">
      <c r="A442" s="5" t="s">
        <v>533</v>
      </c>
      <c r="B442" s="15">
        <v>62457</v>
      </c>
      <c r="C442" s="6">
        <v>100</v>
      </c>
      <c r="D442" s="5" t="s">
        <v>533</v>
      </c>
      <c r="E442" s="5" t="s">
        <v>553</v>
      </c>
      <c r="F442" s="5" t="s">
        <v>554</v>
      </c>
      <c r="G442" s="5" t="s">
        <v>517</v>
      </c>
      <c r="H442" s="5" t="s">
        <v>499</v>
      </c>
      <c r="I442" s="5" t="s">
        <v>43</v>
      </c>
      <c r="J442" s="5" t="s">
        <v>494</v>
      </c>
      <c r="K442" s="7">
        <v>38818</v>
      </c>
      <c r="L442" s="7"/>
      <c r="M442" s="6" t="s">
        <v>37</v>
      </c>
      <c r="N442" s="5" t="s">
        <v>47</v>
      </c>
      <c r="O442" s="9"/>
      <c r="P442" s="6" t="str">
        <f>VLOOKUP(Table14[[#This Row],[SMT ID]],Table13[[SMT'#]:[163 J Election Question]],9,0)</f>
        <v>Yes</v>
      </c>
      <c r="Q442" s="6">
        <v>2018</v>
      </c>
      <c r="R442" s="6"/>
      <c r="S44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42" s="37">
        <f>VLOOKUP(Table14[[#This Row],[SMT ID]],'[1]Section 163(j) Election'!$A$5:$J$1406,7,0)</f>
        <v>2018</v>
      </c>
    </row>
    <row r="443" spans="1:20" s="5" customFormat="1" ht="30" customHeight="1" x14ac:dyDescent="0.25">
      <c r="A443" s="5" t="s">
        <v>533</v>
      </c>
      <c r="B443" s="15">
        <v>62459</v>
      </c>
      <c r="C443" s="6">
        <v>100</v>
      </c>
      <c r="D443" s="5" t="s">
        <v>533</v>
      </c>
      <c r="E443" s="5" t="s">
        <v>555</v>
      </c>
      <c r="F443" s="5" t="s">
        <v>556</v>
      </c>
      <c r="G443" s="5" t="s">
        <v>557</v>
      </c>
      <c r="H443" s="5" t="s">
        <v>524</v>
      </c>
      <c r="I443" s="5" t="s">
        <v>43</v>
      </c>
      <c r="J443" s="5" t="s">
        <v>432</v>
      </c>
      <c r="K443" s="7">
        <v>39038</v>
      </c>
      <c r="L443" s="7"/>
      <c r="M443" s="6" t="s">
        <v>419</v>
      </c>
      <c r="N443" s="5" t="s">
        <v>47</v>
      </c>
      <c r="O443" s="9"/>
      <c r="P443" s="6" t="str">
        <f>VLOOKUP(Table14[[#This Row],[SMT ID]],Table13[[SMT'#]:[163 J Election Question]],9,0)</f>
        <v>No</v>
      </c>
      <c r="Q443" s="6"/>
      <c r="R443" s="6"/>
      <c r="S44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43" s="38">
        <f>VLOOKUP(Table14[[#This Row],[SMT ID]],'[1]Section 163(j) Election'!$A$5:$J$1406,7,0)</f>
        <v>0</v>
      </c>
    </row>
    <row r="444" spans="1:20" s="5" customFormat="1" ht="30" customHeight="1" x14ac:dyDescent="0.25">
      <c r="A444" s="5" t="s">
        <v>3675</v>
      </c>
      <c r="B444" s="15">
        <v>62460</v>
      </c>
      <c r="C444" s="6">
        <v>100</v>
      </c>
      <c r="D444" s="5" t="s">
        <v>3675</v>
      </c>
      <c r="E444" s="5" t="s">
        <v>3694</v>
      </c>
      <c r="F444" s="5" t="s">
        <v>3695</v>
      </c>
      <c r="G444" s="5" t="s">
        <v>3696</v>
      </c>
      <c r="H444" s="5" t="s">
        <v>451</v>
      </c>
      <c r="I444" s="5" t="s">
        <v>452</v>
      </c>
      <c r="J444" s="5" t="s">
        <v>3697</v>
      </c>
      <c r="K444" s="7">
        <v>38671</v>
      </c>
      <c r="L444" s="7"/>
      <c r="M444" s="6" t="s">
        <v>37</v>
      </c>
      <c r="N444" s="5" t="s">
        <v>178</v>
      </c>
      <c r="O444" s="9"/>
      <c r="P444" s="6" t="str">
        <f>VLOOKUP(Table14[[#This Row],[SMT ID]],Table13[[SMT'#]:[163 J Election Question]],9,0)</f>
        <v>Yes</v>
      </c>
      <c r="Q444" s="6">
        <v>2018</v>
      </c>
      <c r="R444" s="6"/>
      <c r="S44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44" s="37">
        <f>VLOOKUP(Table14[[#This Row],[SMT ID]],'[1]Section 163(j) Election'!$A$5:$J$1406,7,0)</f>
        <v>2018</v>
      </c>
    </row>
    <row r="445" spans="1:20" s="5" customFormat="1" ht="30" customHeight="1" x14ac:dyDescent="0.25">
      <c r="A445" s="5" t="s">
        <v>3777</v>
      </c>
      <c r="B445" s="15">
        <v>62462</v>
      </c>
      <c r="C445" s="6">
        <v>100</v>
      </c>
      <c r="D445" s="5" t="s">
        <v>3777</v>
      </c>
      <c r="E445" s="5" t="s">
        <v>3804</v>
      </c>
      <c r="F445" s="5" t="s">
        <v>3805</v>
      </c>
      <c r="G445" s="5" t="s">
        <v>3806</v>
      </c>
      <c r="H445" s="5" t="s">
        <v>232</v>
      </c>
      <c r="I445" s="5" t="s">
        <v>133</v>
      </c>
      <c r="J445" s="5" t="s">
        <v>233</v>
      </c>
      <c r="K445" s="7">
        <v>38716</v>
      </c>
      <c r="L445" s="7"/>
      <c r="M445" s="6" t="s">
        <v>422</v>
      </c>
      <c r="N445" s="5" t="s">
        <v>47</v>
      </c>
      <c r="O445" s="9"/>
      <c r="P445" s="6" t="str">
        <f>VLOOKUP(Table14[[#This Row],[SMT ID]],Table13[[SMT'#]:[163 J Election Question]],9,0)</f>
        <v>Yes</v>
      </c>
      <c r="Q445" s="6">
        <v>2018</v>
      </c>
      <c r="R445" s="6"/>
      <c r="S44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45" s="38">
        <f>VLOOKUP(Table14[[#This Row],[SMT ID]],'[1]Section 163(j) Election'!$A$5:$J$1406,7,0)</f>
        <v>0</v>
      </c>
    </row>
    <row r="446" spans="1:20" s="5" customFormat="1" ht="30" customHeight="1" x14ac:dyDescent="0.25">
      <c r="A446" s="5" t="s">
        <v>3714</v>
      </c>
      <c r="B446" s="15">
        <v>62463</v>
      </c>
      <c r="C446" s="6">
        <v>100</v>
      </c>
      <c r="D446" s="5" t="s">
        <v>3714</v>
      </c>
      <c r="E446" s="5" t="s">
        <v>3715</v>
      </c>
      <c r="F446" s="5" t="s">
        <v>3716</v>
      </c>
      <c r="G446" s="5" t="s">
        <v>1314</v>
      </c>
      <c r="H446" s="5" t="s">
        <v>451</v>
      </c>
      <c r="I446" s="5" t="s">
        <v>452</v>
      </c>
      <c r="J446" s="5" t="s">
        <v>1315</v>
      </c>
      <c r="K446" s="7">
        <v>38701</v>
      </c>
      <c r="L446" s="7"/>
      <c r="M446" s="6" t="s">
        <v>419</v>
      </c>
      <c r="N446" s="5" t="s">
        <v>178</v>
      </c>
      <c r="O446" s="9"/>
      <c r="P446" s="6" t="str">
        <f>VLOOKUP(Table14[[#This Row],[SMT ID]],Table13[[SMT'#]:[163 J Election Question]],9,0)</f>
        <v>Yes</v>
      </c>
      <c r="Q446" s="6">
        <v>2018</v>
      </c>
      <c r="R446" s="6"/>
      <c r="S44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46" s="37">
        <f>VLOOKUP(Table14[[#This Row],[SMT ID]],'[1]Section 163(j) Election'!$A$5:$J$1406,7,0)</f>
        <v>2018</v>
      </c>
    </row>
    <row r="447" spans="1:20" s="5" customFormat="1" ht="30" customHeight="1" x14ac:dyDescent="0.25">
      <c r="A447" s="5" t="s">
        <v>2726</v>
      </c>
      <c r="B447" s="15">
        <v>62464</v>
      </c>
      <c r="C447" s="6">
        <v>100</v>
      </c>
      <c r="D447" s="5" t="s">
        <v>2726</v>
      </c>
      <c r="E447" s="5" t="s">
        <v>2752</v>
      </c>
      <c r="F447" s="5" t="s">
        <v>2753</v>
      </c>
      <c r="G447" s="5" t="s">
        <v>185</v>
      </c>
      <c r="H447" s="5" t="s">
        <v>88</v>
      </c>
      <c r="I447" s="5" t="s">
        <v>32</v>
      </c>
      <c r="J447" s="5" t="s">
        <v>89</v>
      </c>
      <c r="K447" s="7">
        <v>39358</v>
      </c>
      <c r="L447" s="7"/>
      <c r="M447" s="6" t="s">
        <v>419</v>
      </c>
      <c r="N447" s="5" t="s">
        <v>47</v>
      </c>
      <c r="O447" s="9"/>
      <c r="P447" s="6" t="str">
        <f>VLOOKUP(Table14[[#This Row],[SMT ID]],Table13[[SMT'#]:[163 J Election Question]],9,0)</f>
        <v>No</v>
      </c>
      <c r="Q447" s="6"/>
      <c r="R447" s="6"/>
      <c r="S44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47" s="38">
        <f>VLOOKUP(Table14[[#This Row],[SMT ID]],'[1]Section 163(j) Election'!$A$5:$J$1406,7,0)</f>
        <v>0</v>
      </c>
    </row>
    <row r="448" spans="1:20" s="5" customFormat="1" ht="30" customHeight="1" x14ac:dyDescent="0.25">
      <c r="A448" s="5" t="s">
        <v>2897</v>
      </c>
      <c r="B448" s="15">
        <v>62473</v>
      </c>
      <c r="C448" s="6">
        <v>100</v>
      </c>
      <c r="D448" s="5" t="s">
        <v>2897</v>
      </c>
      <c r="E448" s="5" t="s">
        <v>2905</v>
      </c>
      <c r="F448" s="5" t="s">
        <v>2906</v>
      </c>
      <c r="G448" s="5" t="s">
        <v>2907</v>
      </c>
      <c r="H448" s="5" t="s">
        <v>31</v>
      </c>
      <c r="I448" s="5" t="s">
        <v>32</v>
      </c>
      <c r="J448" s="5" t="s">
        <v>24</v>
      </c>
      <c r="K448" s="7">
        <v>39535</v>
      </c>
      <c r="L448" s="7"/>
      <c r="M448" s="6" t="s">
        <v>154</v>
      </c>
      <c r="N448" s="5" t="s">
        <v>47</v>
      </c>
      <c r="O448" s="9"/>
      <c r="P448" s="6" t="str">
        <f>VLOOKUP(Table14[[#This Row],[SMT ID]],Table13[[SMT'#]:[163 J Election Question]],9,0)</f>
        <v>Yes</v>
      </c>
      <c r="Q448" s="6">
        <v>2018</v>
      </c>
      <c r="R448" s="6"/>
      <c r="S44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48" s="37">
        <f>VLOOKUP(Table14[[#This Row],[SMT ID]],'[1]Section 163(j) Election'!$A$5:$J$1406,7,0)</f>
        <v>2018</v>
      </c>
    </row>
    <row r="449" spans="1:20" s="5" customFormat="1" ht="30" customHeight="1" x14ac:dyDescent="0.25">
      <c r="A449" s="5" t="s">
        <v>27</v>
      </c>
      <c r="B449" s="15">
        <v>62476</v>
      </c>
      <c r="C449" s="6">
        <v>100</v>
      </c>
      <c r="D449" s="5" t="s">
        <v>27</v>
      </c>
      <c r="E449" s="5" t="s">
        <v>2582</v>
      </c>
      <c r="F449" s="5" t="s">
        <v>2583</v>
      </c>
      <c r="G449" s="5" t="s">
        <v>1084</v>
      </c>
      <c r="H449" s="5" t="s">
        <v>68</v>
      </c>
      <c r="I449" s="5" t="s">
        <v>32</v>
      </c>
      <c r="J449" s="5" t="s">
        <v>1085</v>
      </c>
      <c r="K449" s="7">
        <v>38923</v>
      </c>
      <c r="L449" s="7"/>
      <c r="M449" s="6" t="s">
        <v>419</v>
      </c>
      <c r="N449" s="5" t="s">
        <v>47</v>
      </c>
      <c r="O449" s="9"/>
      <c r="P449" s="6" t="str">
        <f>VLOOKUP(Table14[[#This Row],[SMT ID]],Table13[[SMT'#]:[163 J Election Question]],9,0)</f>
        <v>Yes</v>
      </c>
      <c r="Q449" s="6">
        <v>2018</v>
      </c>
      <c r="R449" s="6"/>
      <c r="S44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49" s="38">
        <f>VLOOKUP(Table14[[#This Row],[SMT ID]],'[1]Section 163(j) Election'!$A$5:$J$1406,7,0)</f>
        <v>2018</v>
      </c>
    </row>
    <row r="450" spans="1:20" s="5" customFormat="1" ht="30" customHeight="1" x14ac:dyDescent="0.25">
      <c r="A450" s="5" t="s">
        <v>2437</v>
      </c>
      <c r="B450" s="15">
        <v>62477</v>
      </c>
      <c r="C450" s="6">
        <v>100</v>
      </c>
      <c r="D450" s="5" t="s">
        <v>2437</v>
      </c>
      <c r="E450" s="5" t="s">
        <v>2522</v>
      </c>
      <c r="F450" s="5" t="s">
        <v>2523</v>
      </c>
      <c r="G450" s="5" t="s">
        <v>2316</v>
      </c>
      <c r="H450" s="5" t="s">
        <v>31</v>
      </c>
      <c r="I450" s="5" t="s">
        <v>32</v>
      </c>
      <c r="J450" s="5" t="s">
        <v>2317</v>
      </c>
      <c r="K450" s="7">
        <v>38793</v>
      </c>
      <c r="L450" s="7"/>
      <c r="M450" s="6" t="s">
        <v>422</v>
      </c>
      <c r="N450" s="5" t="s">
        <v>26</v>
      </c>
      <c r="O450" s="9"/>
      <c r="P450" s="6" t="str">
        <f>VLOOKUP(Table14[[#This Row],[SMT ID]],Table13[[SMT'#]:[163 J Election Question]],9,0)</f>
        <v>No</v>
      </c>
      <c r="Q450" s="6"/>
      <c r="R450" s="6"/>
      <c r="S45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50" s="37">
        <f>VLOOKUP(Table14[[#This Row],[SMT ID]],'[1]Section 163(j) Election'!$A$5:$J$1406,7,0)</f>
        <v>0</v>
      </c>
    </row>
    <row r="451" spans="1:20" s="5" customFormat="1" ht="30" customHeight="1" x14ac:dyDescent="0.25">
      <c r="A451" s="5" t="s">
        <v>2850</v>
      </c>
      <c r="B451" s="15">
        <v>62480</v>
      </c>
      <c r="C451" s="6">
        <v>100</v>
      </c>
      <c r="D451" s="5" t="s">
        <v>2850</v>
      </c>
      <c r="E451" s="5" t="s">
        <v>2856</v>
      </c>
      <c r="F451" s="5" t="s">
        <v>2857</v>
      </c>
      <c r="G451" s="5" t="s">
        <v>2858</v>
      </c>
      <c r="H451" s="5" t="s">
        <v>100</v>
      </c>
      <c r="I451" s="5" t="s">
        <v>32</v>
      </c>
      <c r="J451" s="5" t="s">
        <v>122</v>
      </c>
      <c r="K451" s="7">
        <v>39442</v>
      </c>
      <c r="L451" s="7"/>
      <c r="M451" s="6" t="s">
        <v>117</v>
      </c>
      <c r="N451" s="5" t="s">
        <v>26</v>
      </c>
      <c r="O451" s="9"/>
      <c r="P451" s="6" t="str">
        <f>VLOOKUP(Table14[[#This Row],[SMT ID]],Table13[[SMT'#]:[163 J Election Question]],9,0)</f>
        <v>Yes</v>
      </c>
      <c r="Q451" s="6">
        <v>2018</v>
      </c>
      <c r="R451" s="6"/>
      <c r="S45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51" s="38">
        <f>VLOOKUP(Table14[[#This Row],[SMT ID]],'[1]Section 163(j) Election'!$A$5:$J$1406,7,0)</f>
        <v>2018</v>
      </c>
    </row>
    <row r="452" spans="1:20" s="5" customFormat="1" ht="30" customHeight="1" x14ac:dyDescent="0.25">
      <c r="A452" s="5" t="s">
        <v>3714</v>
      </c>
      <c r="B452" s="15">
        <v>62492</v>
      </c>
      <c r="C452" s="6">
        <v>100</v>
      </c>
      <c r="D452" s="5" t="s">
        <v>3714</v>
      </c>
      <c r="E452" s="5" t="s">
        <v>3717</v>
      </c>
      <c r="F452" s="5" t="s">
        <v>3718</v>
      </c>
      <c r="G452" s="5" t="s">
        <v>3719</v>
      </c>
      <c r="H452" s="5" t="s">
        <v>463</v>
      </c>
      <c r="I452" s="5" t="s">
        <v>452</v>
      </c>
      <c r="J452" s="5" t="s">
        <v>1130</v>
      </c>
      <c r="K452" s="7">
        <v>38708</v>
      </c>
      <c r="L452" s="7"/>
      <c r="M452" s="6" t="s">
        <v>419</v>
      </c>
      <c r="N452" s="5" t="s">
        <v>56</v>
      </c>
      <c r="O452" s="9"/>
      <c r="P452" s="6" t="str">
        <f>VLOOKUP(Table14[[#This Row],[SMT ID]],Table13[[SMT'#]:[163 J Election Question]],9,0)</f>
        <v>Yes</v>
      </c>
      <c r="Q452" s="6">
        <v>2018</v>
      </c>
      <c r="R452" s="6"/>
      <c r="S45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52" s="37">
        <f>VLOOKUP(Table14[[#This Row],[SMT ID]],'[1]Section 163(j) Election'!$A$5:$J$1406,7,0)</f>
        <v>2018</v>
      </c>
    </row>
    <row r="453" spans="1:20" s="5" customFormat="1" ht="30" customHeight="1" x14ac:dyDescent="0.25">
      <c r="A453" s="5" t="s">
        <v>3714</v>
      </c>
      <c r="B453" s="15">
        <v>62493</v>
      </c>
      <c r="C453" s="6">
        <v>100</v>
      </c>
      <c r="D453" s="5" t="s">
        <v>3714</v>
      </c>
      <c r="E453" s="5" t="s">
        <v>3720</v>
      </c>
      <c r="F453" s="5" t="s">
        <v>3721</v>
      </c>
      <c r="G453" s="5" t="s">
        <v>3623</v>
      </c>
      <c r="H453" s="5" t="s">
        <v>1334</v>
      </c>
      <c r="I453" s="5" t="s">
        <v>17</v>
      </c>
      <c r="J453" s="5" t="s">
        <v>18</v>
      </c>
      <c r="K453" s="7">
        <v>38699</v>
      </c>
      <c r="L453" s="7"/>
      <c r="M453" s="6" t="s">
        <v>419</v>
      </c>
      <c r="N453" s="5" t="s">
        <v>178</v>
      </c>
      <c r="O453" s="9"/>
      <c r="P453" s="6" t="str">
        <f>VLOOKUP(Table14[[#This Row],[SMT ID]],Table13[[SMT'#]:[163 J Election Question]],9,0)</f>
        <v>Yes</v>
      </c>
      <c r="Q453" s="6">
        <v>2018</v>
      </c>
      <c r="R453" s="6"/>
      <c r="S45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53" s="38">
        <f>VLOOKUP(Table14[[#This Row],[SMT ID]],'[1]Section 163(j) Election'!$A$5:$J$1406,7,0)</f>
        <v>2018</v>
      </c>
    </row>
    <row r="454" spans="1:20" s="5" customFormat="1" ht="30" customHeight="1" x14ac:dyDescent="0.25">
      <c r="A454" s="5" t="s">
        <v>3714</v>
      </c>
      <c r="B454" s="15">
        <v>62497</v>
      </c>
      <c r="C454" s="6">
        <v>100</v>
      </c>
      <c r="D454" s="5" t="s">
        <v>3714</v>
      </c>
      <c r="E454" s="5" t="s">
        <v>3722</v>
      </c>
      <c r="F454" s="5" t="s">
        <v>3723</v>
      </c>
      <c r="G454" s="5" t="s">
        <v>2499</v>
      </c>
      <c r="H454" s="5" t="s">
        <v>451</v>
      </c>
      <c r="I454" s="5" t="s">
        <v>452</v>
      </c>
      <c r="J454" s="5" t="s">
        <v>274</v>
      </c>
      <c r="K454" s="7">
        <v>38705</v>
      </c>
      <c r="L454" s="7"/>
      <c r="M454" s="6" t="s">
        <v>419</v>
      </c>
      <c r="N454" s="5" t="s">
        <v>178</v>
      </c>
      <c r="O454" s="9"/>
      <c r="P454" s="6" t="str">
        <f>VLOOKUP(Table14[[#This Row],[SMT ID]],Table13[[SMT'#]:[163 J Election Question]],9,0)</f>
        <v>Yes</v>
      </c>
      <c r="Q454" s="6">
        <v>2018</v>
      </c>
      <c r="R454" s="6"/>
      <c r="S45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54" s="37">
        <f>VLOOKUP(Table14[[#This Row],[SMT ID]],'[1]Section 163(j) Election'!$A$5:$J$1406,7,0)</f>
        <v>2018</v>
      </c>
    </row>
    <row r="455" spans="1:20" s="5" customFormat="1" ht="30" customHeight="1" x14ac:dyDescent="0.25">
      <c r="A455" s="5" t="s">
        <v>3714</v>
      </c>
      <c r="B455" s="15">
        <v>62498</v>
      </c>
      <c r="C455" s="6">
        <v>100</v>
      </c>
      <c r="D455" s="5" t="s">
        <v>3714</v>
      </c>
      <c r="E455" s="5" t="s">
        <v>3724</v>
      </c>
      <c r="F455" s="5" t="s">
        <v>3725</v>
      </c>
      <c r="G455" s="5" t="s">
        <v>3581</v>
      </c>
      <c r="H455" s="5" t="s">
        <v>1334</v>
      </c>
      <c r="I455" s="5" t="s">
        <v>17</v>
      </c>
      <c r="J455" s="5" t="s">
        <v>710</v>
      </c>
      <c r="K455" s="7">
        <v>38708</v>
      </c>
      <c r="L455" s="7"/>
      <c r="M455" s="6" t="s">
        <v>419</v>
      </c>
      <c r="N455" s="5" t="s">
        <v>178</v>
      </c>
      <c r="O455" s="9"/>
      <c r="P455" s="6" t="str">
        <f>VLOOKUP(Table14[[#This Row],[SMT ID]],Table13[[SMT'#]:[163 J Election Question]],9,0)</f>
        <v>Yes</v>
      </c>
      <c r="Q455" s="6">
        <v>2018</v>
      </c>
      <c r="R455" s="6"/>
      <c r="S45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55" s="38">
        <f>VLOOKUP(Table14[[#This Row],[SMT ID]],'[1]Section 163(j) Election'!$A$5:$J$1406,7,0)</f>
        <v>2018</v>
      </c>
    </row>
    <row r="456" spans="1:20" s="5" customFormat="1" ht="30" customHeight="1" x14ac:dyDescent="0.25">
      <c r="A456" s="5" t="s">
        <v>27</v>
      </c>
      <c r="B456" s="15">
        <v>62499</v>
      </c>
      <c r="C456" s="6">
        <v>100</v>
      </c>
      <c r="D456" s="5" t="s">
        <v>27</v>
      </c>
      <c r="E456" s="5" t="s">
        <v>2584</v>
      </c>
      <c r="F456" s="5" t="s">
        <v>2585</v>
      </c>
      <c r="G456" s="5" t="s">
        <v>2586</v>
      </c>
      <c r="H456" s="5" t="s">
        <v>68</v>
      </c>
      <c r="I456" s="5" t="s">
        <v>32</v>
      </c>
      <c r="J456" s="5" t="s">
        <v>1828</v>
      </c>
      <c r="K456" s="7">
        <v>38929</v>
      </c>
      <c r="L456" s="7"/>
      <c r="M456" s="6" t="s">
        <v>37</v>
      </c>
      <c r="N456" s="5" t="s">
        <v>47</v>
      </c>
      <c r="O456" s="9"/>
      <c r="P456" s="6" t="str">
        <f>VLOOKUP(Table14[[#This Row],[SMT ID]],Table13[[SMT'#]:[163 J Election Question]],9,0)</f>
        <v>No</v>
      </c>
      <c r="Q456" s="6"/>
      <c r="R456" s="6"/>
      <c r="S45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56" s="37">
        <f>VLOOKUP(Table14[[#This Row],[SMT ID]],'[1]Section 163(j) Election'!$A$5:$J$1406,7,0)</f>
        <v>0</v>
      </c>
    </row>
    <row r="457" spans="1:20" s="5" customFormat="1" ht="30" customHeight="1" x14ac:dyDescent="0.25">
      <c r="A457" s="5" t="s">
        <v>1162</v>
      </c>
      <c r="B457" s="15">
        <v>62500</v>
      </c>
      <c r="C457" s="6">
        <v>100</v>
      </c>
      <c r="D457" s="5" t="s">
        <v>1162</v>
      </c>
      <c r="E457" s="5" t="s">
        <v>1183</v>
      </c>
      <c r="F457" s="5" t="s">
        <v>1184</v>
      </c>
      <c r="G457" s="5" t="s">
        <v>1185</v>
      </c>
      <c r="H457" s="5" t="s">
        <v>499</v>
      </c>
      <c r="I457" s="5" t="s">
        <v>43</v>
      </c>
      <c r="J457" s="5" t="s">
        <v>525</v>
      </c>
      <c r="K457" s="7">
        <v>38828</v>
      </c>
      <c r="L457" s="7"/>
      <c r="M457" s="6" t="s">
        <v>419</v>
      </c>
      <c r="N457" s="5" t="s">
        <v>47</v>
      </c>
      <c r="O457" s="9"/>
      <c r="P457" s="6" t="str">
        <f>VLOOKUP(Table14[[#This Row],[SMT ID]],Table13[[SMT'#]:[163 J Election Question]],9,0)</f>
        <v>Yes</v>
      </c>
      <c r="Q457" s="6">
        <v>2018</v>
      </c>
      <c r="R457" s="6"/>
      <c r="S45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57" s="38">
        <f>VLOOKUP(Table14[[#This Row],[SMT ID]],'[1]Section 163(j) Election'!$A$5:$J$1406,7,0)</f>
        <v>2018</v>
      </c>
    </row>
    <row r="458" spans="1:20" s="5" customFormat="1" ht="30" customHeight="1" x14ac:dyDescent="0.25">
      <c r="A458" s="5" t="s">
        <v>3675</v>
      </c>
      <c r="B458" s="15">
        <v>62502</v>
      </c>
      <c r="C458" s="6">
        <v>100</v>
      </c>
      <c r="D458" s="5" t="s">
        <v>3675</v>
      </c>
      <c r="E458" s="5" t="s">
        <v>3698</v>
      </c>
      <c r="F458" s="5" t="s">
        <v>3699</v>
      </c>
      <c r="G458" s="5" t="s">
        <v>3475</v>
      </c>
      <c r="H458" s="5" t="s">
        <v>1319</v>
      </c>
      <c r="I458" s="5" t="s">
        <v>17</v>
      </c>
      <c r="J458" s="5" t="s">
        <v>1320</v>
      </c>
      <c r="K458" s="7">
        <v>38705</v>
      </c>
      <c r="L458" s="7"/>
      <c r="M458" s="6" t="s">
        <v>117</v>
      </c>
      <c r="N458" s="5" t="s">
        <v>178</v>
      </c>
      <c r="O458" s="9"/>
      <c r="P458" s="6" t="str">
        <f>VLOOKUP(Table14[[#This Row],[SMT ID]],Table13[[SMT'#]:[163 J Election Question]],9,0)</f>
        <v>Yes</v>
      </c>
      <c r="Q458" s="6">
        <v>2018</v>
      </c>
      <c r="R458" s="6"/>
      <c r="S45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58" s="37">
        <f>VLOOKUP(Table14[[#This Row],[SMT ID]],'[1]Section 163(j) Election'!$A$5:$J$1406,7,0)</f>
        <v>2018</v>
      </c>
    </row>
    <row r="459" spans="1:20" s="5" customFormat="1" ht="30" customHeight="1" x14ac:dyDescent="0.25">
      <c r="A459" s="5" t="s">
        <v>3714</v>
      </c>
      <c r="B459" s="15">
        <v>62505</v>
      </c>
      <c r="C459" s="6">
        <v>100</v>
      </c>
      <c r="D459" s="5" t="s">
        <v>3714</v>
      </c>
      <c r="E459" s="5" t="s">
        <v>3726</v>
      </c>
      <c r="F459" s="5" t="s">
        <v>3727</v>
      </c>
      <c r="G459" s="5" t="s">
        <v>3728</v>
      </c>
      <c r="H459" s="5" t="s">
        <v>451</v>
      </c>
      <c r="I459" s="5" t="s">
        <v>452</v>
      </c>
      <c r="J459" s="5" t="s">
        <v>458</v>
      </c>
      <c r="K459" s="7">
        <v>38715</v>
      </c>
      <c r="L459" s="7"/>
      <c r="M459" s="6" t="s">
        <v>117</v>
      </c>
      <c r="N459" s="5" t="s">
        <v>178</v>
      </c>
      <c r="O459" s="9"/>
      <c r="P459" s="6" t="str">
        <f>VLOOKUP(Table14[[#This Row],[SMT ID]],Table13[[SMT'#]:[163 J Election Question]],9,0)</f>
        <v>No</v>
      </c>
      <c r="Q459" s="6"/>
      <c r="R459" s="6"/>
      <c r="S45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59" s="38">
        <f>VLOOKUP(Table14[[#This Row],[SMT ID]],'[1]Section 163(j) Election'!$A$5:$J$1406,7,0)</f>
        <v>0</v>
      </c>
    </row>
    <row r="460" spans="1:20" s="5" customFormat="1" ht="30" customHeight="1" x14ac:dyDescent="0.25">
      <c r="A460" s="5" t="s">
        <v>27</v>
      </c>
      <c r="B460" s="15">
        <v>62506</v>
      </c>
      <c r="C460" s="6">
        <v>100</v>
      </c>
      <c r="D460" s="5" t="s">
        <v>27</v>
      </c>
      <c r="E460" s="5" t="s">
        <v>2587</v>
      </c>
      <c r="F460" s="5" t="s">
        <v>2588</v>
      </c>
      <c r="G460" s="5" t="s">
        <v>2589</v>
      </c>
      <c r="H460" s="5" t="s">
        <v>88</v>
      </c>
      <c r="I460" s="5" t="s">
        <v>32</v>
      </c>
      <c r="J460" s="5" t="s">
        <v>722</v>
      </c>
      <c r="K460" s="7">
        <v>38932</v>
      </c>
      <c r="L460" s="7"/>
      <c r="M460" s="6" t="s">
        <v>37</v>
      </c>
      <c r="N460" s="5" t="s">
        <v>47</v>
      </c>
      <c r="O460" s="9"/>
      <c r="P460" s="6" t="str">
        <f>VLOOKUP(Table14[[#This Row],[SMT ID]],Table13[[SMT'#]:[163 J Election Question]],9,0)</f>
        <v>No</v>
      </c>
      <c r="Q460" s="6"/>
      <c r="R460" s="6"/>
      <c r="S46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60" s="37">
        <f>VLOOKUP(Table14[[#This Row],[SMT ID]],'[1]Section 163(j) Election'!$A$5:$J$1406,7,0)</f>
        <v>0</v>
      </c>
    </row>
    <row r="461" spans="1:20" s="5" customFormat="1" ht="30" customHeight="1" x14ac:dyDescent="0.25">
      <c r="A461" s="5" t="s">
        <v>27</v>
      </c>
      <c r="B461" s="15">
        <v>62508</v>
      </c>
      <c r="C461" s="6">
        <v>100</v>
      </c>
      <c r="D461" s="5" t="s">
        <v>27</v>
      </c>
      <c r="E461" s="5" t="s">
        <v>2590</v>
      </c>
      <c r="F461" s="5" t="s">
        <v>2591</v>
      </c>
      <c r="G461" s="5" t="s">
        <v>231</v>
      </c>
      <c r="H461" s="5" t="s">
        <v>232</v>
      </c>
      <c r="I461" s="5" t="s">
        <v>133</v>
      </c>
      <c r="J461" s="5" t="s">
        <v>233</v>
      </c>
      <c r="K461" s="7">
        <v>39157</v>
      </c>
      <c r="L461" s="7"/>
      <c r="M461" s="6" t="s">
        <v>37</v>
      </c>
      <c r="N461" s="5" t="s">
        <v>56</v>
      </c>
      <c r="O461" s="9"/>
      <c r="P461" s="6" t="str">
        <f>VLOOKUP(Table14[[#This Row],[SMT ID]],Table13[[SMT'#]:[163 J Election Question]],9,0)</f>
        <v>No</v>
      </c>
      <c r="Q461" s="6"/>
      <c r="R461" s="6"/>
      <c r="S46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61" s="38">
        <f>VLOOKUP(Table14[[#This Row],[SMT ID]],'[1]Section 163(j) Election'!$A$5:$J$1406,7,0)</f>
        <v>0</v>
      </c>
    </row>
    <row r="462" spans="1:20" s="5" customFormat="1" ht="30" customHeight="1" x14ac:dyDescent="0.25">
      <c r="A462" s="5" t="s">
        <v>2437</v>
      </c>
      <c r="B462" s="15">
        <v>62510</v>
      </c>
      <c r="C462" s="6">
        <v>100</v>
      </c>
      <c r="D462" s="5" t="s">
        <v>2437</v>
      </c>
      <c r="E462" s="5" t="s">
        <v>2524</v>
      </c>
      <c r="F462" s="5" t="s">
        <v>2525</v>
      </c>
      <c r="G462" s="5" t="s">
        <v>2526</v>
      </c>
      <c r="H462" s="5" t="s">
        <v>139</v>
      </c>
      <c r="I462" s="5" t="s">
        <v>32</v>
      </c>
      <c r="J462" s="5" t="s">
        <v>2527</v>
      </c>
      <c r="K462" s="7">
        <v>38899</v>
      </c>
      <c r="L462" s="7"/>
      <c r="M462" s="6" t="s">
        <v>419</v>
      </c>
      <c r="N462" s="5" t="s">
        <v>47</v>
      </c>
      <c r="O462" s="9"/>
      <c r="P462" s="6" t="str">
        <f>VLOOKUP(Table14[[#This Row],[SMT ID]],Table13[[SMT'#]:[163 J Election Question]],9,0)</f>
        <v>No</v>
      </c>
      <c r="Q462" s="6"/>
      <c r="R462" s="6"/>
      <c r="S46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62" s="37">
        <f>VLOOKUP(Table14[[#This Row],[SMT ID]],'[1]Section 163(j) Election'!$A$5:$J$1406,7,0)</f>
        <v>2022</v>
      </c>
    </row>
    <row r="463" spans="1:20" s="5" customFormat="1" ht="30" customHeight="1" x14ac:dyDescent="0.25">
      <c r="A463" s="5" t="s">
        <v>991</v>
      </c>
      <c r="B463" s="15">
        <v>62537</v>
      </c>
      <c r="C463" s="6">
        <v>100</v>
      </c>
      <c r="D463" s="5" t="s">
        <v>991</v>
      </c>
      <c r="E463" s="5" t="s">
        <v>992</v>
      </c>
      <c r="F463" s="5" t="s">
        <v>993</v>
      </c>
      <c r="G463" s="5" t="s">
        <v>994</v>
      </c>
      <c r="H463" s="5" t="s">
        <v>109</v>
      </c>
      <c r="I463" s="5" t="s">
        <v>32</v>
      </c>
      <c r="J463" s="5" t="s">
        <v>33</v>
      </c>
      <c r="K463" s="7">
        <v>36617</v>
      </c>
      <c r="L463" s="7">
        <v>43661</v>
      </c>
      <c r="M463" s="6" t="s">
        <v>995</v>
      </c>
      <c r="N463" s="5" t="s">
        <v>56</v>
      </c>
      <c r="O463" s="9"/>
      <c r="P463" s="6" t="str">
        <f>VLOOKUP(Table14[[#This Row],[SMT ID]],Table13[[SMT'#]:[163 J Election Question]],9,0)</f>
        <v>No</v>
      </c>
      <c r="Q463" s="6"/>
      <c r="R463" s="6"/>
      <c r="S46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463" s="38">
        <f>VLOOKUP(Table14[[#This Row],[SMT ID]],'[1]Section 163(j) Election'!$A$5:$J$1406,7,0)</f>
        <v>0</v>
      </c>
    </row>
    <row r="464" spans="1:20" s="5" customFormat="1" ht="30" customHeight="1" x14ac:dyDescent="0.25">
      <c r="A464" s="5" t="s">
        <v>991</v>
      </c>
      <c r="B464" s="15">
        <v>62540</v>
      </c>
      <c r="C464" s="6">
        <v>18.36</v>
      </c>
      <c r="D464" s="5" t="s">
        <v>991</v>
      </c>
      <c r="E464" s="5" t="s">
        <v>996</v>
      </c>
      <c r="F464" s="5" t="s">
        <v>997</v>
      </c>
      <c r="G464" s="5" t="s">
        <v>998</v>
      </c>
      <c r="H464" s="5" t="s">
        <v>31</v>
      </c>
      <c r="I464" s="5" t="s">
        <v>32</v>
      </c>
      <c r="J464" s="5" t="s">
        <v>24</v>
      </c>
      <c r="K464" s="7">
        <v>37419</v>
      </c>
      <c r="L464" s="7"/>
      <c r="M464" s="6" t="s">
        <v>46</v>
      </c>
      <c r="N464" s="5" t="s">
        <v>47</v>
      </c>
      <c r="O464" s="9"/>
      <c r="P464" s="6" t="str">
        <f>VLOOKUP(Table14[[#This Row],[SMT ID]],Table13[[SMT'#]:[163 J Election Question]],9,0)</f>
        <v>No</v>
      </c>
      <c r="Q464" s="6"/>
      <c r="R464" s="6"/>
      <c r="S46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464" s="37">
        <f>VLOOKUP(Table14[[#This Row],[SMT ID]],'[1]Section 163(j) Election'!$A$5:$J$1406,7,0)</f>
        <v>0</v>
      </c>
    </row>
    <row r="465" spans="1:20" s="5" customFormat="1" ht="30" customHeight="1" x14ac:dyDescent="0.25">
      <c r="A465" s="5" t="s">
        <v>999</v>
      </c>
      <c r="B465" s="15">
        <v>62540</v>
      </c>
      <c r="C465" s="6">
        <v>81.64</v>
      </c>
      <c r="D465" s="5" t="s">
        <v>999</v>
      </c>
      <c r="E465" s="5" t="s">
        <v>996</v>
      </c>
      <c r="F465" s="5" t="s">
        <v>997</v>
      </c>
      <c r="G465" s="5" t="s">
        <v>998</v>
      </c>
      <c r="H465" s="5" t="s">
        <v>31</v>
      </c>
      <c r="I465" s="5" t="s">
        <v>32</v>
      </c>
      <c r="J465" s="5" t="s">
        <v>24</v>
      </c>
      <c r="K465" s="7">
        <v>37419</v>
      </c>
      <c r="L465" s="7"/>
      <c r="M465" s="6" t="s">
        <v>46</v>
      </c>
      <c r="N465" s="5" t="s">
        <v>47</v>
      </c>
      <c r="O465" s="9"/>
      <c r="P465" s="6" t="str">
        <f>VLOOKUP(Table14[[#This Row],[SMT ID]],Table13[[SMT'#]:[163 J Election Question]],9,0)</f>
        <v>No</v>
      </c>
      <c r="Q465" s="6"/>
      <c r="R465" s="6"/>
      <c r="S46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465" s="38">
        <f>VLOOKUP(Table14[[#This Row],[SMT ID]],'[1]Section 163(j) Election'!$A$5:$J$1406,7,0)</f>
        <v>0</v>
      </c>
    </row>
    <row r="466" spans="1:20" s="5" customFormat="1" ht="30" customHeight="1" x14ac:dyDescent="0.25">
      <c r="A466" s="5" t="s">
        <v>999</v>
      </c>
      <c r="B466" s="15">
        <v>62543</v>
      </c>
      <c r="C466" s="6">
        <v>100</v>
      </c>
      <c r="D466" s="5" t="s">
        <v>999</v>
      </c>
      <c r="E466" s="5" t="s">
        <v>1000</v>
      </c>
      <c r="F466" s="5" t="s">
        <v>1001</v>
      </c>
      <c r="G466" s="5" t="s">
        <v>1002</v>
      </c>
      <c r="H466" s="5" t="s">
        <v>109</v>
      </c>
      <c r="I466" s="5" t="s">
        <v>32</v>
      </c>
      <c r="J466" s="5" t="s">
        <v>333</v>
      </c>
      <c r="K466" s="7">
        <v>37223</v>
      </c>
      <c r="L466" s="7"/>
      <c r="M466" s="6" t="s">
        <v>1003</v>
      </c>
      <c r="N466" s="5" t="s">
        <v>47</v>
      </c>
      <c r="O466" s="9"/>
      <c r="P466" s="6" t="str">
        <f>VLOOKUP(Table14[[#This Row],[SMT ID]],Table13[[SMT'#]:[163 J Election Question]],9,0)</f>
        <v>No</v>
      </c>
      <c r="Q466" s="6"/>
      <c r="R466" s="6"/>
      <c r="S46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466" s="37">
        <f>VLOOKUP(Table14[[#This Row],[SMT ID]],'[1]Section 163(j) Election'!$A$5:$J$1406,7,0)</f>
        <v>0</v>
      </c>
    </row>
    <row r="467" spans="1:20" s="5" customFormat="1" ht="30" customHeight="1" x14ac:dyDescent="0.25">
      <c r="A467" s="5" t="s">
        <v>1004</v>
      </c>
      <c r="B467" s="15">
        <v>62545</v>
      </c>
      <c r="C467" s="6">
        <v>100</v>
      </c>
      <c r="D467" s="5" t="s">
        <v>1004</v>
      </c>
      <c r="E467" s="5" t="s">
        <v>1005</v>
      </c>
      <c r="F467" s="5" t="s">
        <v>1006</v>
      </c>
      <c r="G467" s="5" t="s">
        <v>1007</v>
      </c>
      <c r="H467" s="5" t="s">
        <v>31</v>
      </c>
      <c r="I467" s="5" t="s">
        <v>32</v>
      </c>
      <c r="J467" s="5" t="s">
        <v>1008</v>
      </c>
      <c r="K467" s="7">
        <v>37681</v>
      </c>
      <c r="L467" s="7"/>
      <c r="M467" s="6" t="s">
        <v>55</v>
      </c>
      <c r="N467" s="5" t="s">
        <v>47</v>
      </c>
      <c r="O467" s="9"/>
      <c r="P467" s="6" t="str">
        <f>VLOOKUP(Table14[[#This Row],[SMT ID]],Table13[[SMT'#]:[163 J Election Question]],9,0)</f>
        <v>No</v>
      </c>
      <c r="Q467" s="6"/>
      <c r="R467" s="6"/>
      <c r="S46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67" s="38">
        <f>VLOOKUP(Table14[[#This Row],[SMT ID]],'[1]Section 163(j) Election'!$A$5:$J$1406,7,0)</f>
        <v>0</v>
      </c>
    </row>
    <row r="468" spans="1:20" s="5" customFormat="1" ht="30" customHeight="1" x14ac:dyDescent="0.25">
      <c r="A468" s="5" t="s">
        <v>1004</v>
      </c>
      <c r="B468" s="15">
        <v>62547</v>
      </c>
      <c r="C468" s="6">
        <v>100</v>
      </c>
      <c r="D468" s="5" t="s">
        <v>1004</v>
      </c>
      <c r="E468" s="5" t="s">
        <v>1009</v>
      </c>
      <c r="F468" s="5" t="s">
        <v>1010</v>
      </c>
      <c r="G468" s="5" t="s">
        <v>1011</v>
      </c>
      <c r="H468" s="5" t="s">
        <v>31</v>
      </c>
      <c r="I468" s="5" t="s">
        <v>32</v>
      </c>
      <c r="J468" s="5" t="s">
        <v>24</v>
      </c>
      <c r="K468" s="7">
        <v>37377</v>
      </c>
      <c r="L468" s="7">
        <v>43644</v>
      </c>
      <c r="M468" s="6" t="s">
        <v>46</v>
      </c>
      <c r="N468" s="5" t="s">
        <v>47</v>
      </c>
      <c r="O468" s="9"/>
      <c r="P468" s="6" t="str">
        <f>VLOOKUP(Table14[[#This Row],[SMT ID]],Table13[[SMT'#]:[163 J Election Question]],9,0)</f>
        <v>No</v>
      </c>
      <c r="Q468" s="6"/>
      <c r="R468" s="6"/>
      <c r="S46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468" s="37">
        <f>VLOOKUP(Table14[[#This Row],[SMT ID]],'[1]Section 163(j) Election'!$A$5:$J$1406,7,0)</f>
        <v>0</v>
      </c>
    </row>
    <row r="469" spans="1:20" s="5" customFormat="1" ht="30" customHeight="1" x14ac:dyDescent="0.25">
      <c r="A469" s="5" t="s">
        <v>1004</v>
      </c>
      <c r="B469" s="15">
        <v>62549</v>
      </c>
      <c r="C469" s="6">
        <v>100</v>
      </c>
      <c r="D469" s="5" t="s">
        <v>1004</v>
      </c>
      <c r="E469" s="5" t="s">
        <v>1012</v>
      </c>
      <c r="F469" s="5" t="s">
        <v>1013</v>
      </c>
      <c r="G469" s="5" t="s">
        <v>1014</v>
      </c>
      <c r="H469" s="5" t="s">
        <v>109</v>
      </c>
      <c r="I469" s="5" t="s">
        <v>32</v>
      </c>
      <c r="J469" s="5" t="s">
        <v>333</v>
      </c>
      <c r="K469" s="7">
        <v>37860</v>
      </c>
      <c r="L469" s="7">
        <v>43738</v>
      </c>
      <c r="M469" s="6" t="s">
        <v>55</v>
      </c>
      <c r="N469" s="5" t="s">
        <v>47</v>
      </c>
      <c r="O469" s="9"/>
      <c r="P469" s="6" t="str">
        <f>VLOOKUP(Table14[[#This Row],[SMT ID]],Table13[[SMT'#]:[163 J Election Question]],9,0)</f>
        <v>No</v>
      </c>
      <c r="Q469" s="6"/>
      <c r="R469" s="6"/>
      <c r="S46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69" s="38">
        <f>VLOOKUP(Table14[[#This Row],[SMT ID]],'[1]Section 163(j) Election'!$A$5:$J$1406,7,0)</f>
        <v>0</v>
      </c>
    </row>
    <row r="470" spans="1:20" s="5" customFormat="1" ht="30" customHeight="1" x14ac:dyDescent="0.25">
      <c r="A470" s="5" t="s">
        <v>1018</v>
      </c>
      <c r="B470" s="15">
        <v>62551</v>
      </c>
      <c r="C470" s="6">
        <v>100</v>
      </c>
      <c r="D470" s="5" t="s">
        <v>1018</v>
      </c>
      <c r="E470" s="5" t="s">
        <v>1019</v>
      </c>
      <c r="F470" s="5" t="s">
        <v>1020</v>
      </c>
      <c r="G470" s="5" t="s">
        <v>1014</v>
      </c>
      <c r="H470" s="5" t="s">
        <v>109</v>
      </c>
      <c r="I470" s="5" t="s">
        <v>32</v>
      </c>
      <c r="J470" s="5" t="s">
        <v>333</v>
      </c>
      <c r="K470" s="7">
        <v>37834</v>
      </c>
      <c r="L470" s="7"/>
      <c r="M470" s="6" t="s">
        <v>55</v>
      </c>
      <c r="N470" s="5" t="s">
        <v>47</v>
      </c>
      <c r="O470" s="9"/>
      <c r="P470" s="6" t="str">
        <f>VLOOKUP(Table14[[#This Row],[SMT ID]],Table13[[SMT'#]:[163 J Election Question]],9,0)</f>
        <v>Yes</v>
      </c>
      <c r="Q470" s="6">
        <v>2018</v>
      </c>
      <c r="R470" s="6"/>
      <c r="S47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70" s="37">
        <f>VLOOKUP(Table14[[#This Row],[SMT ID]],'[1]Section 163(j) Election'!$A$5:$J$1406,7,0)</f>
        <v>2018</v>
      </c>
    </row>
    <row r="471" spans="1:20" s="5" customFormat="1" ht="30" customHeight="1" x14ac:dyDescent="0.25">
      <c r="A471" s="5" t="s">
        <v>1004</v>
      </c>
      <c r="B471" s="15">
        <v>62553</v>
      </c>
      <c r="C471" s="6">
        <v>100</v>
      </c>
      <c r="D471" s="5" t="s">
        <v>1004</v>
      </c>
      <c r="E471" s="5" t="s">
        <v>1015</v>
      </c>
      <c r="F471" s="5" t="s">
        <v>1016</v>
      </c>
      <c r="G471" s="5" t="s">
        <v>1017</v>
      </c>
      <c r="H471" s="5" t="s">
        <v>31</v>
      </c>
      <c r="I471" s="5" t="s">
        <v>32</v>
      </c>
      <c r="J471" s="5" t="s">
        <v>24</v>
      </c>
      <c r="K471" s="7">
        <v>37622</v>
      </c>
      <c r="L471" s="7">
        <v>43677</v>
      </c>
      <c r="M471" s="6" t="s">
        <v>46</v>
      </c>
      <c r="N471" s="5" t="s">
        <v>26</v>
      </c>
      <c r="O471" s="9"/>
      <c r="P471" s="6" t="str">
        <f>VLOOKUP(Table14[[#This Row],[SMT ID]],Table13[[SMT'#]:[163 J Election Question]],9,0)</f>
        <v>No</v>
      </c>
      <c r="Q471" s="6"/>
      <c r="R471" s="6"/>
      <c r="S47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471" s="38">
        <f>VLOOKUP(Table14[[#This Row],[SMT ID]],'[1]Section 163(j) Election'!$A$5:$J$1406,7,0)</f>
        <v>0</v>
      </c>
    </row>
    <row r="472" spans="1:20" s="5" customFormat="1" ht="30" customHeight="1" x14ac:dyDescent="0.25">
      <c r="A472" s="5" t="s">
        <v>27</v>
      </c>
      <c r="B472" s="15">
        <v>62558</v>
      </c>
      <c r="C472" s="6">
        <v>100</v>
      </c>
      <c r="D472" s="5" t="s">
        <v>27</v>
      </c>
      <c r="E472" s="5" t="s">
        <v>2592</v>
      </c>
      <c r="F472" s="5" t="s">
        <v>2593</v>
      </c>
      <c r="G472" s="5" t="s">
        <v>478</v>
      </c>
      <c r="H472" s="5" t="s">
        <v>132</v>
      </c>
      <c r="I472" s="5" t="s">
        <v>133</v>
      </c>
      <c r="J472" s="5" t="s">
        <v>19</v>
      </c>
      <c r="K472" s="7">
        <v>38966</v>
      </c>
      <c r="L472" s="7"/>
      <c r="M472" s="6" t="s">
        <v>37</v>
      </c>
      <c r="N472" s="5" t="s">
        <v>178</v>
      </c>
      <c r="O472" s="9"/>
      <c r="P472" s="6" t="str">
        <f>VLOOKUP(Table14[[#This Row],[SMT ID]],Table13[[SMT'#]:[163 J Election Question]],9,0)</f>
        <v>Yes</v>
      </c>
      <c r="Q472" s="6">
        <v>2018</v>
      </c>
      <c r="R472" s="6"/>
      <c r="S47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72" s="37">
        <f>VLOOKUP(Table14[[#This Row],[SMT ID]],'[1]Section 163(j) Election'!$A$5:$J$1406,7,0)</f>
        <v>2018</v>
      </c>
    </row>
    <row r="473" spans="1:20" s="5" customFormat="1" ht="30" customHeight="1" x14ac:dyDescent="0.25">
      <c r="A473" s="5" t="s">
        <v>2281</v>
      </c>
      <c r="B473" s="15">
        <v>62567</v>
      </c>
      <c r="C473" s="6">
        <v>45</v>
      </c>
      <c r="D473" s="5" t="s">
        <v>2281</v>
      </c>
      <c r="E473" s="5" t="s">
        <v>2433</v>
      </c>
      <c r="F473" s="5" t="s">
        <v>2434</v>
      </c>
      <c r="G473" s="5" t="s">
        <v>520</v>
      </c>
      <c r="H473" s="5" t="s">
        <v>144</v>
      </c>
      <c r="I473" s="5" t="s">
        <v>133</v>
      </c>
      <c r="J473" s="5" t="s">
        <v>204</v>
      </c>
      <c r="K473" s="7">
        <v>39080</v>
      </c>
      <c r="L473" s="7"/>
      <c r="M473" s="6" t="s">
        <v>37</v>
      </c>
      <c r="N473" s="5" t="s">
        <v>26</v>
      </c>
      <c r="O473" s="9"/>
      <c r="P473" s="6" t="str">
        <f>VLOOKUP(Table14[[#This Row],[SMT ID]],Table13[[SMT'#]:[163 J Election Question]],9,0)</f>
        <v>Yes</v>
      </c>
      <c r="Q473" s="6">
        <v>2018</v>
      </c>
      <c r="R473" s="6"/>
      <c r="S47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73" s="38">
        <f>VLOOKUP(Table14[[#This Row],[SMT ID]],'[1]Section 163(j) Election'!$A$5:$J$1406,7,0)</f>
        <v>2018</v>
      </c>
    </row>
    <row r="474" spans="1:20" s="5" customFormat="1" ht="30" customHeight="1" x14ac:dyDescent="0.25">
      <c r="A474" s="5" t="s">
        <v>27</v>
      </c>
      <c r="B474" s="15">
        <v>62567</v>
      </c>
      <c r="C474" s="6">
        <v>55</v>
      </c>
      <c r="D474" s="5" t="s">
        <v>27</v>
      </c>
      <c r="E474" s="5" t="s">
        <v>2433</v>
      </c>
      <c r="F474" s="5" t="s">
        <v>2434</v>
      </c>
      <c r="G474" s="5" t="s">
        <v>520</v>
      </c>
      <c r="H474" s="5" t="s">
        <v>144</v>
      </c>
      <c r="I474" s="5" t="s">
        <v>133</v>
      </c>
      <c r="J474" s="5" t="s">
        <v>204</v>
      </c>
      <c r="K474" s="7">
        <v>39080</v>
      </c>
      <c r="L474" s="7"/>
      <c r="M474" s="6" t="s">
        <v>37</v>
      </c>
      <c r="N474" s="5" t="s">
        <v>26</v>
      </c>
      <c r="O474" s="9"/>
      <c r="P474" s="6" t="str">
        <f>VLOOKUP(Table14[[#This Row],[SMT ID]],Table13[[SMT'#]:[163 J Election Question]],9,0)</f>
        <v>Yes</v>
      </c>
      <c r="Q474" s="6">
        <v>2018</v>
      </c>
      <c r="R474" s="6"/>
      <c r="S47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74" s="37">
        <f>VLOOKUP(Table14[[#This Row],[SMT ID]],'[1]Section 163(j) Election'!$A$5:$J$1406,7,0)</f>
        <v>2018</v>
      </c>
    </row>
    <row r="475" spans="1:20" s="5" customFormat="1" ht="30" customHeight="1" x14ac:dyDescent="0.25">
      <c r="A475" s="5" t="s">
        <v>2726</v>
      </c>
      <c r="B475" s="15">
        <v>62571</v>
      </c>
      <c r="C475" s="6">
        <v>100</v>
      </c>
      <c r="D475" s="5" t="s">
        <v>2726</v>
      </c>
      <c r="E475" s="5" t="s">
        <v>2754</v>
      </c>
      <c r="F475" s="5" t="s">
        <v>2755</v>
      </c>
      <c r="G475" s="5" t="s">
        <v>1211</v>
      </c>
      <c r="H475" s="5" t="s">
        <v>289</v>
      </c>
      <c r="I475" s="5" t="s">
        <v>133</v>
      </c>
      <c r="J475" s="5" t="s">
        <v>566</v>
      </c>
      <c r="K475" s="7">
        <v>39353</v>
      </c>
      <c r="L475" s="7"/>
      <c r="M475" s="6" t="s">
        <v>419</v>
      </c>
      <c r="N475" s="5" t="s">
        <v>178</v>
      </c>
      <c r="O475" s="9"/>
      <c r="P475" s="6" t="str">
        <f>VLOOKUP(Table14[[#This Row],[SMT ID]],Table13[[SMT'#]:[163 J Election Question]],9,0)</f>
        <v>No</v>
      </c>
      <c r="Q475" s="6"/>
      <c r="R475" s="6"/>
      <c r="S47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75" s="38">
        <f>VLOOKUP(Table14[[#This Row],[SMT ID]],'[1]Section 163(j) Election'!$A$5:$J$1406,7,0)</f>
        <v>0</v>
      </c>
    </row>
    <row r="476" spans="1:20" s="5" customFormat="1" ht="30" customHeight="1" x14ac:dyDescent="0.25">
      <c r="A476" s="5" t="s">
        <v>27</v>
      </c>
      <c r="B476" s="15">
        <v>62578</v>
      </c>
      <c r="C476" s="6">
        <v>100</v>
      </c>
      <c r="D476" s="5" t="s">
        <v>27</v>
      </c>
      <c r="E476" s="5" t="s">
        <v>2594</v>
      </c>
      <c r="F476" s="5" t="s">
        <v>2595</v>
      </c>
      <c r="G476" s="5" t="s">
        <v>2596</v>
      </c>
      <c r="H476" s="5" t="s">
        <v>31</v>
      </c>
      <c r="I476" s="5" t="s">
        <v>32</v>
      </c>
      <c r="J476" s="5" t="s">
        <v>278</v>
      </c>
      <c r="K476" s="7">
        <v>39020</v>
      </c>
      <c r="L476" s="7"/>
      <c r="M476" s="6" t="s">
        <v>37</v>
      </c>
      <c r="N476" s="5" t="s">
        <v>47</v>
      </c>
      <c r="O476" s="9"/>
      <c r="P476" s="6" t="str">
        <f>VLOOKUP(Table14[[#This Row],[SMT ID]],Table13[[SMT'#]:[163 J Election Question]],9,0)</f>
        <v>No</v>
      </c>
      <c r="Q476" s="6"/>
      <c r="R476" s="6"/>
      <c r="S47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76" s="37">
        <f>VLOOKUP(Table14[[#This Row],[SMT ID]],'[1]Section 163(j) Election'!$A$5:$J$1406,7,0)</f>
        <v>0</v>
      </c>
    </row>
    <row r="477" spans="1:20" s="5" customFormat="1" ht="30" customHeight="1" x14ac:dyDescent="0.25">
      <c r="A477" s="5" t="s">
        <v>1071</v>
      </c>
      <c r="B477" s="15">
        <v>62610</v>
      </c>
      <c r="C477" s="6">
        <v>100</v>
      </c>
      <c r="D477" s="5" t="s">
        <v>1071</v>
      </c>
      <c r="E477" s="5" t="s">
        <v>1078</v>
      </c>
      <c r="F477" s="5" t="s">
        <v>1079</v>
      </c>
      <c r="G477" s="5" t="s">
        <v>1080</v>
      </c>
      <c r="H477" s="5" t="s">
        <v>306</v>
      </c>
      <c r="I477" s="5" t="s">
        <v>133</v>
      </c>
      <c r="J477" s="5" t="s">
        <v>1081</v>
      </c>
      <c r="K477" s="7">
        <v>38899</v>
      </c>
      <c r="L477" s="7"/>
      <c r="M477" s="6" t="s">
        <v>37</v>
      </c>
      <c r="N477" s="5" t="s">
        <v>47</v>
      </c>
      <c r="O477" s="9"/>
      <c r="P477" s="6" t="str">
        <f>VLOOKUP(Table14[[#This Row],[SMT ID]],Table13[[SMT'#]:[163 J Election Question]],9,0)</f>
        <v>No</v>
      </c>
      <c r="Q477" s="6"/>
      <c r="R477" s="6"/>
      <c r="S47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77" s="38">
        <f>VLOOKUP(Table14[[#This Row],[SMT ID]],'[1]Section 163(j) Election'!$A$5:$J$1406,7,0)</f>
        <v>0</v>
      </c>
    </row>
    <row r="478" spans="1:20" s="5" customFormat="1" ht="30" customHeight="1" x14ac:dyDescent="0.25">
      <c r="A478" s="5" t="s">
        <v>27</v>
      </c>
      <c r="B478" s="15">
        <v>62630</v>
      </c>
      <c r="C478" s="6">
        <v>100</v>
      </c>
      <c r="D478" s="5" t="s">
        <v>27</v>
      </c>
      <c r="E478" s="5" t="s">
        <v>2597</v>
      </c>
      <c r="F478" s="5" t="s">
        <v>2598</v>
      </c>
      <c r="G478" s="5" t="s">
        <v>2599</v>
      </c>
      <c r="H478" s="5" t="s">
        <v>306</v>
      </c>
      <c r="I478" s="5" t="s">
        <v>133</v>
      </c>
      <c r="J478" s="5" t="s">
        <v>1285</v>
      </c>
      <c r="K478" s="7">
        <v>38881</v>
      </c>
      <c r="L478" s="7"/>
      <c r="M478" s="6" t="s">
        <v>37</v>
      </c>
      <c r="N478" s="5" t="s">
        <v>47</v>
      </c>
      <c r="O478" s="9"/>
      <c r="P478" s="6" t="str">
        <f>VLOOKUP(Table14[[#This Row],[SMT ID]],Table13[[SMT'#]:[163 J Election Question]],9,0)</f>
        <v>No</v>
      </c>
      <c r="Q478" s="6"/>
      <c r="R478" s="6"/>
      <c r="S47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78" s="37">
        <f>VLOOKUP(Table14[[#This Row],[SMT ID]],'[1]Section 163(j) Election'!$A$5:$J$1406,7,0)</f>
        <v>0</v>
      </c>
    </row>
    <row r="479" spans="1:20" s="5" customFormat="1" ht="30" customHeight="1" x14ac:dyDescent="0.25">
      <c r="A479" s="5" t="s">
        <v>27</v>
      </c>
      <c r="B479" s="15">
        <v>62632</v>
      </c>
      <c r="C479" s="6">
        <v>100</v>
      </c>
      <c r="D479" s="5" t="s">
        <v>27</v>
      </c>
      <c r="E479" s="5" t="s">
        <v>2600</v>
      </c>
      <c r="F479" s="5" t="s">
        <v>2601</v>
      </c>
      <c r="G479" s="5" t="s">
        <v>2602</v>
      </c>
      <c r="H479" s="5" t="s">
        <v>144</v>
      </c>
      <c r="I479" s="5" t="s">
        <v>133</v>
      </c>
      <c r="J479" s="5" t="s">
        <v>1771</v>
      </c>
      <c r="K479" s="7">
        <v>38882</v>
      </c>
      <c r="L479" s="7"/>
      <c r="M479" s="6" t="s">
        <v>2039</v>
      </c>
      <c r="N479" s="5" t="s">
        <v>56</v>
      </c>
      <c r="O479" s="9"/>
      <c r="P479" s="6" t="str">
        <f>VLOOKUP(Table14[[#This Row],[SMT ID]],Table13[[SMT'#]:[163 J Election Question]],9,0)</f>
        <v>Yes</v>
      </c>
      <c r="Q479" s="6">
        <v>2018</v>
      </c>
      <c r="R479" s="6"/>
      <c r="S47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479" s="38">
        <f>VLOOKUP(Table14[[#This Row],[SMT ID]],'[1]Section 163(j) Election'!$A$5:$J$1406,7,0)</f>
        <v>0</v>
      </c>
    </row>
    <row r="480" spans="1:20" s="5" customFormat="1" ht="30" customHeight="1" x14ac:dyDescent="0.25">
      <c r="A480" s="5" t="s">
        <v>4169</v>
      </c>
      <c r="B480" s="15">
        <v>62642</v>
      </c>
      <c r="C480" s="6">
        <v>100</v>
      </c>
      <c r="D480" s="5" t="s">
        <v>4169</v>
      </c>
      <c r="E480" s="5" t="s">
        <v>4172</v>
      </c>
      <c r="F480" s="5" t="s">
        <v>4173</v>
      </c>
      <c r="G480" s="5" t="s">
        <v>2243</v>
      </c>
      <c r="H480" s="5" t="s">
        <v>109</v>
      </c>
      <c r="I480" s="5" t="s">
        <v>32</v>
      </c>
      <c r="J480" s="5" t="s">
        <v>298</v>
      </c>
      <c r="K480" s="7">
        <v>38877</v>
      </c>
      <c r="L480" s="7"/>
      <c r="M480" s="6" t="s">
        <v>1065</v>
      </c>
      <c r="N480" s="5" t="s">
        <v>47</v>
      </c>
      <c r="O480" s="9"/>
      <c r="P480" s="6" t="str">
        <f>VLOOKUP(Table14[[#This Row],[SMT ID]],Table13[[SMT'#]:[163 J Election Question]],9,0)</f>
        <v>No</v>
      </c>
      <c r="Q480" s="6"/>
      <c r="R480" s="6"/>
      <c r="S48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480" s="37">
        <f>VLOOKUP(Table14[[#This Row],[SMT ID]],'[1]Section 163(j) Election'!$A$5:$J$1406,7,0)</f>
        <v>0</v>
      </c>
    </row>
    <row r="481" spans="1:20" s="5" customFormat="1" ht="30" customHeight="1" x14ac:dyDescent="0.25">
      <c r="A481" s="5" t="s">
        <v>2637</v>
      </c>
      <c r="B481" s="15">
        <v>62650</v>
      </c>
      <c r="C481" s="6">
        <v>100</v>
      </c>
      <c r="D481" s="5" t="s">
        <v>2637</v>
      </c>
      <c r="E481" s="5" t="s">
        <v>2670</v>
      </c>
      <c r="F481" s="5" t="s">
        <v>2671</v>
      </c>
      <c r="G481" s="5" t="s">
        <v>920</v>
      </c>
      <c r="H481" s="5" t="s">
        <v>42</v>
      </c>
      <c r="I481" s="5" t="s">
        <v>43</v>
      </c>
      <c r="J481" s="5" t="s">
        <v>149</v>
      </c>
      <c r="K481" s="7">
        <v>39013</v>
      </c>
      <c r="L481" s="7"/>
      <c r="M481" s="6" t="s">
        <v>37</v>
      </c>
      <c r="N481" s="5" t="s">
        <v>26</v>
      </c>
      <c r="O481" s="9"/>
      <c r="P481" s="6" t="str">
        <f>VLOOKUP(Table14[[#This Row],[SMT ID]],Table13[[SMT'#]:[163 J Election Question]],9,0)</f>
        <v>Yes</v>
      </c>
      <c r="Q481" s="6">
        <v>2018</v>
      </c>
      <c r="R481" s="6"/>
      <c r="S48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81" s="38">
        <f>VLOOKUP(Table14[[#This Row],[SMT ID]],'[1]Section 163(j) Election'!$A$5:$J$1406,7,0)</f>
        <v>2018</v>
      </c>
    </row>
    <row r="482" spans="1:20" s="5" customFormat="1" ht="30" customHeight="1" x14ac:dyDescent="0.25">
      <c r="A482" s="5" t="s">
        <v>1018</v>
      </c>
      <c r="B482" s="15">
        <v>62651</v>
      </c>
      <c r="C482" s="6">
        <v>100</v>
      </c>
      <c r="D482" s="5" t="s">
        <v>1018</v>
      </c>
      <c r="E482" s="5" t="s">
        <v>1021</v>
      </c>
      <c r="F482" s="5" t="s">
        <v>1022</v>
      </c>
      <c r="G482" s="5" t="s">
        <v>1023</v>
      </c>
      <c r="H482" s="5" t="s">
        <v>109</v>
      </c>
      <c r="I482" s="5" t="s">
        <v>32</v>
      </c>
      <c r="J482" s="5" t="s">
        <v>333</v>
      </c>
      <c r="K482" s="7">
        <v>38075</v>
      </c>
      <c r="L482" s="7"/>
      <c r="M482" s="6" t="s">
        <v>55</v>
      </c>
      <c r="N482" s="5" t="s">
        <v>47</v>
      </c>
      <c r="O482" s="9"/>
      <c r="P482" s="6" t="str">
        <f>VLOOKUP(Table14[[#This Row],[SMT ID]],Table13[[SMT'#]:[163 J Election Question]],9,0)</f>
        <v>No</v>
      </c>
      <c r="Q482" s="6"/>
      <c r="R482" s="6"/>
      <c r="S48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82" s="37">
        <f>VLOOKUP(Table14[[#This Row],[SMT ID]],'[1]Section 163(j) Election'!$A$5:$J$1406,7,0)</f>
        <v>0</v>
      </c>
    </row>
    <row r="483" spans="1:20" s="5" customFormat="1" ht="30" customHeight="1" x14ac:dyDescent="0.25">
      <c r="A483" s="5" t="s">
        <v>27</v>
      </c>
      <c r="B483" s="15">
        <v>62654</v>
      </c>
      <c r="C483" s="6">
        <v>100</v>
      </c>
      <c r="D483" s="5" t="s">
        <v>27</v>
      </c>
      <c r="E483" s="5" t="s">
        <v>2603</v>
      </c>
      <c r="F483" s="5" t="s">
        <v>2604</v>
      </c>
      <c r="G483" s="5" t="s">
        <v>2605</v>
      </c>
      <c r="H483" s="5" t="s">
        <v>203</v>
      </c>
      <c r="I483" s="5" t="s">
        <v>133</v>
      </c>
      <c r="J483" s="5" t="s">
        <v>540</v>
      </c>
      <c r="K483" s="7">
        <v>38982</v>
      </c>
      <c r="L483" s="7"/>
      <c r="M483" s="6" t="s">
        <v>37</v>
      </c>
      <c r="N483" s="5" t="s">
        <v>47</v>
      </c>
      <c r="O483" s="9"/>
      <c r="P483" s="6" t="str">
        <f>VLOOKUP(Table14[[#This Row],[SMT ID]],Table13[[SMT'#]:[163 J Election Question]],9,0)</f>
        <v>No</v>
      </c>
      <c r="Q483" s="6"/>
      <c r="R483" s="6"/>
      <c r="S48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83" s="38">
        <f>VLOOKUP(Table14[[#This Row],[SMT ID]],'[1]Section 163(j) Election'!$A$5:$J$1406,7,0)</f>
        <v>0</v>
      </c>
    </row>
    <row r="484" spans="1:20" s="5" customFormat="1" ht="30" customHeight="1" x14ac:dyDescent="0.25">
      <c r="A484" s="5" t="s">
        <v>1018</v>
      </c>
      <c r="B484" s="15">
        <v>62670</v>
      </c>
      <c r="C484" s="6">
        <v>100</v>
      </c>
      <c r="D484" s="5" t="s">
        <v>1018</v>
      </c>
      <c r="E484" s="5" t="s">
        <v>1024</v>
      </c>
      <c r="F484" s="5" t="s">
        <v>1025</v>
      </c>
      <c r="G484" s="5" t="s">
        <v>1026</v>
      </c>
      <c r="H484" s="5" t="s">
        <v>109</v>
      </c>
      <c r="I484" s="5" t="s">
        <v>32</v>
      </c>
      <c r="J484" s="5" t="s">
        <v>33</v>
      </c>
      <c r="K484" s="7">
        <v>38086</v>
      </c>
      <c r="L484" s="7"/>
      <c r="M484" s="6" t="s">
        <v>55</v>
      </c>
      <c r="N484" s="5" t="s">
        <v>56</v>
      </c>
      <c r="O484" s="9"/>
      <c r="P484" s="6" t="str">
        <f>VLOOKUP(Table14[[#This Row],[SMT ID]],Table13[[SMT'#]:[163 J Election Question]],9,0)</f>
        <v>No</v>
      </c>
      <c r="Q484" s="6"/>
      <c r="R484" s="6"/>
      <c r="S48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84" s="37">
        <f>VLOOKUP(Table14[[#This Row],[SMT ID]],'[1]Section 163(j) Election'!$A$5:$J$1406,7,0)</f>
        <v>0</v>
      </c>
    </row>
    <row r="485" spans="1:20" s="5" customFormat="1" ht="30" customHeight="1" x14ac:dyDescent="0.25">
      <c r="A485" s="5" t="s">
        <v>1018</v>
      </c>
      <c r="B485" s="15">
        <v>62671</v>
      </c>
      <c r="C485" s="6">
        <v>65.260099999999994</v>
      </c>
      <c r="D485" s="5" t="s">
        <v>1018</v>
      </c>
      <c r="E485" s="5" t="s">
        <v>1027</v>
      </c>
      <c r="F485" s="5" t="s">
        <v>1028</v>
      </c>
      <c r="G485" s="5" t="s">
        <v>1029</v>
      </c>
      <c r="H485" s="5" t="s">
        <v>31</v>
      </c>
      <c r="I485" s="5" t="s">
        <v>32</v>
      </c>
      <c r="J485" s="5" t="s">
        <v>110</v>
      </c>
      <c r="K485" s="7">
        <v>38200</v>
      </c>
      <c r="L485" s="7"/>
      <c r="M485" s="6" t="s">
        <v>37</v>
      </c>
      <c r="N485" s="5" t="s">
        <v>47</v>
      </c>
      <c r="O485" s="9"/>
      <c r="P485" s="6" t="str">
        <f>VLOOKUP(Table14[[#This Row],[SMT ID]],Table13[[SMT'#]:[163 J Election Question]],9,0)</f>
        <v>Yes</v>
      </c>
      <c r="Q485" s="6">
        <v>2018</v>
      </c>
      <c r="R485" s="6"/>
      <c r="S48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85" s="38">
        <f>VLOOKUP(Table14[[#This Row],[SMT ID]],'[1]Section 163(j) Election'!$A$5:$J$1406,7,0)</f>
        <v>2018</v>
      </c>
    </row>
    <row r="486" spans="1:20" s="5" customFormat="1" ht="30" customHeight="1" x14ac:dyDescent="0.25">
      <c r="A486" s="5" t="s">
        <v>1030</v>
      </c>
      <c r="B486" s="15">
        <v>62671</v>
      </c>
      <c r="C486" s="6">
        <v>34.74</v>
      </c>
      <c r="D486" s="5" t="s">
        <v>1030</v>
      </c>
      <c r="E486" s="5" t="s">
        <v>1027</v>
      </c>
      <c r="F486" s="5" t="s">
        <v>1028</v>
      </c>
      <c r="G486" s="5" t="s">
        <v>1029</v>
      </c>
      <c r="H486" s="5" t="s">
        <v>31</v>
      </c>
      <c r="I486" s="5" t="s">
        <v>32</v>
      </c>
      <c r="J486" s="5" t="s">
        <v>110</v>
      </c>
      <c r="K486" s="7">
        <v>38200</v>
      </c>
      <c r="L486" s="7"/>
      <c r="M486" s="6" t="s">
        <v>37</v>
      </c>
      <c r="N486" s="5" t="s">
        <v>47</v>
      </c>
      <c r="O486" s="9"/>
      <c r="P486" s="6" t="str">
        <f>VLOOKUP(Table14[[#This Row],[SMT ID]],Table13[[SMT'#]:[163 J Election Question]],9,0)</f>
        <v>Yes</v>
      </c>
      <c r="Q486" s="6">
        <v>2018</v>
      </c>
      <c r="R486" s="6"/>
      <c r="S48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86" s="37">
        <f>VLOOKUP(Table14[[#This Row],[SMT ID]],'[1]Section 163(j) Election'!$A$5:$J$1406,7,0)</f>
        <v>2018</v>
      </c>
    </row>
    <row r="487" spans="1:20" s="5" customFormat="1" ht="30" customHeight="1" x14ac:dyDescent="0.25">
      <c r="A487" s="5" t="s">
        <v>27</v>
      </c>
      <c r="B487" s="15">
        <v>62675</v>
      </c>
      <c r="C487" s="6">
        <v>100</v>
      </c>
      <c r="D487" s="5" t="s">
        <v>27</v>
      </c>
      <c r="E487" s="5" t="s">
        <v>2606</v>
      </c>
      <c r="F487" s="5" t="s">
        <v>2607</v>
      </c>
      <c r="G487" s="5" t="s">
        <v>2608</v>
      </c>
      <c r="H487" s="5" t="s">
        <v>109</v>
      </c>
      <c r="I487" s="5" t="s">
        <v>32</v>
      </c>
      <c r="J487" s="5" t="s">
        <v>24</v>
      </c>
      <c r="K487" s="7">
        <v>39079</v>
      </c>
      <c r="L487" s="7"/>
      <c r="M487" s="6" t="s">
        <v>37</v>
      </c>
      <c r="N487" s="5" t="s">
        <v>26</v>
      </c>
      <c r="O487" s="9"/>
      <c r="P487" s="6" t="str">
        <f>VLOOKUP(Table14[[#This Row],[SMT ID]],Table13[[SMT'#]:[163 J Election Question]],9,0)</f>
        <v>Yes</v>
      </c>
      <c r="Q487" s="6">
        <v>2018</v>
      </c>
      <c r="R487" s="6"/>
      <c r="S48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87" s="38">
        <f>VLOOKUP(Table14[[#This Row],[SMT ID]],'[1]Section 163(j) Election'!$A$5:$J$1406,7,0)</f>
        <v>2018</v>
      </c>
    </row>
    <row r="488" spans="1:20" s="5" customFormat="1" ht="30" customHeight="1" x14ac:dyDescent="0.25">
      <c r="A488" s="5" t="s">
        <v>2970</v>
      </c>
      <c r="B488" s="15">
        <v>62677</v>
      </c>
      <c r="C488" s="6">
        <v>100</v>
      </c>
      <c r="D488" s="5" t="s">
        <v>2970</v>
      </c>
      <c r="E488" s="5" t="s">
        <v>2971</v>
      </c>
      <c r="F488" s="5" t="s">
        <v>2972</v>
      </c>
      <c r="G488" s="5" t="s">
        <v>435</v>
      </c>
      <c r="H488" s="5" t="s">
        <v>109</v>
      </c>
      <c r="I488" s="5" t="s">
        <v>32</v>
      </c>
      <c r="J488" s="5" t="s">
        <v>110</v>
      </c>
      <c r="K488" s="7">
        <v>39688</v>
      </c>
      <c r="L488" s="7"/>
      <c r="M488" s="6" t="s">
        <v>154</v>
      </c>
      <c r="N488" s="5" t="s">
        <v>47</v>
      </c>
      <c r="O488" s="9"/>
      <c r="P488" s="6" t="str">
        <f>VLOOKUP(Table14[[#This Row],[SMT ID]],Table13[[SMT'#]:[163 J Election Question]],9,0)</f>
        <v>Yes</v>
      </c>
      <c r="Q488" s="6">
        <v>2018</v>
      </c>
      <c r="R488" s="6"/>
      <c r="S48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88" s="37">
        <f>VLOOKUP(Table14[[#This Row],[SMT ID]],'[1]Section 163(j) Election'!$A$5:$J$1406,7,0)</f>
        <v>2018</v>
      </c>
    </row>
    <row r="489" spans="1:20" s="5" customFormat="1" ht="30" customHeight="1" x14ac:dyDescent="0.25">
      <c r="A489" s="5" t="s">
        <v>378</v>
      </c>
      <c r="B489" s="15">
        <v>62689</v>
      </c>
      <c r="C489" s="6">
        <v>100</v>
      </c>
      <c r="D489" s="5" t="s">
        <v>378</v>
      </c>
      <c r="E489" s="5" t="s">
        <v>379</v>
      </c>
      <c r="F489" s="5" t="s">
        <v>380</v>
      </c>
      <c r="G489" s="5" t="s">
        <v>381</v>
      </c>
      <c r="H489" s="5" t="s">
        <v>203</v>
      </c>
      <c r="I489" s="5" t="s">
        <v>133</v>
      </c>
      <c r="J489" s="5" t="s">
        <v>134</v>
      </c>
      <c r="K489" s="7">
        <v>40534</v>
      </c>
      <c r="L489" s="7"/>
      <c r="M489" s="6" t="s">
        <v>135</v>
      </c>
      <c r="N489" s="5" t="s">
        <v>47</v>
      </c>
      <c r="O489" s="9"/>
      <c r="P489" s="6" t="str">
        <f>VLOOKUP(Table14[[#This Row],[SMT ID]],Table13[[SMT'#]:[163 J Election Question]],9,0)</f>
        <v>No</v>
      </c>
      <c r="Q489" s="6"/>
      <c r="R489" s="6"/>
      <c r="S48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89" s="38">
        <f>VLOOKUP(Table14[[#This Row],[SMT ID]],'[1]Section 163(j) Election'!$A$5:$J$1406,7,0)</f>
        <v>0</v>
      </c>
    </row>
    <row r="490" spans="1:20" s="5" customFormat="1" ht="30" customHeight="1" x14ac:dyDescent="0.25">
      <c r="A490" s="5" t="s">
        <v>2726</v>
      </c>
      <c r="B490" s="15">
        <v>62690</v>
      </c>
      <c r="C490" s="6">
        <v>100</v>
      </c>
      <c r="D490" s="5" t="s">
        <v>2726</v>
      </c>
      <c r="E490" s="5" t="s">
        <v>2756</v>
      </c>
      <c r="F490" s="5" t="s">
        <v>2757</v>
      </c>
      <c r="G490" s="5" t="s">
        <v>2758</v>
      </c>
      <c r="H490" s="5" t="s">
        <v>463</v>
      </c>
      <c r="I490" s="5" t="s">
        <v>452</v>
      </c>
      <c r="J490" s="5" t="s">
        <v>473</v>
      </c>
      <c r="K490" s="7">
        <v>39393</v>
      </c>
      <c r="L490" s="7"/>
      <c r="M490" s="6" t="s">
        <v>117</v>
      </c>
      <c r="N490" s="5" t="s">
        <v>47</v>
      </c>
      <c r="O490" s="9"/>
      <c r="P490" s="6" t="str">
        <f>VLOOKUP(Table14[[#This Row],[SMT ID]],Table13[[SMT'#]:[163 J Election Question]],9,0)</f>
        <v>Yes</v>
      </c>
      <c r="Q490" s="6">
        <v>2018</v>
      </c>
      <c r="R490" s="6"/>
      <c r="S49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90" s="37">
        <f>VLOOKUP(Table14[[#This Row],[SMT ID]],'[1]Section 163(j) Election'!$A$5:$J$1406,7,0)</f>
        <v>2018</v>
      </c>
    </row>
    <row r="491" spans="1:20" s="5" customFormat="1" ht="30" customHeight="1" x14ac:dyDescent="0.25">
      <c r="A491" s="5" t="s">
        <v>2850</v>
      </c>
      <c r="B491" s="15">
        <v>62697</v>
      </c>
      <c r="C491" s="6">
        <v>100</v>
      </c>
      <c r="D491" s="5" t="s">
        <v>2850</v>
      </c>
      <c r="E491" s="5" t="s">
        <v>2859</v>
      </c>
      <c r="F491" s="5" t="s">
        <v>2860</v>
      </c>
      <c r="G491" s="5" t="s">
        <v>2861</v>
      </c>
      <c r="H491" s="5" t="s">
        <v>68</v>
      </c>
      <c r="I491" s="5" t="s">
        <v>32</v>
      </c>
      <c r="J491" s="5" t="s">
        <v>2675</v>
      </c>
      <c r="K491" s="7">
        <v>39400</v>
      </c>
      <c r="L491" s="7"/>
      <c r="M491" s="6" t="s">
        <v>117</v>
      </c>
      <c r="N491" s="5" t="s">
        <v>47</v>
      </c>
      <c r="O491" s="9"/>
      <c r="P491" s="6" t="str">
        <f>VLOOKUP(Table14[[#This Row],[SMT ID]],Table13[[SMT'#]:[163 J Election Question]],9,0)</f>
        <v>No</v>
      </c>
      <c r="Q491" s="6"/>
      <c r="R491" s="6"/>
      <c r="S49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91" s="38">
        <f>VLOOKUP(Table14[[#This Row],[SMT ID]],'[1]Section 163(j) Election'!$A$5:$J$1406,7,0)</f>
        <v>0</v>
      </c>
    </row>
    <row r="492" spans="1:20" s="5" customFormat="1" ht="30" customHeight="1" x14ac:dyDescent="0.25">
      <c r="A492" s="5" t="s">
        <v>2637</v>
      </c>
      <c r="B492" s="15">
        <v>62698</v>
      </c>
      <c r="C492" s="6">
        <v>100</v>
      </c>
      <c r="D492" s="5" t="s">
        <v>2637</v>
      </c>
      <c r="E492" s="5" t="s">
        <v>2672</v>
      </c>
      <c r="F492" s="5" t="s">
        <v>2673</v>
      </c>
      <c r="G492" s="5" t="s">
        <v>2674</v>
      </c>
      <c r="H492" s="5" t="s">
        <v>68</v>
      </c>
      <c r="I492" s="5" t="s">
        <v>32</v>
      </c>
      <c r="J492" s="5" t="s">
        <v>2675</v>
      </c>
      <c r="K492" s="7">
        <v>39197</v>
      </c>
      <c r="L492" s="7"/>
      <c r="M492" s="6" t="s">
        <v>117</v>
      </c>
      <c r="N492" s="5" t="s">
        <v>47</v>
      </c>
      <c r="O492" s="9"/>
      <c r="P492" s="6" t="str">
        <f>VLOOKUP(Table14[[#This Row],[SMT ID]],Table13[[SMT'#]:[163 J Election Question]],9,0)</f>
        <v>No</v>
      </c>
      <c r="Q492" s="6"/>
      <c r="R492" s="6"/>
      <c r="S49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92" s="37">
        <f>VLOOKUP(Table14[[#This Row],[SMT ID]],'[1]Section 163(j) Election'!$A$5:$J$1406,7,0)</f>
        <v>0</v>
      </c>
    </row>
    <row r="493" spans="1:20" s="5" customFormat="1" ht="30" customHeight="1" x14ac:dyDescent="0.25">
      <c r="A493" s="5" t="s">
        <v>2726</v>
      </c>
      <c r="B493" s="15">
        <v>62705</v>
      </c>
      <c r="C493" s="6">
        <v>100</v>
      </c>
      <c r="D493" s="5" t="s">
        <v>2726</v>
      </c>
      <c r="E493" s="5" t="s">
        <v>2759</v>
      </c>
      <c r="F493" s="5" t="s">
        <v>2760</v>
      </c>
      <c r="G493" s="5" t="s">
        <v>2761</v>
      </c>
      <c r="H493" s="5" t="s">
        <v>68</v>
      </c>
      <c r="I493" s="5" t="s">
        <v>32</v>
      </c>
      <c r="J493" s="5" t="s">
        <v>2675</v>
      </c>
      <c r="K493" s="7">
        <v>39293</v>
      </c>
      <c r="L493" s="7"/>
      <c r="M493" s="6" t="s">
        <v>117</v>
      </c>
      <c r="N493" s="5" t="s">
        <v>47</v>
      </c>
      <c r="O493" s="9"/>
      <c r="P493" s="6" t="str">
        <f>VLOOKUP(Table14[[#This Row],[SMT ID]],Table13[[SMT'#]:[163 J Election Question]],9,0)</f>
        <v>No</v>
      </c>
      <c r="Q493" s="6"/>
      <c r="R493" s="6"/>
      <c r="S49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93" s="38">
        <f>VLOOKUP(Table14[[#This Row],[SMT ID]],'[1]Section 163(j) Election'!$A$5:$J$1406,7,0)</f>
        <v>0</v>
      </c>
    </row>
    <row r="494" spans="1:20" s="5" customFormat="1" ht="30" customHeight="1" x14ac:dyDescent="0.25">
      <c r="A494" s="5" t="s">
        <v>27</v>
      </c>
      <c r="B494" s="15">
        <v>62711</v>
      </c>
      <c r="C494" s="6">
        <v>100</v>
      </c>
      <c r="D494" s="5" t="s">
        <v>27</v>
      </c>
      <c r="E494" s="5" t="s">
        <v>28</v>
      </c>
      <c r="F494" s="5" t="s">
        <v>29</v>
      </c>
      <c r="G494" s="5" t="s">
        <v>30</v>
      </c>
      <c r="H494" s="5" t="s">
        <v>31</v>
      </c>
      <c r="I494" s="5" t="s">
        <v>32</v>
      </c>
      <c r="J494" s="5" t="s">
        <v>33</v>
      </c>
      <c r="K494" s="7">
        <v>39072</v>
      </c>
      <c r="L494" s="7">
        <v>43524</v>
      </c>
      <c r="M494" s="6" t="s">
        <v>37</v>
      </c>
      <c r="N494" s="5" t="s">
        <v>26</v>
      </c>
      <c r="O494" s="9"/>
      <c r="P494" s="6" t="str">
        <f>VLOOKUP(Table14[[#This Row],[SMT ID]],Table13[[SMT'#]:[163 J Election Question]],9,0)</f>
        <v>Yes</v>
      </c>
      <c r="Q494" s="6">
        <v>2018</v>
      </c>
      <c r="R494" s="6"/>
      <c r="S49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94" s="37">
        <f>VLOOKUP(Table14[[#This Row],[SMT ID]],'[1]Section 163(j) Election'!$A$5:$J$1406,7,0)</f>
        <v>2018</v>
      </c>
    </row>
    <row r="495" spans="1:20" s="5" customFormat="1" ht="30" customHeight="1" x14ac:dyDescent="0.25">
      <c r="A495" s="5" t="s">
        <v>1030</v>
      </c>
      <c r="B495" s="15">
        <v>62715</v>
      </c>
      <c r="C495" s="6">
        <v>100</v>
      </c>
      <c r="D495" s="5" t="s">
        <v>1030</v>
      </c>
      <c r="E495" s="5" t="s">
        <v>1031</v>
      </c>
      <c r="F495" s="5" t="s">
        <v>1032</v>
      </c>
      <c r="G495" s="5" t="s">
        <v>1033</v>
      </c>
      <c r="H495" s="5" t="s">
        <v>31</v>
      </c>
      <c r="I495" s="5" t="s">
        <v>32</v>
      </c>
      <c r="J495" s="5" t="s">
        <v>24</v>
      </c>
      <c r="K495" s="7">
        <v>38560</v>
      </c>
      <c r="L495" s="7"/>
      <c r="M495" s="6" t="s">
        <v>37</v>
      </c>
      <c r="N495" s="5" t="s">
        <v>47</v>
      </c>
      <c r="O495" s="9"/>
      <c r="P495" s="6" t="str">
        <f>VLOOKUP(Table14[[#This Row],[SMT ID]],Table13[[SMT'#]:[163 J Election Question]],9,0)</f>
        <v>No</v>
      </c>
      <c r="Q495" s="6"/>
      <c r="R495" s="6"/>
      <c r="S49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95" s="38">
        <f>VLOOKUP(Table14[[#This Row],[SMT ID]],'[1]Section 163(j) Election'!$A$5:$J$1406,7,0)</f>
        <v>0</v>
      </c>
    </row>
    <row r="496" spans="1:20" s="5" customFormat="1" ht="30" customHeight="1" x14ac:dyDescent="0.25">
      <c r="A496" s="5" t="s">
        <v>27</v>
      </c>
      <c r="B496" s="15">
        <v>62716</v>
      </c>
      <c r="C496" s="6">
        <v>100</v>
      </c>
      <c r="D496" s="5" t="s">
        <v>27</v>
      </c>
      <c r="E496" s="5" t="s">
        <v>2609</v>
      </c>
      <c r="F496" s="5" t="s">
        <v>2610</v>
      </c>
      <c r="G496" s="5" t="s">
        <v>604</v>
      </c>
      <c r="H496" s="5" t="s">
        <v>431</v>
      </c>
      <c r="I496" s="5" t="s">
        <v>43</v>
      </c>
      <c r="J496" s="5" t="s">
        <v>82</v>
      </c>
      <c r="K496" s="7">
        <v>38847</v>
      </c>
      <c r="L496" s="7"/>
      <c r="M496" s="6" t="s">
        <v>37</v>
      </c>
      <c r="N496" s="5" t="s">
        <v>26</v>
      </c>
      <c r="O496" s="9"/>
      <c r="P496" s="6" t="str">
        <f>VLOOKUP(Table14[[#This Row],[SMT ID]],Table13[[SMT'#]:[163 J Election Question]],9,0)</f>
        <v>No</v>
      </c>
      <c r="Q496" s="6"/>
      <c r="R496" s="6"/>
      <c r="S49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96" s="37">
        <f>VLOOKUP(Table14[[#This Row],[SMT ID]],'[1]Section 163(j) Election'!$A$5:$J$1406,7,0)</f>
        <v>0</v>
      </c>
    </row>
    <row r="497" spans="1:20" s="5" customFormat="1" ht="30" customHeight="1" x14ac:dyDescent="0.25">
      <c r="A497" s="5" t="s">
        <v>2637</v>
      </c>
      <c r="B497" s="15">
        <v>62717</v>
      </c>
      <c r="C497" s="6">
        <v>100</v>
      </c>
      <c r="D497" s="5" t="s">
        <v>2637</v>
      </c>
      <c r="E497" s="5" t="s">
        <v>2676</v>
      </c>
      <c r="F497" s="5" t="s">
        <v>2677</v>
      </c>
      <c r="G497" s="5" t="s">
        <v>176</v>
      </c>
      <c r="H497" s="5" t="s">
        <v>68</v>
      </c>
      <c r="I497" s="5" t="s">
        <v>32</v>
      </c>
      <c r="J497" s="5" t="s">
        <v>2274</v>
      </c>
      <c r="K497" s="7">
        <v>39052</v>
      </c>
      <c r="L497" s="7"/>
      <c r="M497" s="6" t="s">
        <v>419</v>
      </c>
      <c r="N497" s="5" t="s">
        <v>26</v>
      </c>
      <c r="O497" s="9"/>
      <c r="P497" s="6" t="str">
        <f>VLOOKUP(Table14[[#This Row],[SMT ID]],Table13[[SMT'#]:[163 J Election Question]],9,0)</f>
        <v>No</v>
      </c>
      <c r="Q497" s="6" t="s">
        <v>4538</v>
      </c>
      <c r="R497" s="6"/>
      <c r="S49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YES</v>
      </c>
      <c r="T497" s="38">
        <f>VLOOKUP(Table14[[#This Row],[SMT ID]],'[1]Section 163(j) Election'!$A$5:$J$1406,7,0)</f>
        <v>2018</v>
      </c>
    </row>
    <row r="498" spans="1:20" s="5" customFormat="1" ht="30" customHeight="1" x14ac:dyDescent="0.25">
      <c r="A498" s="5" t="s">
        <v>2637</v>
      </c>
      <c r="B498" s="15">
        <v>62718</v>
      </c>
      <c r="C498" s="6">
        <v>100</v>
      </c>
      <c r="D498" s="5" t="s">
        <v>2637</v>
      </c>
      <c r="E498" s="5" t="s">
        <v>2678</v>
      </c>
      <c r="F498" s="5" t="s">
        <v>2679</v>
      </c>
      <c r="G498" s="5" t="s">
        <v>176</v>
      </c>
      <c r="H498" s="5" t="s">
        <v>68</v>
      </c>
      <c r="I498" s="5" t="s">
        <v>32</v>
      </c>
      <c r="J498" s="5" t="s">
        <v>177</v>
      </c>
      <c r="K498" s="7">
        <v>39168</v>
      </c>
      <c r="L498" s="7"/>
      <c r="M498" s="6" t="s">
        <v>419</v>
      </c>
      <c r="N498" s="5" t="s">
        <v>47</v>
      </c>
      <c r="O498" s="9"/>
      <c r="P498" s="6" t="str">
        <f>VLOOKUP(Table14[[#This Row],[SMT ID]],Table13[[SMT'#]:[163 J Election Question]],9,0)</f>
        <v>No</v>
      </c>
      <c r="Q498" s="6"/>
      <c r="R498" s="6"/>
      <c r="S49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98" s="37">
        <f>VLOOKUP(Table14[[#This Row],[SMT ID]],'[1]Section 163(j) Election'!$A$5:$J$1406,7,0)</f>
        <v>0</v>
      </c>
    </row>
    <row r="499" spans="1:20" s="5" customFormat="1" ht="30" customHeight="1" x14ac:dyDescent="0.25">
      <c r="A499" s="5" t="s">
        <v>2850</v>
      </c>
      <c r="B499" s="15">
        <v>62719</v>
      </c>
      <c r="C499" s="6">
        <v>100</v>
      </c>
      <c r="D499" s="5" t="s">
        <v>2850</v>
      </c>
      <c r="E499" s="5" t="s">
        <v>2862</v>
      </c>
      <c r="F499" s="5" t="s">
        <v>2863</v>
      </c>
      <c r="G499" s="5" t="s">
        <v>2649</v>
      </c>
      <c r="H499" s="5" t="s">
        <v>232</v>
      </c>
      <c r="I499" s="5" t="s">
        <v>133</v>
      </c>
      <c r="J499" s="5" t="s">
        <v>2650</v>
      </c>
      <c r="K499" s="7">
        <v>39435</v>
      </c>
      <c r="L499" s="7"/>
      <c r="M499" s="6" t="s">
        <v>419</v>
      </c>
      <c r="N499" s="5" t="s">
        <v>47</v>
      </c>
      <c r="O499" s="9"/>
      <c r="P499" s="6" t="str">
        <f>VLOOKUP(Table14[[#This Row],[SMT ID]],Table13[[SMT'#]:[163 J Election Question]],9,0)</f>
        <v>No</v>
      </c>
      <c r="Q499" s="6"/>
      <c r="R499" s="6"/>
      <c r="S49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499" s="38">
        <f>VLOOKUP(Table14[[#This Row],[SMT ID]],'[1]Section 163(j) Election'!$A$5:$J$1406,7,0)</f>
        <v>0</v>
      </c>
    </row>
    <row r="500" spans="1:20" s="5" customFormat="1" ht="30" customHeight="1" x14ac:dyDescent="0.25">
      <c r="A500" s="5" t="s">
        <v>1030</v>
      </c>
      <c r="B500" s="15">
        <v>62726</v>
      </c>
      <c r="C500" s="6">
        <v>100</v>
      </c>
      <c r="D500" s="5" t="s">
        <v>1030</v>
      </c>
      <c r="E500" s="5" t="s">
        <v>1034</v>
      </c>
      <c r="F500" s="5" t="s">
        <v>1035</v>
      </c>
      <c r="G500" s="5" t="s">
        <v>1014</v>
      </c>
      <c r="H500" s="5" t="s">
        <v>109</v>
      </c>
      <c r="I500" s="5" t="s">
        <v>32</v>
      </c>
      <c r="J500" s="5" t="s">
        <v>333</v>
      </c>
      <c r="K500" s="7">
        <v>38330</v>
      </c>
      <c r="L500" s="7"/>
      <c r="M500" s="6" t="s">
        <v>422</v>
      </c>
      <c r="N500" s="5" t="s">
        <v>47</v>
      </c>
      <c r="O500" s="9"/>
      <c r="P500" s="6" t="str">
        <f>VLOOKUP(Table14[[#This Row],[SMT ID]],Table13[[SMT'#]:[163 J Election Question]],9,0)</f>
        <v>Yes</v>
      </c>
      <c r="Q500" s="6">
        <v>2018</v>
      </c>
      <c r="R500" s="6"/>
      <c r="S50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00" s="37">
        <f>VLOOKUP(Table14[[#This Row],[SMT ID]],'[1]Section 163(j) Election'!$A$5:$J$1406,7,0)</f>
        <v>2018</v>
      </c>
    </row>
    <row r="501" spans="1:20" s="5" customFormat="1" ht="30" customHeight="1" x14ac:dyDescent="0.25">
      <c r="A501" s="5" t="s">
        <v>1030</v>
      </c>
      <c r="B501" s="15">
        <v>62727</v>
      </c>
      <c r="C501" s="6">
        <v>100</v>
      </c>
      <c r="D501" s="5" t="s">
        <v>1030</v>
      </c>
      <c r="E501" s="5" t="s">
        <v>1036</v>
      </c>
      <c r="F501" s="5" t="s">
        <v>1037</v>
      </c>
      <c r="G501" s="5" t="s">
        <v>362</v>
      </c>
      <c r="H501" s="5" t="s">
        <v>109</v>
      </c>
      <c r="I501" s="5" t="s">
        <v>32</v>
      </c>
      <c r="J501" s="5" t="s">
        <v>33</v>
      </c>
      <c r="K501" s="7">
        <v>38348</v>
      </c>
      <c r="L501" s="7"/>
      <c r="M501" s="6" t="s">
        <v>422</v>
      </c>
      <c r="N501" s="5" t="s">
        <v>47</v>
      </c>
      <c r="O501" s="9"/>
      <c r="P501" s="6" t="str">
        <f>VLOOKUP(Table14[[#This Row],[SMT ID]],Table13[[SMT'#]:[163 J Election Question]],9,0)</f>
        <v>Yes</v>
      </c>
      <c r="Q501" s="6">
        <v>2018</v>
      </c>
      <c r="R501" s="6"/>
      <c r="S50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01" s="38">
        <f>VLOOKUP(Table14[[#This Row],[SMT ID]],'[1]Section 163(j) Election'!$A$5:$J$1406,7,0)</f>
        <v>2018</v>
      </c>
    </row>
    <row r="502" spans="1:20" s="5" customFormat="1" ht="30" customHeight="1" x14ac:dyDescent="0.25">
      <c r="A502" s="5" t="s">
        <v>2726</v>
      </c>
      <c r="B502" s="15">
        <v>62729</v>
      </c>
      <c r="C502" s="6">
        <v>100</v>
      </c>
      <c r="D502" s="5" t="s">
        <v>2726</v>
      </c>
      <c r="E502" s="5" t="s">
        <v>2762</v>
      </c>
      <c r="F502" s="5" t="s">
        <v>2763</v>
      </c>
      <c r="G502" s="5" t="s">
        <v>2764</v>
      </c>
      <c r="H502" s="5" t="s">
        <v>68</v>
      </c>
      <c r="I502" s="5" t="s">
        <v>32</v>
      </c>
      <c r="J502" s="5" t="s">
        <v>2765</v>
      </c>
      <c r="K502" s="7">
        <v>39307</v>
      </c>
      <c r="L502" s="7"/>
      <c r="M502" s="6" t="s">
        <v>117</v>
      </c>
      <c r="N502" s="5" t="s">
        <v>47</v>
      </c>
      <c r="O502" s="9"/>
      <c r="P502" s="6" t="str">
        <f>VLOOKUP(Table14[[#This Row],[SMT ID]],Table13[[SMT'#]:[163 J Election Question]],9,0)</f>
        <v>No</v>
      </c>
      <c r="Q502" s="6"/>
      <c r="R502" s="6"/>
      <c r="S50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02" s="37">
        <f>VLOOKUP(Table14[[#This Row],[SMT ID]],'[1]Section 163(j) Election'!$A$5:$J$1406,7,0)</f>
        <v>2022</v>
      </c>
    </row>
    <row r="503" spans="1:20" s="5" customFormat="1" ht="30" customHeight="1" x14ac:dyDescent="0.25">
      <c r="A503" s="5" t="s">
        <v>2726</v>
      </c>
      <c r="B503" s="15">
        <v>62730</v>
      </c>
      <c r="C503" s="6">
        <v>100</v>
      </c>
      <c r="D503" s="5" t="s">
        <v>2726</v>
      </c>
      <c r="E503" s="5" t="s">
        <v>2766</v>
      </c>
      <c r="F503" s="5" t="s">
        <v>2767</v>
      </c>
      <c r="G503" s="5" t="s">
        <v>2768</v>
      </c>
      <c r="H503" s="5" t="s">
        <v>68</v>
      </c>
      <c r="I503" s="5" t="s">
        <v>32</v>
      </c>
      <c r="J503" s="5" t="s">
        <v>2675</v>
      </c>
      <c r="K503" s="7">
        <v>39435</v>
      </c>
      <c r="L503" s="7"/>
      <c r="M503" s="6" t="s">
        <v>154</v>
      </c>
      <c r="N503" s="5" t="s">
        <v>47</v>
      </c>
      <c r="O503" s="9"/>
      <c r="P503" s="6" t="str">
        <f>VLOOKUP(Table14[[#This Row],[SMT ID]],Table13[[SMT'#]:[163 J Election Question]],9,0)</f>
        <v>No</v>
      </c>
      <c r="Q503" s="6"/>
      <c r="R503" s="6"/>
      <c r="S50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03" s="38">
        <f>VLOOKUP(Table14[[#This Row],[SMT ID]],'[1]Section 163(j) Election'!$A$5:$J$1406,7,0)</f>
        <v>0</v>
      </c>
    </row>
    <row r="504" spans="1:20" s="5" customFormat="1" ht="30" customHeight="1" x14ac:dyDescent="0.25">
      <c r="A504" s="5" t="s">
        <v>1162</v>
      </c>
      <c r="B504" s="15">
        <v>62731</v>
      </c>
      <c r="C504" s="6">
        <v>100</v>
      </c>
      <c r="D504" s="5" t="s">
        <v>1162</v>
      </c>
      <c r="E504" s="5" t="s">
        <v>1186</v>
      </c>
      <c r="F504" s="5" t="s">
        <v>1187</v>
      </c>
      <c r="G504" s="5" t="s">
        <v>1188</v>
      </c>
      <c r="H504" s="5" t="s">
        <v>88</v>
      </c>
      <c r="I504" s="5" t="s">
        <v>32</v>
      </c>
      <c r="J504" s="5" t="s">
        <v>89</v>
      </c>
      <c r="K504" s="7">
        <v>39030</v>
      </c>
      <c r="L504" s="7"/>
      <c r="M504" s="6" t="s">
        <v>419</v>
      </c>
      <c r="N504" s="5" t="s">
        <v>47</v>
      </c>
      <c r="O504" s="9"/>
      <c r="P504" s="6" t="str">
        <f>VLOOKUP(Table14[[#This Row],[SMT ID]],Table13[[SMT'#]:[163 J Election Question]],9,0)</f>
        <v>Yes</v>
      </c>
      <c r="Q504" s="6">
        <v>2018</v>
      </c>
      <c r="R504" s="6"/>
      <c r="S50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04" s="37">
        <f>VLOOKUP(Table14[[#This Row],[SMT ID]],'[1]Section 163(j) Election'!$A$5:$J$1406,7,0)</f>
        <v>2018</v>
      </c>
    </row>
    <row r="505" spans="1:20" s="5" customFormat="1" ht="30" customHeight="1" x14ac:dyDescent="0.25">
      <c r="A505" s="5" t="s">
        <v>2637</v>
      </c>
      <c r="B505" s="15">
        <v>62742</v>
      </c>
      <c r="C505" s="6">
        <v>42</v>
      </c>
      <c r="D505" s="5" t="s">
        <v>2637</v>
      </c>
      <c r="E505" s="5" t="s">
        <v>2680</v>
      </c>
      <c r="F505" s="5" t="s">
        <v>2681</v>
      </c>
      <c r="G505" s="5" t="s">
        <v>1645</v>
      </c>
      <c r="H505" s="5" t="s">
        <v>182</v>
      </c>
      <c r="I505" s="5" t="s">
        <v>32</v>
      </c>
      <c r="J505" s="5" t="s">
        <v>78</v>
      </c>
      <c r="K505" s="7">
        <v>39346</v>
      </c>
      <c r="L505" s="7"/>
      <c r="M505" s="6" t="s">
        <v>154</v>
      </c>
      <c r="N505" s="5" t="s">
        <v>47</v>
      </c>
      <c r="O505" s="9"/>
      <c r="P505" s="6" t="str">
        <f>VLOOKUP(Table14[[#This Row],[SMT ID]],Table13[[SMT'#]:[163 J Election Question]],9,0)</f>
        <v>Yes</v>
      </c>
      <c r="Q505" s="6">
        <v>2018</v>
      </c>
      <c r="R505" s="6"/>
      <c r="S50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05" s="38">
        <f>VLOOKUP(Table14[[#This Row],[SMT ID]],'[1]Section 163(j) Election'!$A$5:$J$1406,7,0)</f>
        <v>2018</v>
      </c>
    </row>
    <row r="506" spans="1:20" s="5" customFormat="1" ht="30" customHeight="1" x14ac:dyDescent="0.25">
      <c r="A506" s="5" t="s">
        <v>2897</v>
      </c>
      <c r="B506" s="15">
        <v>62742</v>
      </c>
      <c r="C506" s="6">
        <v>58</v>
      </c>
      <c r="D506" s="5" t="s">
        <v>2897</v>
      </c>
      <c r="E506" s="5" t="s">
        <v>2680</v>
      </c>
      <c r="F506" s="5" t="s">
        <v>2681</v>
      </c>
      <c r="G506" s="5" t="s">
        <v>1645</v>
      </c>
      <c r="H506" s="5" t="s">
        <v>182</v>
      </c>
      <c r="I506" s="5" t="s">
        <v>32</v>
      </c>
      <c r="J506" s="5" t="s">
        <v>78</v>
      </c>
      <c r="K506" s="7">
        <v>39346</v>
      </c>
      <c r="L506" s="7"/>
      <c r="M506" s="6" t="s">
        <v>154</v>
      </c>
      <c r="N506" s="5" t="s">
        <v>47</v>
      </c>
      <c r="O506" s="9"/>
      <c r="P506" s="6" t="str">
        <f>VLOOKUP(Table14[[#This Row],[SMT ID]],Table13[[SMT'#]:[163 J Election Question]],9,0)</f>
        <v>Yes</v>
      </c>
      <c r="Q506" s="6">
        <v>2018</v>
      </c>
      <c r="R506" s="6"/>
      <c r="S50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06" s="37">
        <f>VLOOKUP(Table14[[#This Row],[SMT ID]],'[1]Section 163(j) Election'!$A$5:$J$1406,7,0)</f>
        <v>2018</v>
      </c>
    </row>
    <row r="507" spans="1:20" s="5" customFormat="1" ht="30" customHeight="1" x14ac:dyDescent="0.25">
      <c r="A507" s="5" t="s">
        <v>2897</v>
      </c>
      <c r="B507" s="15">
        <v>62743</v>
      </c>
      <c r="C507" s="6">
        <v>80</v>
      </c>
      <c r="D507" s="5" t="s">
        <v>2897</v>
      </c>
      <c r="E507" s="5" t="s">
        <v>2908</v>
      </c>
      <c r="F507" s="5" t="s">
        <v>2909</v>
      </c>
      <c r="G507" s="5" t="s">
        <v>1084</v>
      </c>
      <c r="H507" s="5" t="s">
        <v>68</v>
      </c>
      <c r="I507" s="5" t="s">
        <v>32</v>
      </c>
      <c r="J507" s="5" t="s">
        <v>1085</v>
      </c>
      <c r="K507" s="7">
        <v>39582</v>
      </c>
      <c r="L507" s="7"/>
      <c r="M507" s="6" t="s">
        <v>117</v>
      </c>
      <c r="N507" s="5" t="s">
        <v>47</v>
      </c>
      <c r="O507" s="9"/>
      <c r="P507" s="6" t="str">
        <f>VLOOKUP(Table14[[#This Row],[SMT ID]],Table13[[SMT'#]:[163 J Election Question]],9,0)</f>
        <v>No</v>
      </c>
      <c r="Q507" s="6"/>
      <c r="R507" s="6"/>
      <c r="S50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07" s="38">
        <f>VLOOKUP(Table14[[#This Row],[SMT ID]],'[1]Section 163(j) Election'!$A$5:$J$1406,7,0)</f>
        <v>0</v>
      </c>
    </row>
    <row r="508" spans="1:20" s="5" customFormat="1" ht="30" customHeight="1" x14ac:dyDescent="0.25">
      <c r="A508" s="5" t="s">
        <v>2950</v>
      </c>
      <c r="B508" s="15">
        <v>62743</v>
      </c>
      <c r="C508" s="6">
        <v>20</v>
      </c>
      <c r="D508" s="5" t="s">
        <v>2950</v>
      </c>
      <c r="E508" s="5" t="s">
        <v>2908</v>
      </c>
      <c r="F508" s="5" t="s">
        <v>2909</v>
      </c>
      <c r="G508" s="5" t="s">
        <v>1084</v>
      </c>
      <c r="H508" s="5" t="s">
        <v>68</v>
      </c>
      <c r="I508" s="5" t="s">
        <v>32</v>
      </c>
      <c r="J508" s="5" t="s">
        <v>1085</v>
      </c>
      <c r="K508" s="7">
        <v>39582</v>
      </c>
      <c r="L508" s="7"/>
      <c r="M508" s="6" t="s">
        <v>117</v>
      </c>
      <c r="N508" s="5" t="s">
        <v>47</v>
      </c>
      <c r="O508" s="9"/>
      <c r="P508" s="6" t="str">
        <f>VLOOKUP(Table14[[#This Row],[SMT ID]],Table13[[SMT'#]:[163 J Election Question]],9,0)</f>
        <v>No</v>
      </c>
      <c r="Q508" s="6"/>
      <c r="R508" s="6"/>
      <c r="S50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08" s="37">
        <f>VLOOKUP(Table14[[#This Row],[SMT ID]],'[1]Section 163(j) Election'!$A$5:$J$1406,7,0)</f>
        <v>0</v>
      </c>
    </row>
    <row r="509" spans="1:20" s="5" customFormat="1" ht="30" customHeight="1" x14ac:dyDescent="0.25">
      <c r="A509" s="5" t="s">
        <v>2897</v>
      </c>
      <c r="B509" s="15">
        <v>62744</v>
      </c>
      <c r="C509" s="6">
        <v>100</v>
      </c>
      <c r="D509" s="5" t="s">
        <v>2897</v>
      </c>
      <c r="E509" s="5" t="s">
        <v>2910</v>
      </c>
      <c r="F509" s="5" t="s">
        <v>2911</v>
      </c>
      <c r="G509" s="5" t="s">
        <v>1084</v>
      </c>
      <c r="H509" s="5" t="s">
        <v>68</v>
      </c>
      <c r="I509" s="5" t="s">
        <v>32</v>
      </c>
      <c r="J509" s="5" t="s">
        <v>1085</v>
      </c>
      <c r="K509" s="7">
        <v>39545</v>
      </c>
      <c r="L509" s="7"/>
      <c r="M509" s="6" t="s">
        <v>117</v>
      </c>
      <c r="N509" s="5" t="s">
        <v>47</v>
      </c>
      <c r="O509" s="9"/>
      <c r="P509" s="6" t="str">
        <f>VLOOKUP(Table14[[#This Row],[SMT ID]],Table13[[SMT'#]:[163 J Election Question]],9,0)</f>
        <v>No</v>
      </c>
      <c r="Q509" s="6"/>
      <c r="R509" s="6"/>
      <c r="S50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09" s="38">
        <f>VLOOKUP(Table14[[#This Row],[SMT ID]],'[1]Section 163(j) Election'!$A$5:$J$1406,7,0)</f>
        <v>0</v>
      </c>
    </row>
    <row r="510" spans="1:20" s="5" customFormat="1" ht="30" customHeight="1" x14ac:dyDescent="0.25">
      <c r="A510" s="5" t="s">
        <v>2726</v>
      </c>
      <c r="B510" s="15">
        <v>62745</v>
      </c>
      <c r="C510" s="6">
        <v>100</v>
      </c>
      <c r="D510" s="5" t="s">
        <v>2726</v>
      </c>
      <c r="E510" s="5" t="s">
        <v>2769</v>
      </c>
      <c r="F510" s="5" t="s">
        <v>2770</v>
      </c>
      <c r="G510" s="5" t="s">
        <v>1084</v>
      </c>
      <c r="H510" s="5" t="s">
        <v>68</v>
      </c>
      <c r="I510" s="5" t="s">
        <v>32</v>
      </c>
      <c r="J510" s="5" t="s">
        <v>1085</v>
      </c>
      <c r="K510" s="7">
        <v>39227</v>
      </c>
      <c r="L510" s="7"/>
      <c r="M510" s="6" t="s">
        <v>419</v>
      </c>
      <c r="N510" s="5" t="s">
        <v>47</v>
      </c>
      <c r="O510" s="9"/>
      <c r="P510" s="6" t="str">
        <f>VLOOKUP(Table14[[#This Row],[SMT ID]],Table13[[SMT'#]:[163 J Election Question]],9,0)</f>
        <v>No</v>
      </c>
      <c r="Q510" s="6"/>
      <c r="R510" s="6"/>
      <c r="S51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10" s="37">
        <f>VLOOKUP(Table14[[#This Row],[SMT ID]],'[1]Section 163(j) Election'!$A$5:$J$1406,7,0)</f>
        <v>0</v>
      </c>
    </row>
    <row r="511" spans="1:20" s="5" customFormat="1" ht="30" customHeight="1" x14ac:dyDescent="0.25">
      <c r="A511" s="5" t="s">
        <v>1256</v>
      </c>
      <c r="B511" s="15">
        <v>62746</v>
      </c>
      <c r="C511" s="6">
        <v>100</v>
      </c>
      <c r="D511" s="5" t="s">
        <v>1256</v>
      </c>
      <c r="E511" s="5" t="s">
        <v>1259</v>
      </c>
      <c r="F511" s="5" t="s">
        <v>1260</v>
      </c>
      <c r="G511" s="5" t="s">
        <v>1084</v>
      </c>
      <c r="H511" s="5" t="s">
        <v>68</v>
      </c>
      <c r="I511" s="5" t="s">
        <v>32</v>
      </c>
      <c r="J511" s="5" t="s">
        <v>1085</v>
      </c>
      <c r="K511" s="7">
        <v>39168</v>
      </c>
      <c r="L511" s="7"/>
      <c r="M511" s="6" t="s">
        <v>419</v>
      </c>
      <c r="N511" s="5" t="s">
        <v>47</v>
      </c>
      <c r="O511" s="9"/>
      <c r="P511" s="6" t="str">
        <f>VLOOKUP(Table14[[#This Row],[SMT ID]],Table13[[SMT'#]:[163 J Election Question]],9,0)</f>
        <v>No</v>
      </c>
      <c r="Q511" s="6"/>
      <c r="R511" s="6"/>
      <c r="S51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11" s="38">
        <f>VLOOKUP(Table14[[#This Row],[SMT ID]],'[1]Section 163(j) Election'!$A$5:$J$1406,7,0)</f>
        <v>0</v>
      </c>
    </row>
    <row r="512" spans="1:20" s="5" customFormat="1" ht="30" customHeight="1" x14ac:dyDescent="0.25">
      <c r="A512" s="5" t="s">
        <v>2726</v>
      </c>
      <c r="B512" s="15">
        <v>62755</v>
      </c>
      <c r="C512" s="6">
        <v>100</v>
      </c>
      <c r="D512" s="5" t="s">
        <v>2726</v>
      </c>
      <c r="E512" s="5" t="s">
        <v>2771</v>
      </c>
      <c r="F512" s="5" t="s">
        <v>2772</v>
      </c>
      <c r="G512" s="5" t="s">
        <v>2773</v>
      </c>
      <c r="H512" s="5" t="s">
        <v>431</v>
      </c>
      <c r="I512" s="5" t="s">
        <v>43</v>
      </c>
      <c r="J512" s="5" t="s">
        <v>432</v>
      </c>
      <c r="K512" s="7">
        <v>39379</v>
      </c>
      <c r="L512" s="7"/>
      <c r="M512" s="6" t="s">
        <v>117</v>
      </c>
      <c r="N512" s="5" t="s">
        <v>47</v>
      </c>
      <c r="O512" s="9"/>
      <c r="P512" s="6" t="str">
        <f>VLOOKUP(Table14[[#This Row],[SMT ID]],Table13[[SMT'#]:[163 J Election Question]],9,0)</f>
        <v>Yes</v>
      </c>
      <c r="Q512" s="6">
        <v>2018</v>
      </c>
      <c r="R512" s="6"/>
      <c r="S51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12" s="37">
        <f>VLOOKUP(Table14[[#This Row],[SMT ID]],'[1]Section 163(j) Election'!$A$5:$J$1406,7,0)</f>
        <v>2018</v>
      </c>
    </row>
    <row r="513" spans="1:20" s="5" customFormat="1" ht="30" customHeight="1" x14ac:dyDescent="0.25">
      <c r="A513" s="5" t="s">
        <v>2850</v>
      </c>
      <c r="B513" s="15">
        <v>62757</v>
      </c>
      <c r="C513" s="6">
        <v>100</v>
      </c>
      <c r="D513" s="5" t="s">
        <v>2850</v>
      </c>
      <c r="E513" s="5" t="s">
        <v>2864</v>
      </c>
      <c r="F513" s="5" t="s">
        <v>2865</v>
      </c>
      <c r="G513" s="5" t="s">
        <v>2866</v>
      </c>
      <c r="H513" s="5" t="s">
        <v>68</v>
      </c>
      <c r="I513" s="5" t="s">
        <v>32</v>
      </c>
      <c r="J513" s="5" t="s">
        <v>1085</v>
      </c>
      <c r="K513" s="7">
        <v>39080</v>
      </c>
      <c r="L513" s="7"/>
      <c r="M513" s="6" t="s">
        <v>419</v>
      </c>
      <c r="N513" s="5" t="s">
        <v>47</v>
      </c>
      <c r="O513" s="9"/>
      <c r="P513" s="6" t="str">
        <f>VLOOKUP(Table14[[#This Row],[SMT ID]],Table13[[SMT'#]:[163 J Election Question]],9,0)</f>
        <v>No</v>
      </c>
      <c r="Q513" s="6"/>
      <c r="R513" s="6"/>
      <c r="S51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13" s="38">
        <f>VLOOKUP(Table14[[#This Row],[SMT ID]],'[1]Section 163(j) Election'!$A$5:$J$1406,7,0)</f>
        <v>0</v>
      </c>
    </row>
    <row r="514" spans="1:20" s="5" customFormat="1" ht="30" customHeight="1" x14ac:dyDescent="0.25">
      <c r="A514" s="5" t="s">
        <v>2726</v>
      </c>
      <c r="B514" s="15">
        <v>62763</v>
      </c>
      <c r="C514" s="6">
        <v>100</v>
      </c>
      <c r="D514" s="5" t="s">
        <v>2726</v>
      </c>
      <c r="E514" s="5" t="s">
        <v>2774</v>
      </c>
      <c r="F514" s="5" t="s">
        <v>2775</v>
      </c>
      <c r="G514" s="5" t="s">
        <v>2776</v>
      </c>
      <c r="H514" s="5" t="s">
        <v>164</v>
      </c>
      <c r="I514" s="5" t="s">
        <v>133</v>
      </c>
      <c r="J514" s="5" t="s">
        <v>302</v>
      </c>
      <c r="K514" s="7">
        <v>39170</v>
      </c>
      <c r="L514" s="7"/>
      <c r="M514" s="6" t="s">
        <v>37</v>
      </c>
      <c r="N514" s="5" t="s">
        <v>178</v>
      </c>
      <c r="O514" s="9"/>
      <c r="P514" s="6" t="str">
        <f>VLOOKUP(Table14[[#This Row],[SMT ID]],Table13[[SMT'#]:[163 J Election Question]],9,0)</f>
        <v>Yes</v>
      </c>
      <c r="Q514" s="6">
        <v>2018</v>
      </c>
      <c r="R514" s="6"/>
      <c r="S51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14" s="37">
        <f>VLOOKUP(Table14[[#This Row],[SMT ID]],'[1]Section 163(j) Election'!$A$5:$J$1406,7,0)</f>
        <v>2018</v>
      </c>
    </row>
    <row r="515" spans="1:20" s="5" customFormat="1" ht="30" customHeight="1" x14ac:dyDescent="0.25">
      <c r="A515" s="5" t="s">
        <v>2897</v>
      </c>
      <c r="B515" s="15">
        <v>62766</v>
      </c>
      <c r="C515" s="6">
        <v>100</v>
      </c>
      <c r="D515" s="5" t="s">
        <v>2897</v>
      </c>
      <c r="E515" s="5" t="s">
        <v>2912</v>
      </c>
      <c r="F515" s="5" t="s">
        <v>2913</v>
      </c>
      <c r="G515" s="5" t="s">
        <v>332</v>
      </c>
      <c r="H515" s="5" t="s">
        <v>289</v>
      </c>
      <c r="I515" s="5" t="s">
        <v>133</v>
      </c>
      <c r="J515" s="5" t="s">
        <v>355</v>
      </c>
      <c r="K515" s="7">
        <v>39295</v>
      </c>
      <c r="L515" s="7"/>
      <c r="M515" s="6" t="s">
        <v>419</v>
      </c>
      <c r="N515" s="5" t="s">
        <v>47</v>
      </c>
      <c r="O515" s="9"/>
      <c r="P515" s="6" t="str">
        <f>VLOOKUP(Table14[[#This Row],[SMT ID]],Table13[[SMT'#]:[163 J Election Question]],9,0)</f>
        <v>No</v>
      </c>
      <c r="Q515" s="6"/>
      <c r="R515" s="6"/>
      <c r="S51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15" s="38">
        <f>VLOOKUP(Table14[[#This Row],[SMT ID]],'[1]Section 163(j) Election'!$A$5:$J$1406,7,0)</f>
        <v>2022</v>
      </c>
    </row>
    <row r="516" spans="1:20" s="5" customFormat="1" ht="30" customHeight="1" x14ac:dyDescent="0.25">
      <c r="A516" s="5" t="s">
        <v>2950</v>
      </c>
      <c r="B516" s="15">
        <v>62767</v>
      </c>
      <c r="C516" s="6">
        <v>100</v>
      </c>
      <c r="D516" s="5" t="s">
        <v>2950</v>
      </c>
      <c r="E516" s="5" t="s">
        <v>2951</v>
      </c>
      <c r="F516" s="5" t="s">
        <v>2952</v>
      </c>
      <c r="G516" s="5" t="s">
        <v>332</v>
      </c>
      <c r="H516" s="5" t="s">
        <v>289</v>
      </c>
      <c r="I516" s="5" t="s">
        <v>133</v>
      </c>
      <c r="J516" s="5" t="s">
        <v>355</v>
      </c>
      <c r="K516" s="7">
        <v>39995</v>
      </c>
      <c r="L516" s="7"/>
      <c r="M516" s="6" t="s">
        <v>135</v>
      </c>
      <c r="N516" s="5" t="s">
        <v>47</v>
      </c>
      <c r="O516" s="9"/>
      <c r="P516" s="6" t="str">
        <f>VLOOKUP(Table14[[#This Row],[SMT ID]],Table13[[SMT'#]:[163 J Election Question]],9,0)</f>
        <v>No</v>
      </c>
      <c r="Q516" s="6"/>
      <c r="R516" s="6"/>
      <c r="S51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16" s="37">
        <f>VLOOKUP(Table14[[#This Row],[SMT ID]],'[1]Section 163(j) Election'!$A$5:$J$1406,7,0)</f>
        <v>0</v>
      </c>
    </row>
    <row r="517" spans="1:20" s="5" customFormat="1" ht="30" customHeight="1" x14ac:dyDescent="0.25">
      <c r="A517" s="5" t="s">
        <v>2637</v>
      </c>
      <c r="B517" s="15">
        <v>62770</v>
      </c>
      <c r="C517" s="6">
        <v>100</v>
      </c>
      <c r="D517" s="5" t="s">
        <v>2637</v>
      </c>
      <c r="E517" s="5" t="s">
        <v>2682</v>
      </c>
      <c r="F517" s="5" t="s">
        <v>2683</v>
      </c>
      <c r="G517" s="5" t="s">
        <v>114</v>
      </c>
      <c r="H517" s="5" t="s">
        <v>431</v>
      </c>
      <c r="I517" s="5" t="s">
        <v>43</v>
      </c>
      <c r="J517" s="5" t="s">
        <v>116</v>
      </c>
      <c r="K517" s="7">
        <v>38940</v>
      </c>
      <c r="L517" s="7"/>
      <c r="M517" s="6" t="s">
        <v>37</v>
      </c>
      <c r="N517" s="5" t="s">
        <v>47</v>
      </c>
      <c r="O517" s="9"/>
      <c r="P517" s="6" t="str">
        <f>VLOOKUP(Table14[[#This Row],[SMT ID]],Table13[[SMT'#]:[163 J Election Question]],9,0)</f>
        <v>Yes</v>
      </c>
      <c r="Q517" s="6">
        <v>2018</v>
      </c>
      <c r="R517" s="6"/>
      <c r="S51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17" s="38">
        <f>VLOOKUP(Table14[[#This Row],[SMT ID]],'[1]Section 163(j) Election'!$A$5:$J$1406,7,0)</f>
        <v>2018</v>
      </c>
    </row>
    <row r="518" spans="1:20" s="5" customFormat="1" ht="30" customHeight="1" x14ac:dyDescent="0.25">
      <c r="A518" s="5" t="s">
        <v>1162</v>
      </c>
      <c r="B518" s="15">
        <v>62771</v>
      </c>
      <c r="C518" s="6">
        <v>100</v>
      </c>
      <c r="D518" s="5" t="s">
        <v>1162</v>
      </c>
      <c r="E518" s="5" t="s">
        <v>1189</v>
      </c>
      <c r="F518" s="5" t="s">
        <v>1190</v>
      </c>
      <c r="G518" s="5" t="s">
        <v>1191</v>
      </c>
      <c r="H518" s="5" t="s">
        <v>53</v>
      </c>
      <c r="I518" s="5" t="s">
        <v>43</v>
      </c>
      <c r="J518" s="5" t="s">
        <v>1192</v>
      </c>
      <c r="K518" s="7">
        <v>39022</v>
      </c>
      <c r="L518" s="7"/>
      <c r="M518" s="6" t="s">
        <v>419</v>
      </c>
      <c r="N518" s="5" t="s">
        <v>47</v>
      </c>
      <c r="O518" s="9"/>
      <c r="P518" s="6" t="str">
        <f>VLOOKUP(Table14[[#This Row],[SMT ID]],Table13[[SMT'#]:[163 J Election Question]],9,0)</f>
        <v>No</v>
      </c>
      <c r="Q518" s="6"/>
      <c r="R518" s="6"/>
      <c r="S51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18" s="37">
        <f>VLOOKUP(Table14[[#This Row],[SMT ID]],'[1]Section 163(j) Election'!$A$5:$J$1406,7,0)</f>
        <v>0</v>
      </c>
    </row>
    <row r="519" spans="1:20" s="5" customFormat="1" ht="30" customHeight="1" x14ac:dyDescent="0.25">
      <c r="A519" s="5" t="s">
        <v>1760</v>
      </c>
      <c r="B519" s="15">
        <v>62775</v>
      </c>
      <c r="C519" s="6">
        <v>100</v>
      </c>
      <c r="D519" s="5" t="s">
        <v>1760</v>
      </c>
      <c r="E519" s="5" t="s">
        <v>1761</v>
      </c>
      <c r="F519" s="5" t="s">
        <v>1762</v>
      </c>
      <c r="G519" s="5" t="s">
        <v>517</v>
      </c>
      <c r="H519" s="5" t="s">
        <v>499</v>
      </c>
      <c r="I519" s="5" t="s">
        <v>43</v>
      </c>
      <c r="J519" s="5" t="s">
        <v>494</v>
      </c>
      <c r="K519" s="7">
        <v>39478</v>
      </c>
      <c r="L519" s="7"/>
      <c r="M519" s="6" t="s">
        <v>117</v>
      </c>
      <c r="N519" s="5" t="s">
        <v>47</v>
      </c>
      <c r="O519" s="9"/>
      <c r="P519" s="6" t="str">
        <f>VLOOKUP(Table14[[#This Row],[SMT ID]],Table13[[SMT'#]:[163 J Election Question]],9,0)</f>
        <v>No</v>
      </c>
      <c r="Q519" s="6"/>
      <c r="R519" s="6"/>
      <c r="S51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19" s="38">
        <f>VLOOKUP(Table14[[#This Row],[SMT ID]],'[1]Section 163(j) Election'!$A$5:$J$1406,7,0)</f>
        <v>0</v>
      </c>
    </row>
    <row r="520" spans="1:20" s="5" customFormat="1" ht="30" customHeight="1" x14ac:dyDescent="0.25">
      <c r="A520" s="5" t="s">
        <v>2637</v>
      </c>
      <c r="B520" s="15">
        <v>62786</v>
      </c>
      <c r="C520" s="6">
        <v>100</v>
      </c>
      <c r="D520" s="5" t="s">
        <v>2637</v>
      </c>
      <c r="E520" s="5" t="s">
        <v>2684</v>
      </c>
      <c r="F520" s="5" t="s">
        <v>2685</v>
      </c>
      <c r="G520" s="5" t="s">
        <v>2686</v>
      </c>
      <c r="H520" s="5" t="s">
        <v>132</v>
      </c>
      <c r="I520" s="5" t="s">
        <v>133</v>
      </c>
      <c r="J520" s="5" t="s">
        <v>153</v>
      </c>
      <c r="K520" s="7">
        <v>39262</v>
      </c>
      <c r="L520" s="7"/>
      <c r="M520" s="6" t="s">
        <v>37</v>
      </c>
      <c r="N520" s="5" t="s">
        <v>26</v>
      </c>
      <c r="O520" s="9"/>
      <c r="P520" s="6" t="str">
        <f>VLOOKUP(Table14[[#This Row],[SMT ID]],Table13[[SMT'#]:[163 J Election Question]],9,0)</f>
        <v>Yes</v>
      </c>
      <c r="Q520" s="6">
        <v>2018</v>
      </c>
      <c r="R520" s="6"/>
      <c r="S52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20" s="37">
        <f>VLOOKUP(Table14[[#This Row],[SMT ID]],'[1]Section 163(j) Election'!$A$5:$J$1406,7,0)</f>
        <v>2018</v>
      </c>
    </row>
    <row r="521" spans="1:20" s="5" customFormat="1" ht="30" customHeight="1" x14ac:dyDescent="0.25">
      <c r="A521" s="5" t="s">
        <v>27</v>
      </c>
      <c r="B521" s="15">
        <v>62791</v>
      </c>
      <c r="C521" s="6">
        <v>100</v>
      </c>
      <c r="D521" s="5" t="s">
        <v>27</v>
      </c>
      <c r="E521" s="5" t="s">
        <v>2611</v>
      </c>
      <c r="F521" s="5" t="s">
        <v>2612</v>
      </c>
      <c r="G521" s="5" t="s">
        <v>2613</v>
      </c>
      <c r="H521" s="5" t="s">
        <v>61</v>
      </c>
      <c r="I521" s="5" t="s">
        <v>32</v>
      </c>
      <c r="J521" s="5" t="s">
        <v>278</v>
      </c>
      <c r="K521" s="7">
        <v>38974</v>
      </c>
      <c r="L521" s="7"/>
      <c r="M521" s="6" t="s">
        <v>37</v>
      </c>
      <c r="N521" s="5" t="s">
        <v>47</v>
      </c>
      <c r="O521" s="9"/>
      <c r="P521" s="6" t="str">
        <f>VLOOKUP(Table14[[#This Row],[SMT ID]],Table13[[SMT'#]:[163 J Election Question]],9,0)</f>
        <v>Yes</v>
      </c>
      <c r="Q521" s="6">
        <v>2018</v>
      </c>
      <c r="R521" s="6"/>
      <c r="S52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21" s="38">
        <f>VLOOKUP(Table14[[#This Row],[SMT ID]],'[1]Section 163(j) Election'!$A$5:$J$1406,7,0)</f>
        <v>2018</v>
      </c>
    </row>
    <row r="522" spans="1:20" s="5" customFormat="1" ht="30" customHeight="1" x14ac:dyDescent="0.25">
      <c r="A522" s="5" t="s">
        <v>1646</v>
      </c>
      <c r="B522" s="15">
        <v>62792</v>
      </c>
      <c r="C522" s="6">
        <v>100</v>
      </c>
      <c r="D522" s="5" t="s">
        <v>1646</v>
      </c>
      <c r="E522" s="5" t="s">
        <v>1647</v>
      </c>
      <c r="F522" s="5" t="s">
        <v>1648</v>
      </c>
      <c r="G522" s="5" t="s">
        <v>858</v>
      </c>
      <c r="H522" s="5" t="s">
        <v>524</v>
      </c>
      <c r="I522" s="5" t="s">
        <v>43</v>
      </c>
      <c r="J522" s="5" t="s">
        <v>525</v>
      </c>
      <c r="K522" s="7">
        <v>39029</v>
      </c>
      <c r="L522" s="7"/>
      <c r="M522" s="6" t="s">
        <v>117</v>
      </c>
      <c r="N522" s="5" t="s">
        <v>47</v>
      </c>
      <c r="O522" s="9"/>
      <c r="P522" s="6" t="str">
        <f>VLOOKUP(Table14[[#This Row],[SMT ID]],Table13[[SMT'#]:[163 J Election Question]],9,0)</f>
        <v>Yes</v>
      </c>
      <c r="Q522" s="6">
        <v>2018</v>
      </c>
      <c r="R522" s="6"/>
      <c r="S52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22" s="37">
        <f>VLOOKUP(Table14[[#This Row],[SMT ID]],'[1]Section 163(j) Election'!$A$5:$J$1406,7,0)</f>
        <v>2018</v>
      </c>
    </row>
    <row r="523" spans="1:20" s="5" customFormat="1" ht="30" customHeight="1" x14ac:dyDescent="0.25">
      <c r="A523" s="5" t="s">
        <v>1646</v>
      </c>
      <c r="B523" s="15">
        <v>62793</v>
      </c>
      <c r="C523" s="6">
        <v>100</v>
      </c>
      <c r="D523" s="5" t="s">
        <v>1646</v>
      </c>
      <c r="E523" s="5" t="s">
        <v>1649</v>
      </c>
      <c r="F523" s="5" t="s">
        <v>1650</v>
      </c>
      <c r="G523" s="5" t="s">
        <v>858</v>
      </c>
      <c r="H523" s="5" t="s">
        <v>524</v>
      </c>
      <c r="I523" s="5" t="s">
        <v>43</v>
      </c>
      <c r="J523" s="5" t="s">
        <v>525</v>
      </c>
      <c r="K523" s="7">
        <v>39029</v>
      </c>
      <c r="L523" s="7"/>
      <c r="M523" s="6" t="s">
        <v>117</v>
      </c>
      <c r="N523" s="5" t="s">
        <v>47</v>
      </c>
      <c r="O523" s="9"/>
      <c r="P523" s="6" t="str">
        <f>VLOOKUP(Table14[[#This Row],[SMT ID]],Table13[[SMT'#]:[163 J Election Question]],9,0)</f>
        <v>Yes</v>
      </c>
      <c r="Q523" s="6">
        <v>2018</v>
      </c>
      <c r="R523" s="6"/>
      <c r="S52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23" s="38">
        <f>VLOOKUP(Table14[[#This Row],[SMT ID]],'[1]Section 163(j) Election'!$A$5:$J$1406,7,0)</f>
        <v>2018</v>
      </c>
    </row>
    <row r="524" spans="1:20" s="5" customFormat="1" ht="30" customHeight="1" x14ac:dyDescent="0.25">
      <c r="A524" s="5" t="s">
        <v>27</v>
      </c>
      <c r="B524" s="15">
        <v>62802</v>
      </c>
      <c r="C524" s="6">
        <v>100</v>
      </c>
      <c r="D524" s="5" t="s">
        <v>27</v>
      </c>
      <c r="E524" s="5" t="s">
        <v>2614</v>
      </c>
      <c r="F524" s="5" t="s">
        <v>2615</v>
      </c>
      <c r="G524" s="5" t="s">
        <v>2616</v>
      </c>
      <c r="H524" s="5" t="s">
        <v>31</v>
      </c>
      <c r="I524" s="5" t="s">
        <v>32</v>
      </c>
      <c r="J524" s="5" t="s">
        <v>24</v>
      </c>
      <c r="K524" s="7">
        <v>38916</v>
      </c>
      <c r="L524" s="7"/>
      <c r="M524" s="6" t="s">
        <v>37</v>
      </c>
      <c r="N524" s="5" t="s">
        <v>47</v>
      </c>
      <c r="O524" s="9"/>
      <c r="P524" s="6" t="str">
        <f>VLOOKUP(Table14[[#This Row],[SMT ID]],Table13[[SMT'#]:[163 J Election Question]],9,0)</f>
        <v>No</v>
      </c>
      <c r="Q524" s="6"/>
      <c r="R524" s="6"/>
      <c r="S52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24" s="37">
        <f>VLOOKUP(Table14[[#This Row],[SMT ID]],'[1]Section 163(j) Election'!$A$5:$J$1406,7,0)</f>
        <v>0</v>
      </c>
    </row>
    <row r="525" spans="1:20" s="5" customFormat="1" ht="30" customHeight="1" x14ac:dyDescent="0.25">
      <c r="A525" s="5" t="s">
        <v>2637</v>
      </c>
      <c r="B525" s="15">
        <v>62805</v>
      </c>
      <c r="C525" s="6">
        <v>100</v>
      </c>
      <c r="D525" s="5" t="s">
        <v>2637</v>
      </c>
      <c r="E525" s="5" t="s">
        <v>2687</v>
      </c>
      <c r="F525" s="5" t="s">
        <v>2688</v>
      </c>
      <c r="G525" s="5" t="s">
        <v>2689</v>
      </c>
      <c r="H525" s="5" t="s">
        <v>88</v>
      </c>
      <c r="I525" s="5" t="s">
        <v>32</v>
      </c>
      <c r="J525" s="5" t="s">
        <v>89</v>
      </c>
      <c r="K525" s="7">
        <v>39199</v>
      </c>
      <c r="L525" s="7"/>
      <c r="M525" s="6" t="s">
        <v>419</v>
      </c>
      <c r="N525" s="5" t="s">
        <v>47</v>
      </c>
      <c r="O525" s="9"/>
      <c r="P525" s="6" t="str">
        <f>VLOOKUP(Table14[[#This Row],[SMT ID]],Table13[[SMT'#]:[163 J Election Question]],9,0)</f>
        <v>Yes</v>
      </c>
      <c r="Q525" s="6">
        <v>2018</v>
      </c>
      <c r="R525" s="6"/>
      <c r="S52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25" s="38">
        <f>VLOOKUP(Table14[[#This Row],[SMT ID]],'[1]Section 163(j) Election'!$A$5:$J$1406,7,0)</f>
        <v>2018</v>
      </c>
    </row>
    <row r="526" spans="1:20" s="5" customFormat="1" ht="30" customHeight="1" x14ac:dyDescent="0.25">
      <c r="A526" s="5" t="s">
        <v>2637</v>
      </c>
      <c r="B526" s="15">
        <v>62806</v>
      </c>
      <c r="C526" s="6">
        <v>100</v>
      </c>
      <c r="D526" s="5" t="s">
        <v>2637</v>
      </c>
      <c r="E526" s="5" t="s">
        <v>2690</v>
      </c>
      <c r="F526" s="5" t="s">
        <v>2691</v>
      </c>
      <c r="G526" s="5" t="s">
        <v>2692</v>
      </c>
      <c r="H526" s="5" t="s">
        <v>88</v>
      </c>
      <c r="I526" s="5" t="s">
        <v>32</v>
      </c>
      <c r="J526" s="5" t="s">
        <v>89</v>
      </c>
      <c r="K526" s="7">
        <v>39049</v>
      </c>
      <c r="L526" s="7"/>
      <c r="M526" s="6" t="s">
        <v>37</v>
      </c>
      <c r="N526" s="5" t="s">
        <v>26</v>
      </c>
      <c r="O526" s="9"/>
      <c r="P526" s="6" t="str">
        <f>VLOOKUP(Table14[[#This Row],[SMT ID]],Table13[[SMT'#]:[163 J Election Question]],9,0)</f>
        <v>Yes</v>
      </c>
      <c r="Q526" s="6">
        <v>2018</v>
      </c>
      <c r="R526" s="6"/>
      <c r="S52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26" s="37">
        <f>VLOOKUP(Table14[[#This Row],[SMT ID]],'[1]Section 163(j) Election'!$A$5:$J$1406,7,0)</f>
        <v>2018</v>
      </c>
    </row>
    <row r="527" spans="1:20" s="5" customFormat="1" ht="30" customHeight="1" x14ac:dyDescent="0.25">
      <c r="A527" s="5" t="s">
        <v>2637</v>
      </c>
      <c r="B527" s="15">
        <v>62808</v>
      </c>
      <c r="C527" s="6">
        <v>100</v>
      </c>
      <c r="D527" s="5" t="s">
        <v>2637</v>
      </c>
      <c r="E527" s="5" t="s">
        <v>2693</v>
      </c>
      <c r="F527" s="5" t="s">
        <v>2694</v>
      </c>
      <c r="G527" s="5" t="s">
        <v>2252</v>
      </c>
      <c r="H527" s="5" t="s">
        <v>306</v>
      </c>
      <c r="I527" s="5" t="s">
        <v>133</v>
      </c>
      <c r="J527" s="5" t="s">
        <v>1168</v>
      </c>
      <c r="K527" s="7">
        <v>39156</v>
      </c>
      <c r="L527" s="7"/>
      <c r="M527" s="6" t="s">
        <v>37</v>
      </c>
      <c r="N527" s="5" t="s">
        <v>26</v>
      </c>
      <c r="O527" s="9"/>
      <c r="P527" s="6" t="str">
        <f>VLOOKUP(Table14[[#This Row],[SMT ID]],Table13[[SMT'#]:[163 J Election Question]],9,0)</f>
        <v>Yes</v>
      </c>
      <c r="Q527" s="6">
        <v>2018</v>
      </c>
      <c r="R527" s="6"/>
      <c r="S52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27" s="38">
        <f>VLOOKUP(Table14[[#This Row],[SMT ID]],'[1]Section 163(j) Election'!$A$5:$J$1406,7,0)</f>
        <v>2018</v>
      </c>
    </row>
    <row r="528" spans="1:20" s="5" customFormat="1" ht="30" customHeight="1" x14ac:dyDescent="0.25">
      <c r="A528" s="5" t="s">
        <v>27</v>
      </c>
      <c r="B528" s="15">
        <v>62812</v>
      </c>
      <c r="C528" s="6">
        <v>100</v>
      </c>
      <c r="D528" s="5" t="s">
        <v>27</v>
      </c>
      <c r="E528" s="5" t="s">
        <v>2617</v>
      </c>
      <c r="F528" s="5" t="s">
        <v>2618</v>
      </c>
      <c r="G528" s="5" t="s">
        <v>2619</v>
      </c>
      <c r="H528" s="5" t="s">
        <v>68</v>
      </c>
      <c r="I528" s="5" t="s">
        <v>32</v>
      </c>
      <c r="J528" s="5" t="s">
        <v>1509</v>
      </c>
      <c r="K528" s="7">
        <v>38988</v>
      </c>
      <c r="L528" s="7"/>
      <c r="M528" s="6" t="s">
        <v>419</v>
      </c>
      <c r="N528" s="5" t="s">
        <v>178</v>
      </c>
      <c r="O528" s="9"/>
      <c r="P528" s="6" t="str">
        <f>VLOOKUP(Table14[[#This Row],[SMT ID]],Table13[[SMT'#]:[163 J Election Question]],9,0)</f>
        <v>No</v>
      </c>
      <c r="Q528" s="6"/>
      <c r="R528" s="6"/>
      <c r="S52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28" s="37">
        <f>VLOOKUP(Table14[[#This Row],[SMT ID]],'[1]Section 163(j) Election'!$A$5:$J$1406,7,0)</f>
        <v>0</v>
      </c>
    </row>
    <row r="529" spans="1:20" s="5" customFormat="1" ht="30" customHeight="1" x14ac:dyDescent="0.25">
      <c r="A529" s="5" t="s">
        <v>3714</v>
      </c>
      <c r="B529" s="15">
        <v>62814</v>
      </c>
      <c r="C529" s="6">
        <v>100</v>
      </c>
      <c r="D529" s="5" t="s">
        <v>3714</v>
      </c>
      <c r="E529" s="5" t="s">
        <v>3729</v>
      </c>
      <c r="F529" s="5" t="s">
        <v>3730</v>
      </c>
      <c r="G529" s="5" t="s">
        <v>3658</v>
      </c>
      <c r="H529" s="5" t="s">
        <v>16</v>
      </c>
      <c r="I529" s="5" t="s">
        <v>17</v>
      </c>
      <c r="J529" s="5" t="s">
        <v>473</v>
      </c>
      <c r="K529" s="7">
        <v>38860</v>
      </c>
      <c r="L529" s="7"/>
      <c r="M529" s="6" t="s">
        <v>419</v>
      </c>
      <c r="N529" s="5" t="s">
        <v>178</v>
      </c>
      <c r="O529" s="9"/>
      <c r="P529" s="6" t="str">
        <f>VLOOKUP(Table14[[#This Row],[SMT ID]],Table13[[SMT'#]:[163 J Election Question]],9,0)</f>
        <v>No</v>
      </c>
      <c r="Q529" s="6"/>
      <c r="R529" s="6"/>
      <c r="S52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29" s="38">
        <f>VLOOKUP(Table14[[#This Row],[SMT ID]],'[1]Section 163(j) Election'!$A$5:$J$1406,7,0)</f>
        <v>0</v>
      </c>
    </row>
    <row r="530" spans="1:20" s="5" customFormat="1" ht="30" customHeight="1" x14ac:dyDescent="0.25">
      <c r="A530" s="5" t="s">
        <v>2726</v>
      </c>
      <c r="B530" s="15">
        <v>62827</v>
      </c>
      <c r="C530" s="6">
        <v>100</v>
      </c>
      <c r="D530" s="5" t="s">
        <v>2726</v>
      </c>
      <c r="E530" s="5" t="s">
        <v>2777</v>
      </c>
      <c r="F530" s="5" t="s">
        <v>2778</v>
      </c>
      <c r="G530" s="5" t="s">
        <v>2779</v>
      </c>
      <c r="H530" s="5" t="s">
        <v>463</v>
      </c>
      <c r="I530" s="5" t="s">
        <v>452</v>
      </c>
      <c r="J530" s="5" t="s">
        <v>473</v>
      </c>
      <c r="K530" s="7">
        <v>39415</v>
      </c>
      <c r="L530" s="7"/>
      <c r="M530" s="6" t="s">
        <v>117</v>
      </c>
      <c r="N530" s="5" t="s">
        <v>47</v>
      </c>
      <c r="O530" s="9"/>
      <c r="P530" s="6" t="str">
        <f>VLOOKUP(Table14[[#This Row],[SMT ID]],Table13[[SMT'#]:[163 J Election Question]],9,0)</f>
        <v>Yes</v>
      </c>
      <c r="Q530" s="6">
        <v>2018</v>
      </c>
      <c r="R530" s="6"/>
      <c r="S53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30" s="37">
        <f>VLOOKUP(Table14[[#This Row],[SMT ID]],'[1]Section 163(j) Election'!$A$5:$J$1406,7,0)</f>
        <v>2018</v>
      </c>
    </row>
    <row r="531" spans="1:20" s="5" customFormat="1" ht="30" customHeight="1" x14ac:dyDescent="0.25">
      <c r="A531" s="5" t="s">
        <v>27</v>
      </c>
      <c r="B531" s="15">
        <v>62828</v>
      </c>
      <c r="C531" s="6">
        <v>100</v>
      </c>
      <c r="D531" s="5" t="s">
        <v>27</v>
      </c>
      <c r="E531" s="5" t="s">
        <v>2620</v>
      </c>
      <c r="F531" s="5" t="s">
        <v>2621</v>
      </c>
      <c r="G531" s="5" t="s">
        <v>2622</v>
      </c>
      <c r="H531" s="5" t="s">
        <v>109</v>
      </c>
      <c r="I531" s="5" t="s">
        <v>32</v>
      </c>
      <c r="J531" s="5" t="s">
        <v>809</v>
      </c>
      <c r="K531" s="7">
        <v>38989</v>
      </c>
      <c r="L531" s="7"/>
      <c r="M531" s="6" t="s">
        <v>37</v>
      </c>
      <c r="N531" s="5" t="s">
        <v>26</v>
      </c>
      <c r="O531" s="9"/>
      <c r="P531" s="6" t="str">
        <f>VLOOKUP(Table14[[#This Row],[SMT ID]],Table13[[SMT'#]:[163 J Election Question]],9,0)</f>
        <v>No</v>
      </c>
      <c r="Q531" s="6"/>
      <c r="R531" s="6"/>
      <c r="S53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31" s="38">
        <f>VLOOKUP(Table14[[#This Row],[SMT ID]],'[1]Section 163(j) Election'!$A$5:$J$1406,7,0)</f>
        <v>0</v>
      </c>
    </row>
    <row r="532" spans="1:20" s="5" customFormat="1" ht="30" customHeight="1" x14ac:dyDescent="0.25">
      <c r="A532" s="5" t="s">
        <v>2637</v>
      </c>
      <c r="B532" s="15">
        <v>62837</v>
      </c>
      <c r="C532" s="6">
        <v>100</v>
      </c>
      <c r="D532" s="5" t="s">
        <v>2637</v>
      </c>
      <c r="E532" s="5" t="s">
        <v>2695</v>
      </c>
      <c r="F532" s="5" t="s">
        <v>2696</v>
      </c>
      <c r="G532" s="5" t="s">
        <v>2697</v>
      </c>
      <c r="H532" s="5" t="s">
        <v>31</v>
      </c>
      <c r="I532" s="5" t="s">
        <v>32</v>
      </c>
      <c r="J532" s="5" t="s">
        <v>24</v>
      </c>
      <c r="K532" s="7">
        <v>39015</v>
      </c>
      <c r="L532" s="7"/>
      <c r="M532" s="6" t="s">
        <v>419</v>
      </c>
      <c r="N532" s="5" t="s">
        <v>47</v>
      </c>
      <c r="O532" s="9"/>
      <c r="P532" s="6" t="str">
        <f>VLOOKUP(Table14[[#This Row],[SMT ID]],Table13[[SMT'#]:[163 J Election Question]],9,0)</f>
        <v>Yes</v>
      </c>
      <c r="Q532" s="6">
        <v>2018</v>
      </c>
      <c r="R532" s="6"/>
      <c r="S53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32" s="37">
        <f>VLOOKUP(Table14[[#This Row],[SMT ID]],'[1]Section 163(j) Election'!$A$5:$J$1406,7,0)</f>
        <v>2018</v>
      </c>
    </row>
    <row r="533" spans="1:20" s="5" customFormat="1" ht="30" customHeight="1" x14ac:dyDescent="0.25">
      <c r="A533" s="5" t="s">
        <v>1071</v>
      </c>
      <c r="B533" s="15">
        <v>62840</v>
      </c>
      <c r="C533" s="6">
        <v>100</v>
      </c>
      <c r="D533" s="5" t="s">
        <v>1071</v>
      </c>
      <c r="E533" s="5" t="s">
        <v>1082</v>
      </c>
      <c r="F533" s="5" t="s">
        <v>1083</v>
      </c>
      <c r="G533" s="5" t="s">
        <v>1084</v>
      </c>
      <c r="H533" s="5" t="s">
        <v>68</v>
      </c>
      <c r="I533" s="5" t="s">
        <v>32</v>
      </c>
      <c r="J533" s="5" t="s">
        <v>1085</v>
      </c>
      <c r="K533" s="7">
        <v>39140</v>
      </c>
      <c r="L533" s="7"/>
      <c r="M533" s="6" t="s">
        <v>419</v>
      </c>
      <c r="N533" s="5" t="s">
        <v>47</v>
      </c>
      <c r="O533" s="9"/>
      <c r="P533" s="6" t="str">
        <f>VLOOKUP(Table14[[#This Row],[SMT ID]],Table13[[SMT'#]:[163 J Election Question]],9,0)</f>
        <v>No</v>
      </c>
      <c r="Q533" s="6"/>
      <c r="R533" s="6"/>
      <c r="S53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33" s="38">
        <f>VLOOKUP(Table14[[#This Row],[SMT ID]],'[1]Section 163(j) Election'!$A$5:$J$1406,7,0)</f>
        <v>0</v>
      </c>
    </row>
    <row r="534" spans="1:20" s="21" customFormat="1" ht="30" customHeight="1" x14ac:dyDescent="0.25">
      <c r="A534" s="5" t="s">
        <v>2850</v>
      </c>
      <c r="B534" s="15">
        <v>62841</v>
      </c>
      <c r="C534" s="6">
        <v>100</v>
      </c>
      <c r="D534" s="5" t="s">
        <v>2850</v>
      </c>
      <c r="E534" s="5" t="s">
        <v>2867</v>
      </c>
      <c r="F534" s="5" t="s">
        <v>2868</v>
      </c>
      <c r="G534" s="5" t="s">
        <v>1084</v>
      </c>
      <c r="H534" s="5" t="s">
        <v>68</v>
      </c>
      <c r="I534" s="5" t="s">
        <v>32</v>
      </c>
      <c r="J534" s="5" t="s">
        <v>1085</v>
      </c>
      <c r="K534" s="7">
        <v>39269</v>
      </c>
      <c r="L534" s="7"/>
      <c r="M534" s="6" t="s">
        <v>419</v>
      </c>
      <c r="N534" s="5" t="s">
        <v>47</v>
      </c>
      <c r="O534" s="9"/>
      <c r="P534" s="6" t="str">
        <f>VLOOKUP(Table14[[#This Row],[SMT ID]],Table13[[SMT'#]:[163 J Election Question]],9,0)</f>
        <v>No</v>
      </c>
      <c r="Q534" s="6"/>
      <c r="R534" s="6"/>
      <c r="S53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34" s="37">
        <f>VLOOKUP(Table14[[#This Row],[SMT ID]],'[1]Section 163(j) Election'!$A$5:$J$1406,7,0)</f>
        <v>0</v>
      </c>
    </row>
    <row r="535" spans="1:20" s="21" customFormat="1" ht="30" customHeight="1" x14ac:dyDescent="0.25">
      <c r="A535" s="5" t="s">
        <v>1256</v>
      </c>
      <c r="B535" s="15">
        <v>62842</v>
      </c>
      <c r="C535" s="6">
        <v>100</v>
      </c>
      <c r="D535" s="5" t="s">
        <v>1256</v>
      </c>
      <c r="E535" s="5" t="s">
        <v>1261</v>
      </c>
      <c r="F535" s="5" t="s">
        <v>1262</v>
      </c>
      <c r="G535" s="5" t="s">
        <v>1084</v>
      </c>
      <c r="H535" s="5" t="s">
        <v>68</v>
      </c>
      <c r="I535" s="5" t="s">
        <v>32</v>
      </c>
      <c r="J535" s="5" t="s">
        <v>1085</v>
      </c>
      <c r="K535" s="7">
        <v>39234</v>
      </c>
      <c r="L535" s="7"/>
      <c r="M535" s="6" t="s">
        <v>419</v>
      </c>
      <c r="N535" s="5" t="s">
        <v>47</v>
      </c>
      <c r="O535" s="9"/>
      <c r="P535" s="6" t="str">
        <f>VLOOKUP(Table14[[#This Row],[SMT ID]],Table13[[SMT'#]:[163 J Election Question]],9,0)</f>
        <v>No</v>
      </c>
      <c r="Q535" s="6"/>
      <c r="R535" s="6"/>
      <c r="S53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35" s="38">
        <f>VLOOKUP(Table14[[#This Row],[SMT ID]],'[1]Section 163(j) Election'!$A$5:$J$1406,7,0)</f>
        <v>0</v>
      </c>
    </row>
    <row r="536" spans="1:20" s="5" customFormat="1" ht="30" customHeight="1" x14ac:dyDescent="0.25">
      <c r="A536" s="5" t="s">
        <v>2637</v>
      </c>
      <c r="B536" s="15">
        <v>62856</v>
      </c>
      <c r="C536" s="6">
        <v>100</v>
      </c>
      <c r="D536" s="5" t="s">
        <v>2637</v>
      </c>
      <c r="E536" s="5" t="s">
        <v>2698</v>
      </c>
      <c r="F536" s="5" t="s">
        <v>2699</v>
      </c>
      <c r="G536" s="5" t="s">
        <v>2700</v>
      </c>
      <c r="H536" s="5" t="s">
        <v>109</v>
      </c>
      <c r="I536" s="5" t="s">
        <v>32</v>
      </c>
      <c r="J536" s="5" t="s">
        <v>110</v>
      </c>
      <c r="K536" s="7">
        <v>39080</v>
      </c>
      <c r="L536" s="7"/>
      <c r="M536" s="6" t="s">
        <v>117</v>
      </c>
      <c r="N536" s="5" t="s">
        <v>47</v>
      </c>
      <c r="O536" s="9"/>
      <c r="P536" s="6" t="str">
        <f>VLOOKUP(Table14[[#This Row],[SMT ID]],Table13[[SMT'#]:[163 J Election Question]],9,0)</f>
        <v>No</v>
      </c>
      <c r="Q536" s="6"/>
      <c r="R536" s="6"/>
      <c r="S53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36" s="37">
        <f>VLOOKUP(Table14[[#This Row],[SMT ID]],'[1]Section 163(j) Election'!$A$5:$J$1406,7,0)</f>
        <v>0</v>
      </c>
    </row>
    <row r="537" spans="1:20" s="21" customFormat="1" ht="30" customHeight="1" x14ac:dyDescent="0.25">
      <c r="A537" s="5" t="s">
        <v>2637</v>
      </c>
      <c r="B537" s="15">
        <v>62857</v>
      </c>
      <c r="C537" s="6">
        <v>100</v>
      </c>
      <c r="D537" s="5" t="s">
        <v>2637</v>
      </c>
      <c r="E537" s="5" t="s">
        <v>2701</v>
      </c>
      <c r="F537" s="5" t="s">
        <v>2702</v>
      </c>
      <c r="G537" s="5" t="s">
        <v>2700</v>
      </c>
      <c r="H537" s="5" t="s">
        <v>109</v>
      </c>
      <c r="I537" s="5" t="s">
        <v>32</v>
      </c>
      <c r="J537" s="5" t="s">
        <v>110</v>
      </c>
      <c r="K537" s="7">
        <v>39080</v>
      </c>
      <c r="L537" s="7"/>
      <c r="M537" s="6" t="s">
        <v>117</v>
      </c>
      <c r="N537" s="5" t="s">
        <v>47</v>
      </c>
      <c r="O537" s="9"/>
      <c r="P537" s="6" t="str">
        <f>VLOOKUP(Table14[[#This Row],[SMT ID]],Table13[[SMT'#]:[163 J Election Question]],9,0)</f>
        <v>No</v>
      </c>
      <c r="Q537" s="6"/>
      <c r="R537" s="6"/>
      <c r="S53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37" s="38">
        <f>VLOOKUP(Table14[[#This Row],[SMT ID]],'[1]Section 163(j) Election'!$A$5:$J$1406,7,0)</f>
        <v>0</v>
      </c>
    </row>
    <row r="538" spans="1:20" s="5" customFormat="1" ht="30" customHeight="1" x14ac:dyDescent="0.25">
      <c r="A538" s="5" t="s">
        <v>2637</v>
      </c>
      <c r="B538" s="15">
        <v>62858</v>
      </c>
      <c r="C538" s="6">
        <v>100</v>
      </c>
      <c r="D538" s="5" t="s">
        <v>2637</v>
      </c>
      <c r="E538" s="5" t="s">
        <v>2703</v>
      </c>
      <c r="F538" s="5" t="s">
        <v>2704</v>
      </c>
      <c r="G538" s="5" t="s">
        <v>2700</v>
      </c>
      <c r="H538" s="5" t="s">
        <v>109</v>
      </c>
      <c r="I538" s="5" t="s">
        <v>32</v>
      </c>
      <c r="J538" s="5" t="s">
        <v>110</v>
      </c>
      <c r="K538" s="7">
        <v>39080</v>
      </c>
      <c r="L538" s="7"/>
      <c r="M538" s="6" t="s">
        <v>419</v>
      </c>
      <c r="N538" s="5" t="s">
        <v>47</v>
      </c>
      <c r="O538" s="9"/>
      <c r="P538" s="6" t="str">
        <f>VLOOKUP(Table14[[#This Row],[SMT ID]],Table13[[SMT'#]:[163 J Election Question]],9,0)</f>
        <v>No</v>
      </c>
      <c r="Q538" s="6"/>
      <c r="R538" s="6"/>
      <c r="S53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38" s="37">
        <f>VLOOKUP(Table14[[#This Row],[SMT ID]],'[1]Section 163(j) Election'!$A$5:$J$1406,7,0)</f>
        <v>0</v>
      </c>
    </row>
    <row r="539" spans="1:20" s="21" customFormat="1" ht="30" customHeight="1" x14ac:dyDescent="0.25">
      <c r="A539" s="5" t="s">
        <v>2850</v>
      </c>
      <c r="B539" s="15">
        <v>62859</v>
      </c>
      <c r="C539" s="6">
        <v>100</v>
      </c>
      <c r="D539" s="5" t="s">
        <v>2850</v>
      </c>
      <c r="E539" s="5" t="s">
        <v>2869</v>
      </c>
      <c r="F539" s="5" t="s">
        <v>2870</v>
      </c>
      <c r="G539" s="5" t="s">
        <v>2871</v>
      </c>
      <c r="H539" s="5" t="s">
        <v>68</v>
      </c>
      <c r="I539" s="5" t="s">
        <v>32</v>
      </c>
      <c r="J539" s="5" t="s">
        <v>2675</v>
      </c>
      <c r="K539" s="7">
        <v>39379</v>
      </c>
      <c r="L539" s="7"/>
      <c r="M539" s="6" t="s">
        <v>154</v>
      </c>
      <c r="N539" s="5" t="s">
        <v>47</v>
      </c>
      <c r="O539" s="9"/>
      <c r="P539" s="6" t="str">
        <f>VLOOKUP(Table14[[#This Row],[SMT ID]],Table13[[SMT'#]:[163 J Election Question]],9,0)</f>
        <v>No</v>
      </c>
      <c r="Q539" s="6"/>
      <c r="R539" s="6"/>
      <c r="S53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39" s="38">
        <f>VLOOKUP(Table14[[#This Row],[SMT ID]],'[1]Section 163(j) Election'!$A$5:$J$1406,7,0)</f>
        <v>0</v>
      </c>
    </row>
    <row r="540" spans="1:20" s="5" customFormat="1" ht="30" customHeight="1" x14ac:dyDescent="0.25">
      <c r="A540" s="5" t="s">
        <v>2637</v>
      </c>
      <c r="B540" s="15">
        <v>62863</v>
      </c>
      <c r="C540" s="6">
        <v>100</v>
      </c>
      <c r="D540" s="5" t="s">
        <v>2637</v>
      </c>
      <c r="E540" s="5" t="s">
        <v>2705</v>
      </c>
      <c r="F540" s="5" t="s">
        <v>2706</v>
      </c>
      <c r="G540" s="5" t="s">
        <v>2078</v>
      </c>
      <c r="H540" s="5" t="s">
        <v>232</v>
      </c>
      <c r="I540" s="5" t="s">
        <v>133</v>
      </c>
      <c r="J540" s="5" t="s">
        <v>2214</v>
      </c>
      <c r="K540" s="7">
        <v>39080</v>
      </c>
      <c r="L540" s="7"/>
      <c r="M540" s="6" t="s">
        <v>419</v>
      </c>
      <c r="N540" s="5" t="s">
        <v>47</v>
      </c>
      <c r="O540" s="9"/>
      <c r="P540" s="6" t="str">
        <f>VLOOKUP(Table14[[#This Row],[SMT ID]],Table13[[SMT'#]:[163 J Election Question]],9,0)</f>
        <v>No</v>
      </c>
      <c r="Q540" s="6"/>
      <c r="R540" s="6"/>
      <c r="S54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40" s="37">
        <f>VLOOKUP(Table14[[#This Row],[SMT ID]],'[1]Section 163(j) Election'!$A$5:$J$1406,7,0)</f>
        <v>2022</v>
      </c>
    </row>
    <row r="541" spans="1:20" s="5" customFormat="1" ht="30" customHeight="1" x14ac:dyDescent="0.25">
      <c r="A541" s="5" t="s">
        <v>2726</v>
      </c>
      <c r="B541" s="15">
        <v>62864</v>
      </c>
      <c r="C541" s="6">
        <v>100</v>
      </c>
      <c r="D541" s="5" t="s">
        <v>2726</v>
      </c>
      <c r="E541" s="5" t="s">
        <v>2780</v>
      </c>
      <c r="F541" s="5" t="s">
        <v>2781</v>
      </c>
      <c r="G541" s="5" t="s">
        <v>2782</v>
      </c>
      <c r="H541" s="5" t="s">
        <v>31</v>
      </c>
      <c r="I541" s="5" t="s">
        <v>32</v>
      </c>
      <c r="J541" s="5" t="s">
        <v>2783</v>
      </c>
      <c r="K541" s="7">
        <v>39234</v>
      </c>
      <c r="L541" s="7"/>
      <c r="M541" s="6" t="s">
        <v>419</v>
      </c>
      <c r="N541" s="5" t="s">
        <v>178</v>
      </c>
      <c r="O541" s="9"/>
      <c r="P541" s="6" t="str">
        <f>VLOOKUP(Table14[[#This Row],[SMT ID]],Table13[[SMT'#]:[163 J Election Question]],9,0)</f>
        <v>No</v>
      </c>
      <c r="Q541" s="6"/>
      <c r="R541" s="6"/>
      <c r="S54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41" s="38">
        <f>VLOOKUP(Table14[[#This Row],[SMT ID]],'[1]Section 163(j) Election'!$A$5:$J$1406,7,0)</f>
        <v>0</v>
      </c>
    </row>
    <row r="542" spans="1:20" s="5" customFormat="1" ht="30" customHeight="1" x14ac:dyDescent="0.25">
      <c r="A542" s="5" t="s">
        <v>2726</v>
      </c>
      <c r="B542" s="15">
        <v>62872</v>
      </c>
      <c r="C542" s="6">
        <v>100</v>
      </c>
      <c r="D542" s="5" t="s">
        <v>2726</v>
      </c>
      <c r="E542" s="5" t="s">
        <v>2784</v>
      </c>
      <c r="F542" s="5" t="s">
        <v>2785</v>
      </c>
      <c r="G542" s="5" t="s">
        <v>1011</v>
      </c>
      <c r="H542" s="5" t="s">
        <v>31</v>
      </c>
      <c r="I542" s="5" t="s">
        <v>32</v>
      </c>
      <c r="J542" s="5" t="s">
        <v>24</v>
      </c>
      <c r="K542" s="7">
        <v>39050</v>
      </c>
      <c r="L542" s="7">
        <v>43644</v>
      </c>
      <c r="M542" s="6" t="s">
        <v>419</v>
      </c>
      <c r="N542" s="5" t="s">
        <v>47</v>
      </c>
      <c r="O542" s="9"/>
      <c r="P542" s="6" t="str">
        <f>VLOOKUP(Table14[[#This Row],[SMT ID]],Table13[[SMT'#]:[163 J Election Question]],9,0)</f>
        <v>No</v>
      </c>
      <c r="Q542" s="6"/>
      <c r="R542" s="6"/>
      <c r="S54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42" s="37">
        <f>VLOOKUP(Table14[[#This Row],[SMT ID]],'[1]Section 163(j) Election'!$A$5:$J$1406,7,0)</f>
        <v>2022</v>
      </c>
    </row>
    <row r="543" spans="1:20" s="5" customFormat="1" ht="30" customHeight="1" x14ac:dyDescent="0.25">
      <c r="A543" s="5" t="s">
        <v>2850</v>
      </c>
      <c r="B543" s="15">
        <v>62877</v>
      </c>
      <c r="C543" s="6">
        <v>100</v>
      </c>
      <c r="D543" s="5" t="s">
        <v>2850</v>
      </c>
      <c r="E543" s="5" t="s">
        <v>2872</v>
      </c>
      <c r="F543" s="5" t="s">
        <v>2873</v>
      </c>
      <c r="G543" s="5" t="s">
        <v>2874</v>
      </c>
      <c r="H543" s="5" t="s">
        <v>115</v>
      </c>
      <c r="I543" s="5" t="s">
        <v>43</v>
      </c>
      <c r="J543" s="5" t="s">
        <v>240</v>
      </c>
      <c r="K543" s="7">
        <v>39444</v>
      </c>
      <c r="L543" s="7"/>
      <c r="M543" s="6" t="s">
        <v>419</v>
      </c>
      <c r="N543" s="5" t="s">
        <v>47</v>
      </c>
      <c r="O543" s="9"/>
      <c r="P543" s="6" t="str">
        <f>VLOOKUP(Table14[[#This Row],[SMT ID]],Table13[[SMT'#]:[163 J Election Question]],9,0)</f>
        <v>No</v>
      </c>
      <c r="Q543" s="6"/>
      <c r="R543" s="6"/>
      <c r="S54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43" s="38">
        <f>VLOOKUP(Table14[[#This Row],[SMT ID]],'[1]Section 163(j) Election'!$A$5:$J$1406,7,0)</f>
        <v>0</v>
      </c>
    </row>
    <row r="544" spans="1:20" s="5" customFormat="1" ht="30" customHeight="1" x14ac:dyDescent="0.25">
      <c r="A544" s="5" t="s">
        <v>2850</v>
      </c>
      <c r="B544" s="15">
        <v>62879</v>
      </c>
      <c r="C544" s="6">
        <v>100</v>
      </c>
      <c r="D544" s="5" t="s">
        <v>2850</v>
      </c>
      <c r="E544" s="5" t="s">
        <v>2875</v>
      </c>
      <c r="F544" s="5" t="s">
        <v>2876</v>
      </c>
      <c r="G544" s="5" t="s">
        <v>2874</v>
      </c>
      <c r="H544" s="5" t="s">
        <v>115</v>
      </c>
      <c r="I544" s="5" t="s">
        <v>43</v>
      </c>
      <c r="J544" s="5" t="s">
        <v>240</v>
      </c>
      <c r="K544" s="7">
        <v>39444</v>
      </c>
      <c r="L544" s="7"/>
      <c r="M544" s="6" t="s">
        <v>419</v>
      </c>
      <c r="N544" s="5" t="s">
        <v>47</v>
      </c>
      <c r="O544" s="9"/>
      <c r="P544" s="6" t="str">
        <f>VLOOKUP(Table14[[#This Row],[SMT ID]],Table13[[SMT'#]:[163 J Election Question]],9,0)</f>
        <v>No</v>
      </c>
      <c r="Q544" s="6"/>
      <c r="R544" s="6"/>
      <c r="S54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44" s="37">
        <f>VLOOKUP(Table14[[#This Row],[SMT ID]],'[1]Section 163(j) Election'!$A$5:$J$1406,7,0)</f>
        <v>0</v>
      </c>
    </row>
    <row r="545" spans="1:20" s="5" customFormat="1" ht="30" customHeight="1" x14ac:dyDescent="0.25">
      <c r="A545" s="5" t="s">
        <v>27</v>
      </c>
      <c r="B545" s="15">
        <v>62934</v>
      </c>
      <c r="C545" s="6">
        <v>100</v>
      </c>
      <c r="D545" s="5" t="s">
        <v>27</v>
      </c>
      <c r="E545" s="5" t="s">
        <v>2623</v>
      </c>
      <c r="F545" s="5" t="s">
        <v>2624</v>
      </c>
      <c r="G545" s="5" t="s">
        <v>2625</v>
      </c>
      <c r="H545" s="5" t="s">
        <v>31</v>
      </c>
      <c r="I545" s="5" t="s">
        <v>32</v>
      </c>
      <c r="J545" s="5" t="s">
        <v>2626</v>
      </c>
      <c r="K545" s="7">
        <v>39080</v>
      </c>
      <c r="L545" s="7"/>
      <c r="M545" s="6" t="s">
        <v>37</v>
      </c>
      <c r="N545" s="5" t="s">
        <v>47</v>
      </c>
      <c r="O545" s="9"/>
      <c r="P545" s="6" t="str">
        <f>VLOOKUP(Table14[[#This Row],[SMT ID]],Table13[[SMT'#]:[163 J Election Question]],9,0)</f>
        <v>Yes</v>
      </c>
      <c r="Q545" s="6">
        <v>2018</v>
      </c>
      <c r="R545" s="6"/>
      <c r="S54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45" s="38">
        <f>VLOOKUP(Table14[[#This Row],[SMT ID]],'[1]Section 163(j) Election'!$A$5:$J$1406,7,0)</f>
        <v>2018</v>
      </c>
    </row>
    <row r="546" spans="1:20" s="5" customFormat="1" ht="30" customHeight="1" x14ac:dyDescent="0.25">
      <c r="A546" s="5" t="s">
        <v>2637</v>
      </c>
      <c r="B546" s="15">
        <v>62935</v>
      </c>
      <c r="C546" s="6">
        <v>100</v>
      </c>
      <c r="D546" s="5" t="s">
        <v>2637</v>
      </c>
      <c r="E546" s="5" t="s">
        <v>2707</v>
      </c>
      <c r="F546" s="5" t="s">
        <v>2708</v>
      </c>
      <c r="G546" s="5" t="s">
        <v>920</v>
      </c>
      <c r="H546" s="5" t="s">
        <v>42</v>
      </c>
      <c r="I546" s="5" t="s">
        <v>43</v>
      </c>
      <c r="J546" s="5" t="s">
        <v>149</v>
      </c>
      <c r="K546" s="7">
        <v>39072</v>
      </c>
      <c r="L546" s="7"/>
      <c r="M546" s="6" t="s">
        <v>37</v>
      </c>
      <c r="N546" s="5" t="s">
        <v>26</v>
      </c>
      <c r="O546" s="9"/>
      <c r="P546" s="6" t="str">
        <f>VLOOKUP(Table14[[#This Row],[SMT ID]],Table13[[SMT'#]:[163 J Election Question]],9,0)</f>
        <v>Yes</v>
      </c>
      <c r="Q546" s="6">
        <v>2018</v>
      </c>
      <c r="R546" s="6"/>
      <c r="S54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46" s="37">
        <f>VLOOKUP(Table14[[#This Row],[SMT ID]],'[1]Section 163(j) Election'!$A$5:$J$1406,7,0)</f>
        <v>2018</v>
      </c>
    </row>
    <row r="547" spans="1:20" s="5" customFormat="1" ht="30" customHeight="1" x14ac:dyDescent="0.25">
      <c r="A547" s="5" t="s">
        <v>2726</v>
      </c>
      <c r="B547" s="15">
        <v>62940</v>
      </c>
      <c r="C547" s="6">
        <v>100</v>
      </c>
      <c r="D547" s="5" t="s">
        <v>2726</v>
      </c>
      <c r="E547" s="5" t="s">
        <v>2786</v>
      </c>
      <c r="F547" s="5" t="s">
        <v>2787</v>
      </c>
      <c r="G547" s="5" t="s">
        <v>2788</v>
      </c>
      <c r="H547" s="5" t="s">
        <v>182</v>
      </c>
      <c r="I547" s="5" t="s">
        <v>32</v>
      </c>
      <c r="J547" s="5" t="s">
        <v>264</v>
      </c>
      <c r="K547" s="7">
        <v>39437</v>
      </c>
      <c r="L547" s="7"/>
      <c r="M547" s="6" t="s">
        <v>419</v>
      </c>
      <c r="N547" s="5" t="s">
        <v>56</v>
      </c>
      <c r="O547" s="9"/>
      <c r="P547" s="6" t="str">
        <f>VLOOKUP(Table14[[#This Row],[SMT ID]],Table13[[SMT'#]:[163 J Election Question]],9,0)</f>
        <v>No</v>
      </c>
      <c r="Q547" s="6"/>
      <c r="R547" s="6"/>
      <c r="S54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47" s="38">
        <f>VLOOKUP(Table14[[#This Row],[SMT ID]],'[1]Section 163(j) Election'!$A$5:$J$1406,7,0)</f>
        <v>0</v>
      </c>
    </row>
    <row r="548" spans="1:20" s="5" customFormat="1" ht="30" customHeight="1" x14ac:dyDescent="0.25">
      <c r="A548" s="5" t="s">
        <v>2637</v>
      </c>
      <c r="B548" s="15">
        <v>62951</v>
      </c>
      <c r="C548" s="6">
        <v>100</v>
      </c>
      <c r="D548" s="5" t="s">
        <v>2637</v>
      </c>
      <c r="E548" s="5" t="s">
        <v>2709</v>
      </c>
      <c r="F548" s="5" t="s">
        <v>2710</v>
      </c>
      <c r="G548" s="5" t="s">
        <v>1091</v>
      </c>
      <c r="H548" s="5" t="s">
        <v>306</v>
      </c>
      <c r="I548" s="5" t="s">
        <v>133</v>
      </c>
      <c r="J548" s="5" t="s">
        <v>1092</v>
      </c>
      <c r="K548" s="7">
        <v>39171</v>
      </c>
      <c r="L548" s="7"/>
      <c r="M548" s="6" t="s">
        <v>419</v>
      </c>
      <c r="N548" s="5" t="s">
        <v>47</v>
      </c>
      <c r="O548" s="9"/>
      <c r="P548" s="6" t="str">
        <f>VLOOKUP(Table14[[#This Row],[SMT ID]],Table13[[SMT'#]:[163 J Election Question]],9,0)</f>
        <v>No</v>
      </c>
      <c r="Q548" s="6"/>
      <c r="R548" s="6"/>
      <c r="S54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48" s="37">
        <f>VLOOKUP(Table14[[#This Row],[SMT ID]],'[1]Section 163(j) Election'!$A$5:$J$1406,7,0)</f>
        <v>0</v>
      </c>
    </row>
    <row r="549" spans="1:20" s="5" customFormat="1" ht="30" customHeight="1" x14ac:dyDescent="0.25">
      <c r="A549" s="5" t="s">
        <v>2637</v>
      </c>
      <c r="B549" s="15">
        <v>62975</v>
      </c>
      <c r="C549" s="6">
        <v>100</v>
      </c>
      <c r="D549" s="5" t="s">
        <v>2637</v>
      </c>
      <c r="E549" s="5" t="s">
        <v>2711</v>
      </c>
      <c r="F549" s="5" t="s">
        <v>2712</v>
      </c>
      <c r="G549" s="5" t="s">
        <v>1084</v>
      </c>
      <c r="H549" s="5" t="s">
        <v>68</v>
      </c>
      <c r="I549" s="5" t="s">
        <v>32</v>
      </c>
      <c r="J549" s="5" t="s">
        <v>1085</v>
      </c>
      <c r="K549" s="7">
        <v>39050</v>
      </c>
      <c r="L549" s="7"/>
      <c r="M549" s="6" t="s">
        <v>419</v>
      </c>
      <c r="N549" s="5" t="s">
        <v>47</v>
      </c>
      <c r="O549" s="9"/>
      <c r="P549" s="6" t="str">
        <f>VLOOKUP(Table14[[#This Row],[SMT ID]],Table13[[SMT'#]:[163 J Election Question]],9,0)</f>
        <v>Yes</v>
      </c>
      <c r="Q549" s="6">
        <v>2018</v>
      </c>
      <c r="R549" s="6"/>
      <c r="S54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49" s="38">
        <f>VLOOKUP(Table14[[#This Row],[SMT ID]],'[1]Section 163(j) Election'!$A$5:$J$1406,7,0)</f>
        <v>2018</v>
      </c>
    </row>
    <row r="550" spans="1:20" s="5" customFormat="1" ht="30" customHeight="1" x14ac:dyDescent="0.25">
      <c r="A550" s="5" t="s">
        <v>2726</v>
      </c>
      <c r="B550" s="15">
        <v>62977</v>
      </c>
      <c r="C550" s="6">
        <v>100</v>
      </c>
      <c r="D550" s="5" t="s">
        <v>2726</v>
      </c>
      <c r="E550" s="5" t="s">
        <v>2789</v>
      </c>
      <c r="F550" s="5" t="s">
        <v>2790</v>
      </c>
      <c r="G550" s="5" t="s">
        <v>2791</v>
      </c>
      <c r="H550" s="5" t="s">
        <v>132</v>
      </c>
      <c r="I550" s="5" t="s">
        <v>133</v>
      </c>
      <c r="J550" s="5" t="s">
        <v>145</v>
      </c>
      <c r="K550" s="7">
        <v>39202</v>
      </c>
      <c r="L550" s="7"/>
      <c r="M550" s="6" t="s">
        <v>117</v>
      </c>
      <c r="N550" s="5" t="s">
        <v>47</v>
      </c>
      <c r="O550" s="9"/>
      <c r="P550" s="6" t="str">
        <f>VLOOKUP(Table14[[#This Row],[SMT ID]],Table13[[SMT'#]:[163 J Election Question]],9,0)</f>
        <v>No</v>
      </c>
      <c r="Q550" s="6"/>
      <c r="R550" s="6"/>
      <c r="S55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50" s="37">
        <f>VLOOKUP(Table14[[#This Row],[SMT ID]],'[1]Section 163(j) Election'!$A$5:$J$1406,7,0)</f>
        <v>0</v>
      </c>
    </row>
    <row r="551" spans="1:20" s="5" customFormat="1" ht="30" customHeight="1" x14ac:dyDescent="0.25">
      <c r="A551" s="5" t="s">
        <v>2637</v>
      </c>
      <c r="B551" s="15">
        <v>62989</v>
      </c>
      <c r="C551" s="6">
        <v>100</v>
      </c>
      <c r="D551" s="5" t="s">
        <v>2637</v>
      </c>
      <c r="E551" s="5" t="s">
        <v>2713</v>
      </c>
      <c r="F551" s="5" t="s">
        <v>2714</v>
      </c>
      <c r="G551" s="5" t="s">
        <v>698</v>
      </c>
      <c r="H551" s="5" t="s">
        <v>463</v>
      </c>
      <c r="I551" s="5" t="s">
        <v>452</v>
      </c>
      <c r="J551" s="5" t="s">
        <v>274</v>
      </c>
      <c r="K551" s="7">
        <v>39022</v>
      </c>
      <c r="L551" s="7"/>
      <c r="M551" s="6" t="s">
        <v>37</v>
      </c>
      <c r="N551" s="5" t="s">
        <v>26</v>
      </c>
      <c r="O551" s="9"/>
      <c r="P551" s="6" t="str">
        <f>VLOOKUP(Table14[[#This Row],[SMT ID]],Table13[[SMT'#]:[163 J Election Question]],9,0)</f>
        <v>Yes</v>
      </c>
      <c r="Q551" s="6">
        <v>2018</v>
      </c>
      <c r="R551" s="6"/>
      <c r="S55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51" s="38">
        <f>VLOOKUP(Table14[[#This Row],[SMT ID]],'[1]Section 163(j) Election'!$A$5:$J$1406,7,0)</f>
        <v>2018</v>
      </c>
    </row>
    <row r="552" spans="1:20" s="5" customFormat="1" ht="30" customHeight="1" x14ac:dyDescent="0.25">
      <c r="A552" s="5" t="s">
        <v>2637</v>
      </c>
      <c r="B552" s="15">
        <v>62990</v>
      </c>
      <c r="C552" s="6">
        <v>100</v>
      </c>
      <c r="D552" s="5" t="s">
        <v>2637</v>
      </c>
      <c r="E552" s="5" t="s">
        <v>2715</v>
      </c>
      <c r="F552" s="5" t="s">
        <v>2716</v>
      </c>
      <c r="G552" s="5" t="s">
        <v>698</v>
      </c>
      <c r="H552" s="5" t="s">
        <v>463</v>
      </c>
      <c r="I552" s="5" t="s">
        <v>452</v>
      </c>
      <c r="J552" s="5" t="s">
        <v>274</v>
      </c>
      <c r="K552" s="7">
        <v>39022</v>
      </c>
      <c r="L552" s="7"/>
      <c r="M552" s="6" t="s">
        <v>37</v>
      </c>
      <c r="N552" s="5" t="s">
        <v>26</v>
      </c>
      <c r="O552" s="9"/>
      <c r="P552" s="6" t="str">
        <f>VLOOKUP(Table14[[#This Row],[SMT ID]],Table13[[SMT'#]:[163 J Election Question]],9,0)</f>
        <v>No</v>
      </c>
      <c r="Q552" s="6"/>
      <c r="R552" s="6"/>
      <c r="S55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52" s="37">
        <f>VLOOKUP(Table14[[#This Row],[SMT ID]],'[1]Section 163(j) Election'!$A$5:$J$1406,7,0)</f>
        <v>0</v>
      </c>
    </row>
    <row r="553" spans="1:20" s="5" customFormat="1" ht="30" customHeight="1" x14ac:dyDescent="0.25">
      <c r="A553" s="5" t="s">
        <v>27</v>
      </c>
      <c r="B553" s="15">
        <v>62996</v>
      </c>
      <c r="C553" s="6">
        <v>100</v>
      </c>
      <c r="D553" s="5" t="s">
        <v>27</v>
      </c>
      <c r="E553" s="5" t="s">
        <v>2627</v>
      </c>
      <c r="F553" s="5" t="s">
        <v>2628</v>
      </c>
      <c r="G553" s="5" t="s">
        <v>1242</v>
      </c>
      <c r="H553" s="5" t="s">
        <v>132</v>
      </c>
      <c r="I553" s="5" t="s">
        <v>133</v>
      </c>
      <c r="J553" s="5" t="s">
        <v>134</v>
      </c>
      <c r="K553" s="7">
        <v>39058</v>
      </c>
      <c r="L553" s="7"/>
      <c r="M553" s="6" t="s">
        <v>37</v>
      </c>
      <c r="N553" s="5" t="s">
        <v>47</v>
      </c>
      <c r="O553" s="9"/>
      <c r="P553" s="6" t="str">
        <f>VLOOKUP(Table14[[#This Row],[SMT ID]],Table13[[SMT'#]:[163 J Election Question]],9,0)</f>
        <v>No</v>
      </c>
      <c r="Q553" s="6"/>
      <c r="R553" s="6"/>
      <c r="S55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53" s="38">
        <f>VLOOKUP(Table14[[#This Row],[SMT ID]],'[1]Section 163(j) Election'!$A$5:$J$1406,7,0)</f>
        <v>0</v>
      </c>
    </row>
    <row r="554" spans="1:20" s="5" customFormat="1" ht="30" customHeight="1" x14ac:dyDescent="0.25">
      <c r="A554" s="5" t="s">
        <v>2850</v>
      </c>
      <c r="B554" s="15">
        <v>62998</v>
      </c>
      <c r="C554" s="6">
        <v>100</v>
      </c>
      <c r="D554" s="5" t="s">
        <v>2850</v>
      </c>
      <c r="E554" s="5" t="s">
        <v>2877</v>
      </c>
      <c r="F554" s="5" t="s">
        <v>2878</v>
      </c>
      <c r="G554" s="5" t="s">
        <v>2338</v>
      </c>
      <c r="H554" s="5" t="s">
        <v>68</v>
      </c>
      <c r="I554" s="5" t="s">
        <v>32</v>
      </c>
      <c r="J554" s="5" t="s">
        <v>1085</v>
      </c>
      <c r="K554" s="7">
        <v>39437</v>
      </c>
      <c r="L554" s="7"/>
      <c r="M554" s="6" t="s">
        <v>419</v>
      </c>
      <c r="N554" s="5" t="s">
        <v>47</v>
      </c>
      <c r="O554" s="9"/>
      <c r="P554" s="6" t="str">
        <f>VLOOKUP(Table14[[#This Row],[SMT ID]],Table13[[SMT'#]:[163 J Election Question]],9,0)</f>
        <v>No</v>
      </c>
      <c r="Q554" s="6"/>
      <c r="R554" s="6"/>
      <c r="S55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54" s="37">
        <f>VLOOKUP(Table14[[#This Row],[SMT ID]],'[1]Section 163(j) Election'!$A$5:$J$1406,7,0)</f>
        <v>0</v>
      </c>
    </row>
    <row r="555" spans="1:20" s="5" customFormat="1" ht="30" customHeight="1" x14ac:dyDescent="0.25">
      <c r="A555" s="5" t="s">
        <v>27</v>
      </c>
      <c r="B555" s="15">
        <v>63011</v>
      </c>
      <c r="C555" s="6">
        <v>100</v>
      </c>
      <c r="D555" s="5" t="s">
        <v>27</v>
      </c>
      <c r="E555" s="5" t="s">
        <v>2629</v>
      </c>
      <c r="F555" s="5" t="s">
        <v>2630</v>
      </c>
      <c r="G555" s="5" t="s">
        <v>2631</v>
      </c>
      <c r="H555" s="5" t="s">
        <v>109</v>
      </c>
      <c r="I555" s="5" t="s">
        <v>32</v>
      </c>
      <c r="J555" s="5" t="s">
        <v>33</v>
      </c>
      <c r="K555" s="7">
        <v>39031</v>
      </c>
      <c r="L555" s="7"/>
      <c r="M555" s="6" t="s">
        <v>37</v>
      </c>
      <c r="N555" s="5" t="s">
        <v>178</v>
      </c>
      <c r="O555" s="9"/>
      <c r="P555" s="6" t="str">
        <f>VLOOKUP(Table14[[#This Row],[SMT ID]],Table13[[SMT'#]:[163 J Election Question]],9,0)</f>
        <v>No</v>
      </c>
      <c r="Q555" s="6"/>
      <c r="R555" s="6"/>
      <c r="S55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55" s="38">
        <f>VLOOKUP(Table14[[#This Row],[SMT ID]],'[1]Section 163(j) Election'!$A$5:$J$1406,7,0)</f>
        <v>0</v>
      </c>
    </row>
    <row r="556" spans="1:20" s="5" customFormat="1" ht="30" customHeight="1" x14ac:dyDescent="0.25">
      <c r="A556" s="5" t="s">
        <v>2726</v>
      </c>
      <c r="B556" s="15">
        <v>63014</v>
      </c>
      <c r="C556" s="6">
        <v>100</v>
      </c>
      <c r="D556" s="5" t="s">
        <v>2726</v>
      </c>
      <c r="E556" s="5" t="s">
        <v>2792</v>
      </c>
      <c r="F556" s="5" t="s">
        <v>2793</v>
      </c>
      <c r="G556" s="5" t="s">
        <v>2616</v>
      </c>
      <c r="H556" s="5" t="s">
        <v>31</v>
      </c>
      <c r="I556" s="5" t="s">
        <v>32</v>
      </c>
      <c r="J556" s="5" t="s">
        <v>24</v>
      </c>
      <c r="K556" s="7">
        <v>39234</v>
      </c>
      <c r="L556" s="7"/>
      <c r="M556" s="6" t="s">
        <v>419</v>
      </c>
      <c r="N556" s="5" t="s">
        <v>47</v>
      </c>
      <c r="O556" s="9"/>
      <c r="P556" s="6" t="str">
        <f>VLOOKUP(Table14[[#This Row],[SMT ID]],Table13[[SMT'#]:[163 J Election Question]],9,0)</f>
        <v>Yes</v>
      </c>
      <c r="Q556" s="6">
        <v>2018</v>
      </c>
      <c r="R556" s="6"/>
      <c r="S55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56" s="37">
        <f>VLOOKUP(Table14[[#This Row],[SMT ID]],'[1]Section 163(j) Election'!$A$5:$J$1406,7,0)</f>
        <v>2022</v>
      </c>
    </row>
    <row r="557" spans="1:20" s="5" customFormat="1" ht="30" customHeight="1" x14ac:dyDescent="0.25">
      <c r="A557" s="5" t="s">
        <v>2726</v>
      </c>
      <c r="B557" s="15">
        <v>63015</v>
      </c>
      <c r="C557" s="6">
        <v>100</v>
      </c>
      <c r="D557" s="5" t="s">
        <v>2726</v>
      </c>
      <c r="E557" s="5" t="s">
        <v>2794</v>
      </c>
      <c r="F557" s="5" t="s">
        <v>2795</v>
      </c>
      <c r="G557" s="5" t="s">
        <v>2796</v>
      </c>
      <c r="H557" s="5" t="s">
        <v>61</v>
      </c>
      <c r="I557" s="5" t="s">
        <v>32</v>
      </c>
      <c r="J557" s="5" t="s">
        <v>278</v>
      </c>
      <c r="K557" s="7">
        <v>39316</v>
      </c>
      <c r="L557" s="7"/>
      <c r="M557" s="6" t="s">
        <v>117</v>
      </c>
      <c r="N557" s="5" t="s">
        <v>47</v>
      </c>
      <c r="O557" s="9"/>
      <c r="P557" s="6" t="str">
        <f>VLOOKUP(Table14[[#This Row],[SMT ID]],Table13[[SMT'#]:[163 J Election Question]],9,0)</f>
        <v>No</v>
      </c>
      <c r="Q557" s="6"/>
      <c r="R557" s="6"/>
      <c r="S55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57" s="38">
        <f>VLOOKUP(Table14[[#This Row],[SMT ID]],'[1]Section 163(j) Election'!$A$5:$J$1406,7,0)</f>
        <v>2022</v>
      </c>
    </row>
    <row r="558" spans="1:20" s="5" customFormat="1" ht="30" customHeight="1" x14ac:dyDescent="0.25">
      <c r="A558" s="5" t="s">
        <v>2726</v>
      </c>
      <c r="B558" s="15">
        <v>63023</v>
      </c>
      <c r="C558" s="6">
        <v>100</v>
      </c>
      <c r="D558" s="5" t="s">
        <v>2726</v>
      </c>
      <c r="E558" s="5" t="s">
        <v>2797</v>
      </c>
      <c r="F558" s="5" t="s">
        <v>2798</v>
      </c>
      <c r="G558" s="5" t="s">
        <v>520</v>
      </c>
      <c r="H558" s="5" t="s">
        <v>144</v>
      </c>
      <c r="I558" s="5" t="s">
        <v>133</v>
      </c>
      <c r="J558" s="5" t="s">
        <v>204</v>
      </c>
      <c r="K558" s="7">
        <v>39520</v>
      </c>
      <c r="L558" s="7"/>
      <c r="M558" s="6" t="s">
        <v>117</v>
      </c>
      <c r="N558" s="5" t="s">
        <v>47</v>
      </c>
      <c r="O558" s="9"/>
      <c r="P558" s="6" t="str">
        <f>VLOOKUP(Table14[[#This Row],[SMT ID]],Table13[[SMT'#]:[163 J Election Question]],9,0)</f>
        <v>Yes</v>
      </c>
      <c r="Q558" s="6">
        <v>2018</v>
      </c>
      <c r="R558" s="6"/>
      <c r="S55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58" s="37">
        <f>VLOOKUP(Table14[[#This Row],[SMT ID]],'[1]Section 163(j) Election'!$A$5:$J$1406,7,0)</f>
        <v>2018</v>
      </c>
    </row>
    <row r="559" spans="1:20" s="5" customFormat="1" ht="30" customHeight="1" x14ac:dyDescent="0.25">
      <c r="A559" s="5" t="s">
        <v>1767</v>
      </c>
      <c r="B559" s="15">
        <v>63037</v>
      </c>
      <c r="C559" s="6">
        <v>100</v>
      </c>
      <c r="D559" s="5" t="s">
        <v>1767</v>
      </c>
      <c r="E559" s="5" t="s">
        <v>1768</v>
      </c>
      <c r="F559" s="5" t="s">
        <v>1769</v>
      </c>
      <c r="G559" s="5" t="s">
        <v>1770</v>
      </c>
      <c r="H559" s="5" t="s">
        <v>306</v>
      </c>
      <c r="I559" s="5" t="s">
        <v>133</v>
      </c>
      <c r="J559" s="5" t="s">
        <v>1771</v>
      </c>
      <c r="K559" s="7">
        <v>39169</v>
      </c>
      <c r="L559" s="7"/>
      <c r="M559" s="6" t="s">
        <v>117</v>
      </c>
      <c r="N559" s="5" t="s">
        <v>47</v>
      </c>
      <c r="O559" s="9"/>
      <c r="P559" s="6" t="str">
        <f>VLOOKUP(Table14[[#This Row],[SMT ID]],Table13[[SMT'#]:[163 J Election Question]],9,0)</f>
        <v>Yes</v>
      </c>
      <c r="Q559" s="6">
        <v>2018</v>
      </c>
      <c r="R559" s="6"/>
      <c r="S55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59" s="38">
        <f>VLOOKUP(Table14[[#This Row],[SMT ID]],'[1]Section 163(j) Election'!$A$5:$J$1406,7,0)</f>
        <v>2018</v>
      </c>
    </row>
    <row r="560" spans="1:20" s="5" customFormat="1" ht="30" customHeight="1" x14ac:dyDescent="0.25">
      <c r="A560" s="5" t="s">
        <v>2726</v>
      </c>
      <c r="B560" s="15">
        <v>63038</v>
      </c>
      <c r="C560" s="6">
        <v>100</v>
      </c>
      <c r="D560" s="5" t="s">
        <v>2726</v>
      </c>
      <c r="E560" s="5" t="s">
        <v>2799</v>
      </c>
      <c r="F560" s="5" t="s">
        <v>2800</v>
      </c>
      <c r="G560" s="5" t="s">
        <v>478</v>
      </c>
      <c r="H560" s="5" t="s">
        <v>132</v>
      </c>
      <c r="I560" s="5" t="s">
        <v>133</v>
      </c>
      <c r="J560" s="5" t="s">
        <v>19</v>
      </c>
      <c r="K560" s="7">
        <v>39416</v>
      </c>
      <c r="L560" s="7"/>
      <c r="M560" s="6" t="s">
        <v>117</v>
      </c>
      <c r="N560" s="5" t="s">
        <v>47</v>
      </c>
      <c r="O560" s="9"/>
      <c r="P560" s="6" t="str">
        <f>VLOOKUP(Table14[[#This Row],[SMT ID]],Table13[[SMT'#]:[163 J Election Question]],9,0)</f>
        <v>Yes</v>
      </c>
      <c r="Q560" s="6">
        <v>2018</v>
      </c>
      <c r="R560" s="6"/>
      <c r="S56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60" s="37">
        <f>VLOOKUP(Table14[[#This Row],[SMT ID]],'[1]Section 163(j) Election'!$A$5:$J$1406,7,0)</f>
        <v>2018</v>
      </c>
    </row>
    <row r="561" spans="1:20" s="5" customFormat="1" ht="30" customHeight="1" x14ac:dyDescent="0.25">
      <c r="A561" s="5" t="s">
        <v>27</v>
      </c>
      <c r="B561" s="15">
        <v>63039</v>
      </c>
      <c r="C561" s="6">
        <v>100</v>
      </c>
      <c r="D561" s="5" t="s">
        <v>27</v>
      </c>
      <c r="E561" s="5" t="s">
        <v>2632</v>
      </c>
      <c r="F561" s="5" t="s">
        <v>2633</v>
      </c>
      <c r="G561" s="5" t="s">
        <v>2634</v>
      </c>
      <c r="H561" s="5" t="s">
        <v>31</v>
      </c>
      <c r="I561" s="5" t="s">
        <v>32</v>
      </c>
      <c r="J561" s="5" t="s">
        <v>2626</v>
      </c>
      <c r="K561" s="7">
        <v>39220</v>
      </c>
      <c r="L561" s="7"/>
      <c r="M561" s="6" t="s">
        <v>419</v>
      </c>
      <c r="N561" s="5" t="s">
        <v>47</v>
      </c>
      <c r="O561" s="9"/>
      <c r="P561" s="6" t="str">
        <f>VLOOKUP(Table14[[#This Row],[SMT ID]],Table13[[SMT'#]:[163 J Election Question]],9,0)</f>
        <v>Yes</v>
      </c>
      <c r="Q561" s="6">
        <v>2018</v>
      </c>
      <c r="R561" s="6"/>
      <c r="S56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61" s="38">
        <f>VLOOKUP(Table14[[#This Row],[SMT ID]],'[1]Section 163(j) Election'!$A$5:$J$1406,7,0)</f>
        <v>2018</v>
      </c>
    </row>
    <row r="562" spans="1:20" s="5" customFormat="1" ht="30" customHeight="1" x14ac:dyDescent="0.25">
      <c r="A562" s="5" t="s">
        <v>27</v>
      </c>
      <c r="B562" s="15">
        <v>63044</v>
      </c>
      <c r="C562" s="6">
        <v>100</v>
      </c>
      <c r="D562" s="5" t="s">
        <v>27</v>
      </c>
      <c r="E562" s="5" t="s">
        <v>2635</v>
      </c>
      <c r="F562" s="5" t="s">
        <v>2636</v>
      </c>
      <c r="G562" s="5" t="s">
        <v>2568</v>
      </c>
      <c r="H562" s="5" t="s">
        <v>68</v>
      </c>
      <c r="I562" s="5" t="s">
        <v>32</v>
      </c>
      <c r="J562" s="5" t="s">
        <v>2569</v>
      </c>
      <c r="K562" s="7">
        <v>39080</v>
      </c>
      <c r="L562" s="7"/>
      <c r="M562" s="6" t="s">
        <v>419</v>
      </c>
      <c r="N562" s="5" t="s">
        <v>47</v>
      </c>
      <c r="O562" s="9"/>
      <c r="P562" s="6" t="str">
        <f>VLOOKUP(Table14[[#This Row],[SMT ID]],Table13[[SMT'#]:[163 J Election Question]],9,0)</f>
        <v>Yes</v>
      </c>
      <c r="Q562" s="6">
        <v>2018</v>
      </c>
      <c r="R562" s="6"/>
      <c r="S56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62" s="37">
        <f>VLOOKUP(Table14[[#This Row],[SMT ID]],'[1]Section 163(j) Election'!$A$5:$J$1406,7,0)</f>
        <v>2018</v>
      </c>
    </row>
    <row r="563" spans="1:20" s="5" customFormat="1" ht="30" customHeight="1" x14ac:dyDescent="0.25">
      <c r="A563" s="5" t="s">
        <v>2726</v>
      </c>
      <c r="B563" s="15">
        <v>63047</v>
      </c>
      <c r="C563" s="6">
        <v>100</v>
      </c>
      <c r="D563" s="5" t="s">
        <v>2726</v>
      </c>
      <c r="E563" s="5" t="s">
        <v>2801</v>
      </c>
      <c r="F563" s="5" t="s">
        <v>2802</v>
      </c>
      <c r="G563" s="5" t="s">
        <v>2424</v>
      </c>
      <c r="H563" s="5" t="s">
        <v>42</v>
      </c>
      <c r="I563" s="5" t="s">
        <v>43</v>
      </c>
      <c r="J563" s="5" t="s">
        <v>54</v>
      </c>
      <c r="K563" s="7">
        <v>39342</v>
      </c>
      <c r="L563" s="7"/>
      <c r="M563" s="6" t="s">
        <v>37</v>
      </c>
      <c r="N563" s="5" t="s">
        <v>47</v>
      </c>
      <c r="O563" s="9"/>
      <c r="P563" s="6" t="str">
        <f>VLOOKUP(Table14[[#This Row],[SMT ID]],Table13[[SMT'#]:[163 J Election Question]],9,0)</f>
        <v>Yes</v>
      </c>
      <c r="Q563" s="6">
        <v>2018</v>
      </c>
      <c r="R563" s="6"/>
      <c r="S56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63" s="38">
        <f>VLOOKUP(Table14[[#This Row],[SMT ID]],'[1]Section 163(j) Election'!$A$5:$J$1406,7,0)</f>
        <v>2018</v>
      </c>
    </row>
    <row r="564" spans="1:20" s="5" customFormat="1" ht="30" customHeight="1" x14ac:dyDescent="0.25">
      <c r="A564" s="5" t="s">
        <v>2726</v>
      </c>
      <c r="B564" s="15">
        <v>63049</v>
      </c>
      <c r="C564" s="6">
        <v>100</v>
      </c>
      <c r="D564" s="5" t="s">
        <v>2726</v>
      </c>
      <c r="E564" s="5" t="s">
        <v>2803</v>
      </c>
      <c r="F564" s="5" t="s">
        <v>2804</v>
      </c>
      <c r="G564" s="5" t="s">
        <v>2514</v>
      </c>
      <c r="H564" s="5" t="s">
        <v>42</v>
      </c>
      <c r="I564" s="5" t="s">
        <v>43</v>
      </c>
      <c r="J564" s="5" t="s">
        <v>1348</v>
      </c>
      <c r="K564" s="7">
        <v>39618</v>
      </c>
      <c r="L564" s="7"/>
      <c r="M564" s="6" t="s">
        <v>117</v>
      </c>
      <c r="N564" s="5" t="s">
        <v>47</v>
      </c>
      <c r="O564" s="9"/>
      <c r="P564" s="6" t="str">
        <f>VLOOKUP(Table14[[#This Row],[SMT ID]],Table13[[SMT'#]:[163 J Election Question]],9,0)</f>
        <v>No</v>
      </c>
      <c r="Q564" s="6"/>
      <c r="R564" s="6"/>
      <c r="S56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64" s="37">
        <f>VLOOKUP(Table14[[#This Row],[SMT ID]],'[1]Section 163(j) Election'!$A$5:$J$1406,7,0)</f>
        <v>0</v>
      </c>
    </row>
    <row r="565" spans="1:20" s="5" customFormat="1" ht="30" customHeight="1" x14ac:dyDescent="0.25">
      <c r="A565" s="5" t="s">
        <v>2637</v>
      </c>
      <c r="B565" s="15">
        <v>63052</v>
      </c>
      <c r="C565" s="6">
        <v>100</v>
      </c>
      <c r="D565" s="5" t="s">
        <v>2637</v>
      </c>
      <c r="E565" s="5" t="s">
        <v>2717</v>
      </c>
      <c r="F565" s="5" t="s">
        <v>2718</v>
      </c>
      <c r="G565" s="5" t="s">
        <v>2338</v>
      </c>
      <c r="H565" s="5" t="s">
        <v>68</v>
      </c>
      <c r="I565" s="5" t="s">
        <v>32</v>
      </c>
      <c r="J565" s="5" t="s">
        <v>1085</v>
      </c>
      <c r="K565" s="7">
        <v>39437</v>
      </c>
      <c r="L565" s="7"/>
      <c r="M565" s="6" t="s">
        <v>117</v>
      </c>
      <c r="N565" s="5" t="s">
        <v>47</v>
      </c>
      <c r="O565" s="9"/>
      <c r="P565" s="6" t="str">
        <f>VLOOKUP(Table14[[#This Row],[SMT ID]],Table13[[SMT'#]:[163 J Election Question]],9,0)</f>
        <v>No</v>
      </c>
      <c r="Q565" s="6"/>
      <c r="R565" s="6"/>
      <c r="S56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65" s="38">
        <f>VLOOKUP(Table14[[#This Row],[SMT ID]],'[1]Section 163(j) Election'!$A$5:$J$1406,7,0)</f>
        <v>0</v>
      </c>
    </row>
    <row r="566" spans="1:20" s="5" customFormat="1" ht="30" customHeight="1" x14ac:dyDescent="0.25">
      <c r="A566" s="5" t="s">
        <v>1256</v>
      </c>
      <c r="B566" s="15">
        <v>63055</v>
      </c>
      <c r="C566" s="6">
        <v>100</v>
      </c>
      <c r="D566" s="5" t="s">
        <v>1256</v>
      </c>
      <c r="E566" s="5" t="s">
        <v>1263</v>
      </c>
      <c r="F566" s="5" t="s">
        <v>1264</v>
      </c>
      <c r="G566" s="5" t="s">
        <v>1265</v>
      </c>
      <c r="H566" s="5" t="s">
        <v>53</v>
      </c>
      <c r="I566" s="5" t="s">
        <v>43</v>
      </c>
      <c r="J566" s="5" t="s">
        <v>1266</v>
      </c>
      <c r="K566" s="7">
        <v>39139</v>
      </c>
      <c r="L566" s="7"/>
      <c r="M566" s="6" t="s">
        <v>419</v>
      </c>
      <c r="N566" s="5" t="s">
        <v>47</v>
      </c>
      <c r="O566" s="9"/>
      <c r="P566" s="6" t="str">
        <f>VLOOKUP(Table14[[#This Row],[SMT ID]],Table13[[SMT'#]:[163 J Election Question]],9,0)</f>
        <v>No</v>
      </c>
      <c r="Q566" s="6"/>
      <c r="R566" s="6"/>
      <c r="S56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66" s="37">
        <f>VLOOKUP(Table14[[#This Row],[SMT ID]],'[1]Section 163(j) Election'!$A$5:$J$1406,7,0)</f>
        <v>0</v>
      </c>
    </row>
    <row r="567" spans="1:20" s="5" customFormat="1" ht="30" customHeight="1" x14ac:dyDescent="0.25">
      <c r="A567" s="5" t="s">
        <v>3714</v>
      </c>
      <c r="B567" s="15">
        <v>63057</v>
      </c>
      <c r="C567" s="6">
        <v>100</v>
      </c>
      <c r="D567" s="5" t="s">
        <v>3714</v>
      </c>
      <c r="E567" s="5" t="s">
        <v>3731</v>
      </c>
      <c r="F567" s="5" t="s">
        <v>3732</v>
      </c>
      <c r="G567" s="5" t="s">
        <v>698</v>
      </c>
      <c r="H567" s="5" t="s">
        <v>463</v>
      </c>
      <c r="I567" s="5" t="s">
        <v>452</v>
      </c>
      <c r="J567" s="5" t="s">
        <v>473</v>
      </c>
      <c r="K567" s="7">
        <v>39182</v>
      </c>
      <c r="L567" s="7">
        <v>43642</v>
      </c>
      <c r="M567" s="6" t="s">
        <v>37</v>
      </c>
      <c r="N567" s="5" t="s">
        <v>178</v>
      </c>
      <c r="O567" s="9"/>
      <c r="P567" s="6" t="str">
        <f>VLOOKUP(Table14[[#This Row],[SMT ID]],Table13[[SMT'#]:[163 J Election Question]],9,0)</f>
        <v>Yes</v>
      </c>
      <c r="Q567" s="6">
        <v>2018</v>
      </c>
      <c r="R567" s="6"/>
      <c r="S56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67" s="38">
        <f>VLOOKUP(Table14[[#This Row],[SMT ID]],'[1]Section 163(j) Election'!$A$5:$J$1406,7,0)</f>
        <v>2018</v>
      </c>
    </row>
    <row r="568" spans="1:20" s="5" customFormat="1" ht="30" customHeight="1" x14ac:dyDescent="0.25">
      <c r="A568" s="5" t="s">
        <v>3739</v>
      </c>
      <c r="B568" s="15">
        <v>63059</v>
      </c>
      <c r="C568" s="6">
        <v>100</v>
      </c>
      <c r="D568" s="5" t="s">
        <v>3739</v>
      </c>
      <c r="E568" s="5" t="s">
        <v>3740</v>
      </c>
      <c r="F568" s="5" t="s">
        <v>3741</v>
      </c>
      <c r="G568" s="5" t="s">
        <v>3491</v>
      </c>
      <c r="H568" s="5" t="s">
        <v>451</v>
      </c>
      <c r="I568" s="5" t="s">
        <v>452</v>
      </c>
      <c r="J568" s="5" t="s">
        <v>1320</v>
      </c>
      <c r="K568" s="7">
        <v>39584</v>
      </c>
      <c r="L568" s="7"/>
      <c r="M568" s="6" t="s">
        <v>419</v>
      </c>
      <c r="N568" s="5" t="s">
        <v>47</v>
      </c>
      <c r="O568" s="9"/>
      <c r="P568" s="6" t="str">
        <f>VLOOKUP(Table14[[#This Row],[SMT ID]],Table13[[SMT'#]:[163 J Election Question]],9,0)</f>
        <v>No</v>
      </c>
      <c r="Q568" s="6"/>
      <c r="R568" s="6"/>
      <c r="S56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68" s="37">
        <f>VLOOKUP(Table14[[#This Row],[SMT ID]],'[1]Section 163(j) Election'!$A$5:$J$1406,7,0)</f>
        <v>0</v>
      </c>
    </row>
    <row r="569" spans="1:20" s="5" customFormat="1" ht="30" customHeight="1" x14ac:dyDescent="0.25">
      <c r="A569" s="5" t="s">
        <v>2726</v>
      </c>
      <c r="B569" s="15">
        <v>63062</v>
      </c>
      <c r="C569" s="6">
        <v>100</v>
      </c>
      <c r="D569" s="5" t="s">
        <v>2726</v>
      </c>
      <c r="E569" s="5" t="s">
        <v>2805</v>
      </c>
      <c r="F569" s="5" t="s">
        <v>2806</v>
      </c>
      <c r="G569" s="5" t="s">
        <v>2674</v>
      </c>
      <c r="H569" s="5" t="s">
        <v>68</v>
      </c>
      <c r="I569" s="5" t="s">
        <v>32</v>
      </c>
      <c r="J569" s="5" t="s">
        <v>2675</v>
      </c>
      <c r="K569" s="7">
        <v>39197</v>
      </c>
      <c r="L569" s="7"/>
      <c r="M569" s="6" t="s">
        <v>117</v>
      </c>
      <c r="N569" s="5" t="s">
        <v>47</v>
      </c>
      <c r="O569" s="9"/>
      <c r="P569" s="6" t="str">
        <f>VLOOKUP(Table14[[#This Row],[SMT ID]],Table13[[SMT'#]:[163 J Election Question]],9,0)</f>
        <v>No</v>
      </c>
      <c r="Q569" s="6"/>
      <c r="R569" s="6"/>
      <c r="S56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69" s="38">
        <f>VLOOKUP(Table14[[#This Row],[SMT ID]],'[1]Section 163(j) Election'!$A$5:$J$1406,7,0)</f>
        <v>0</v>
      </c>
    </row>
    <row r="570" spans="1:20" s="5" customFormat="1" ht="30" customHeight="1" x14ac:dyDescent="0.25">
      <c r="A570" s="5" t="s">
        <v>2726</v>
      </c>
      <c r="B570" s="15">
        <v>63063</v>
      </c>
      <c r="C570" s="6">
        <v>100</v>
      </c>
      <c r="D570" s="5" t="s">
        <v>2726</v>
      </c>
      <c r="E570" s="5" t="s">
        <v>2807</v>
      </c>
      <c r="F570" s="5" t="s">
        <v>2808</v>
      </c>
      <c r="G570" s="5" t="s">
        <v>1816</v>
      </c>
      <c r="H570" s="5" t="s">
        <v>88</v>
      </c>
      <c r="I570" s="5" t="s">
        <v>32</v>
      </c>
      <c r="J570" s="5" t="s">
        <v>722</v>
      </c>
      <c r="K570" s="7">
        <v>39401</v>
      </c>
      <c r="L570" s="7"/>
      <c r="M570" s="6" t="s">
        <v>419</v>
      </c>
      <c r="N570" s="5" t="s">
        <v>47</v>
      </c>
      <c r="O570" s="9"/>
      <c r="P570" s="6" t="str">
        <f>VLOOKUP(Table14[[#This Row],[SMT ID]],Table13[[SMT'#]:[163 J Election Question]],9,0)</f>
        <v>No</v>
      </c>
      <c r="Q570" s="6"/>
      <c r="R570" s="6"/>
      <c r="S57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70" s="37">
        <f>VLOOKUP(Table14[[#This Row],[SMT ID]],'[1]Section 163(j) Election'!$A$5:$J$1406,7,0)</f>
        <v>0</v>
      </c>
    </row>
    <row r="571" spans="1:20" s="5" customFormat="1" ht="30" customHeight="1" x14ac:dyDescent="0.25">
      <c r="A571" s="5" t="s">
        <v>1256</v>
      </c>
      <c r="B571" s="15">
        <v>63068</v>
      </c>
      <c r="C571" s="6">
        <v>100</v>
      </c>
      <c r="D571" s="5" t="s">
        <v>1256</v>
      </c>
      <c r="E571" s="5" t="s">
        <v>1267</v>
      </c>
      <c r="F571" s="5" t="s">
        <v>1268</v>
      </c>
      <c r="G571" s="5" t="s">
        <v>1269</v>
      </c>
      <c r="H571" s="5" t="s">
        <v>68</v>
      </c>
      <c r="I571" s="5" t="s">
        <v>32</v>
      </c>
      <c r="J571" s="5" t="s">
        <v>1085</v>
      </c>
      <c r="K571" s="7">
        <v>39289</v>
      </c>
      <c r="L571" s="7"/>
      <c r="M571" s="6" t="s">
        <v>419</v>
      </c>
      <c r="N571" s="5" t="s">
        <v>47</v>
      </c>
      <c r="O571" s="9"/>
      <c r="P571" s="6" t="str">
        <f>VLOOKUP(Table14[[#This Row],[SMT ID]],Table13[[SMT'#]:[163 J Election Question]],9,0)</f>
        <v>No</v>
      </c>
      <c r="Q571" s="6"/>
      <c r="R571" s="6"/>
      <c r="S57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71" s="38">
        <f>VLOOKUP(Table14[[#This Row],[SMT ID]],'[1]Section 163(j) Election'!$A$5:$J$1406,7,0)</f>
        <v>0</v>
      </c>
    </row>
    <row r="572" spans="1:20" s="5" customFormat="1" ht="30" customHeight="1" x14ac:dyDescent="0.25">
      <c r="A572" s="5" t="s">
        <v>1066</v>
      </c>
      <c r="B572" s="15">
        <v>63072</v>
      </c>
      <c r="C572" s="6">
        <v>100</v>
      </c>
      <c r="D572" s="5" t="s">
        <v>1066</v>
      </c>
      <c r="E572" s="5" t="s">
        <v>1067</v>
      </c>
      <c r="F572" s="5" t="s">
        <v>1068</v>
      </c>
      <c r="G572" s="5" t="s">
        <v>1069</v>
      </c>
      <c r="H572" s="5" t="s">
        <v>19</v>
      </c>
      <c r="I572" s="5" t="s">
        <v>19</v>
      </c>
      <c r="J572" s="5" t="s">
        <v>1070</v>
      </c>
      <c r="K572" s="7">
        <v>39022</v>
      </c>
      <c r="L572" s="7">
        <v>43646</v>
      </c>
      <c r="M572" s="6" t="s">
        <v>1003</v>
      </c>
      <c r="N572" s="5" t="s">
        <v>47</v>
      </c>
      <c r="O572" s="9"/>
      <c r="P572" s="6" t="str">
        <f>VLOOKUP(Table14[[#This Row],[SMT ID]],Table13[[SMT'#]:[163 J Election Question]],9,0)</f>
        <v>Yes</v>
      </c>
      <c r="Q572" s="6">
        <v>2018</v>
      </c>
      <c r="R572" s="6"/>
      <c r="S57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72" s="37">
        <f>VLOOKUP(Table14[[#This Row],[SMT ID]],'[1]Section 163(j) Election'!$A$5:$J$1406,7,0)</f>
        <v>2018</v>
      </c>
    </row>
    <row r="573" spans="1:20" s="5" customFormat="1" ht="30" customHeight="1" x14ac:dyDescent="0.25">
      <c r="A573" s="5" t="s">
        <v>2850</v>
      </c>
      <c r="B573" s="15">
        <v>63073</v>
      </c>
      <c r="C573" s="6">
        <v>100</v>
      </c>
      <c r="D573" s="5" t="s">
        <v>2850</v>
      </c>
      <c r="E573" s="5" t="s">
        <v>2879</v>
      </c>
      <c r="F573" s="5" t="s">
        <v>2880</v>
      </c>
      <c r="G573" s="5" t="s">
        <v>131</v>
      </c>
      <c r="H573" s="5" t="s">
        <v>132</v>
      </c>
      <c r="I573" s="5" t="s">
        <v>133</v>
      </c>
      <c r="J573" s="5" t="s">
        <v>134</v>
      </c>
      <c r="K573" s="7">
        <v>39413</v>
      </c>
      <c r="L573" s="7"/>
      <c r="M573" s="6" t="s">
        <v>117</v>
      </c>
      <c r="N573" s="5" t="s">
        <v>47</v>
      </c>
      <c r="O573" s="9"/>
      <c r="P573" s="6" t="str">
        <f>VLOOKUP(Table14[[#This Row],[SMT ID]],Table13[[SMT'#]:[163 J Election Question]],9,0)</f>
        <v>No</v>
      </c>
      <c r="Q573" s="6"/>
      <c r="R573" s="6"/>
      <c r="S57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73" s="38">
        <f>VLOOKUP(Table14[[#This Row],[SMT ID]],'[1]Section 163(j) Election'!$A$5:$J$1406,7,0)</f>
        <v>0</v>
      </c>
    </row>
    <row r="574" spans="1:20" s="5" customFormat="1" ht="30" customHeight="1" x14ac:dyDescent="0.25">
      <c r="A574" s="5" t="s">
        <v>1071</v>
      </c>
      <c r="B574" s="15">
        <v>63077</v>
      </c>
      <c r="C574" s="6">
        <v>100</v>
      </c>
      <c r="D574" s="5" t="s">
        <v>1071</v>
      </c>
      <c r="E574" s="5" t="s">
        <v>1086</v>
      </c>
      <c r="F574" s="5" t="s">
        <v>1087</v>
      </c>
      <c r="G574" s="5" t="s">
        <v>1088</v>
      </c>
      <c r="H574" s="5" t="s">
        <v>306</v>
      </c>
      <c r="I574" s="5" t="s">
        <v>133</v>
      </c>
      <c r="J574" s="5" t="s">
        <v>82</v>
      </c>
      <c r="K574" s="7">
        <v>39168</v>
      </c>
      <c r="L574" s="7"/>
      <c r="M574" s="6" t="s">
        <v>37</v>
      </c>
      <c r="N574" s="5" t="s">
        <v>47</v>
      </c>
      <c r="O574" s="9"/>
      <c r="P574" s="6" t="str">
        <f>VLOOKUP(Table14[[#This Row],[SMT ID]],Table13[[SMT'#]:[163 J Election Question]],9,0)</f>
        <v>Yes</v>
      </c>
      <c r="Q574" s="6">
        <v>2018</v>
      </c>
      <c r="R574" s="6"/>
      <c r="S57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74" s="37">
        <f>VLOOKUP(Table14[[#This Row],[SMT ID]],'[1]Section 163(j) Election'!$A$5:$J$1406,7,0)</f>
        <v>2018</v>
      </c>
    </row>
    <row r="575" spans="1:20" s="5" customFormat="1" ht="30" customHeight="1" x14ac:dyDescent="0.25">
      <c r="A575" s="5" t="s">
        <v>3714</v>
      </c>
      <c r="B575" s="15">
        <v>63079</v>
      </c>
      <c r="C575" s="6">
        <v>100</v>
      </c>
      <c r="D575" s="5" t="s">
        <v>3714</v>
      </c>
      <c r="E575" s="5" t="s">
        <v>3733</v>
      </c>
      <c r="F575" s="5" t="s">
        <v>3734</v>
      </c>
      <c r="G575" s="5" t="s">
        <v>3568</v>
      </c>
      <c r="H575" s="5" t="s">
        <v>463</v>
      </c>
      <c r="I575" s="5" t="s">
        <v>452</v>
      </c>
      <c r="J575" s="5" t="s">
        <v>45</v>
      </c>
      <c r="K575" s="7">
        <v>39140</v>
      </c>
      <c r="L575" s="7"/>
      <c r="M575" s="6" t="s">
        <v>419</v>
      </c>
      <c r="N575" s="5" t="s">
        <v>56</v>
      </c>
      <c r="O575" s="9"/>
      <c r="P575" s="6" t="str">
        <f>VLOOKUP(Table14[[#This Row],[SMT ID]],Table13[[SMT'#]:[163 J Election Question]],9,0)</f>
        <v>No</v>
      </c>
      <c r="Q575" s="6"/>
      <c r="R575" s="6"/>
      <c r="S57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75" s="38">
        <f>VLOOKUP(Table14[[#This Row],[SMT ID]],'[1]Section 163(j) Election'!$A$5:$J$1406,7,0)</f>
        <v>0</v>
      </c>
    </row>
    <row r="576" spans="1:20" s="5" customFormat="1" ht="30" customHeight="1" x14ac:dyDescent="0.25">
      <c r="A576" s="5" t="s">
        <v>111</v>
      </c>
      <c r="B576" s="15">
        <v>63080</v>
      </c>
      <c r="C576" s="6">
        <v>100</v>
      </c>
      <c r="D576" s="5" t="s">
        <v>111</v>
      </c>
      <c r="E576" s="5" t="s">
        <v>112</v>
      </c>
      <c r="F576" s="5" t="s">
        <v>113</v>
      </c>
      <c r="G576" s="5" t="s">
        <v>114</v>
      </c>
      <c r="H576" s="5" t="s">
        <v>115</v>
      </c>
      <c r="I576" s="5" t="s">
        <v>43</v>
      </c>
      <c r="J576" s="5" t="s">
        <v>116</v>
      </c>
      <c r="K576" s="7">
        <v>39266</v>
      </c>
      <c r="L576" s="7"/>
      <c r="M576" s="6" t="s">
        <v>117</v>
      </c>
      <c r="N576" s="5" t="s">
        <v>26</v>
      </c>
      <c r="O576" s="9"/>
      <c r="P576" s="6" t="str">
        <f>VLOOKUP(Table14[[#This Row],[SMT ID]],Table13[[SMT'#]:[163 J Election Question]],9,0)</f>
        <v>Yes</v>
      </c>
      <c r="Q576" s="6">
        <v>2018</v>
      </c>
      <c r="R576" s="6"/>
      <c r="S57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76" s="37">
        <f>VLOOKUP(Table14[[#This Row],[SMT ID]],'[1]Section 163(j) Election'!$A$5:$J$1406,7,0)</f>
        <v>2018</v>
      </c>
    </row>
    <row r="577" spans="1:20" s="5" customFormat="1" ht="30" customHeight="1" x14ac:dyDescent="0.25">
      <c r="A577" s="5" t="s">
        <v>3739</v>
      </c>
      <c r="B577" s="15">
        <v>63082</v>
      </c>
      <c r="C577" s="6">
        <v>100</v>
      </c>
      <c r="D577" s="5" t="s">
        <v>3739</v>
      </c>
      <c r="E577" s="5" t="s">
        <v>3742</v>
      </c>
      <c r="F577" s="5" t="s">
        <v>3743</v>
      </c>
      <c r="G577" s="5" t="s">
        <v>1323</v>
      </c>
      <c r="H577" s="5" t="s">
        <v>463</v>
      </c>
      <c r="I577" s="5" t="s">
        <v>452</v>
      </c>
      <c r="J577" s="5" t="s">
        <v>1320</v>
      </c>
      <c r="K577" s="7">
        <v>39070</v>
      </c>
      <c r="L577" s="7"/>
      <c r="M577" s="6" t="s">
        <v>419</v>
      </c>
      <c r="N577" s="5" t="s">
        <v>178</v>
      </c>
      <c r="O577" s="9"/>
      <c r="P577" s="6" t="str">
        <f>VLOOKUP(Table14[[#This Row],[SMT ID]],Table13[[SMT'#]:[163 J Election Question]],9,0)</f>
        <v>Yes</v>
      </c>
      <c r="Q577" s="6">
        <v>2018</v>
      </c>
      <c r="R577" s="6"/>
      <c r="S57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77" s="38">
        <f>VLOOKUP(Table14[[#This Row],[SMT ID]],'[1]Section 163(j) Election'!$A$5:$J$1406,7,0)</f>
        <v>2018</v>
      </c>
    </row>
    <row r="578" spans="1:20" s="5" customFormat="1" ht="30" customHeight="1" x14ac:dyDescent="0.25">
      <c r="A578" s="5" t="s">
        <v>3714</v>
      </c>
      <c r="B578" s="15">
        <v>63088</v>
      </c>
      <c r="C578" s="6">
        <v>100</v>
      </c>
      <c r="D578" s="5" t="s">
        <v>3714</v>
      </c>
      <c r="E578" s="5" t="s">
        <v>3735</v>
      </c>
      <c r="F578" s="5" t="s">
        <v>3736</v>
      </c>
      <c r="G578" s="5" t="s">
        <v>3528</v>
      </c>
      <c r="H578" s="5" t="s">
        <v>1334</v>
      </c>
      <c r="I578" s="5" t="s">
        <v>17</v>
      </c>
      <c r="J578" s="5" t="s">
        <v>453</v>
      </c>
      <c r="K578" s="7">
        <v>39188</v>
      </c>
      <c r="L578" s="7"/>
      <c r="M578" s="6" t="s">
        <v>419</v>
      </c>
      <c r="N578" s="5" t="s">
        <v>178</v>
      </c>
      <c r="O578" s="9"/>
      <c r="P578" s="6" t="str">
        <f>VLOOKUP(Table14[[#This Row],[SMT ID]],Table13[[SMT'#]:[163 J Election Question]],9,0)</f>
        <v>No</v>
      </c>
      <c r="Q578" s="6"/>
      <c r="R578" s="6"/>
      <c r="S57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78" s="37">
        <f>VLOOKUP(Table14[[#This Row],[SMT ID]],'[1]Section 163(j) Election'!$A$5:$J$1406,7,0)</f>
        <v>0</v>
      </c>
    </row>
    <row r="579" spans="1:20" s="5" customFormat="1" ht="30" customHeight="1" x14ac:dyDescent="0.25">
      <c r="A579" s="5" t="s">
        <v>3739</v>
      </c>
      <c r="B579" s="15">
        <v>63091</v>
      </c>
      <c r="C579" s="6">
        <v>100</v>
      </c>
      <c r="D579" s="5" t="s">
        <v>3739</v>
      </c>
      <c r="E579" s="5" t="s">
        <v>3744</v>
      </c>
      <c r="F579" s="5" t="s">
        <v>3745</v>
      </c>
      <c r="G579" s="5" t="s">
        <v>3475</v>
      </c>
      <c r="H579" s="5" t="s">
        <v>1319</v>
      </c>
      <c r="I579" s="5" t="s">
        <v>17</v>
      </c>
      <c r="J579" s="5" t="s">
        <v>1320</v>
      </c>
      <c r="K579" s="7">
        <v>39079</v>
      </c>
      <c r="L579" s="7"/>
      <c r="M579" s="6" t="s">
        <v>419</v>
      </c>
      <c r="N579" s="5" t="s">
        <v>178</v>
      </c>
      <c r="O579" s="9"/>
      <c r="P579" s="6" t="str">
        <f>VLOOKUP(Table14[[#This Row],[SMT ID]],Table13[[SMT'#]:[163 J Election Question]],9,0)</f>
        <v>Yes</v>
      </c>
      <c r="Q579" s="6">
        <v>2018</v>
      </c>
      <c r="R579" s="6"/>
      <c r="S57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79" s="38">
        <f>VLOOKUP(Table14[[#This Row],[SMT ID]],'[1]Section 163(j) Election'!$A$5:$J$1406,7,0)</f>
        <v>2018</v>
      </c>
    </row>
    <row r="580" spans="1:20" s="5" customFormat="1" ht="30" customHeight="1" x14ac:dyDescent="0.25">
      <c r="A580" s="5" t="s">
        <v>1991</v>
      </c>
      <c r="B580" s="15">
        <v>63100</v>
      </c>
      <c r="C580" s="6">
        <v>100</v>
      </c>
      <c r="D580" s="5" t="s">
        <v>1991</v>
      </c>
      <c r="E580" s="5" t="s">
        <v>2020</v>
      </c>
      <c r="F580" s="5" t="s">
        <v>2021</v>
      </c>
      <c r="G580" s="5" t="s">
        <v>2022</v>
      </c>
      <c r="H580" s="5" t="s">
        <v>289</v>
      </c>
      <c r="I580" s="5" t="s">
        <v>133</v>
      </c>
      <c r="J580" s="5" t="s">
        <v>171</v>
      </c>
      <c r="K580" s="7">
        <v>39185</v>
      </c>
      <c r="L580" s="7"/>
      <c r="M580" s="6" t="s">
        <v>37</v>
      </c>
      <c r="N580" s="5" t="s">
        <v>47</v>
      </c>
      <c r="O580" s="9"/>
      <c r="P580" s="6" t="str">
        <f>VLOOKUP(Table14[[#This Row],[SMT ID]],Table13[[SMT'#]:[163 J Election Question]],9,0)</f>
        <v>Yes</v>
      </c>
      <c r="Q580" s="6">
        <v>2018</v>
      </c>
      <c r="R580" s="6"/>
      <c r="S58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80" s="37">
        <f>VLOOKUP(Table14[[#This Row],[SMT ID]],'[1]Section 163(j) Election'!$A$5:$J$1406,7,0)</f>
        <v>2018</v>
      </c>
    </row>
    <row r="581" spans="1:20" s="5" customFormat="1" ht="30" customHeight="1" x14ac:dyDescent="0.25">
      <c r="A581" s="5" t="s">
        <v>2726</v>
      </c>
      <c r="B581" s="15">
        <v>63103</v>
      </c>
      <c r="C581" s="6">
        <v>100</v>
      </c>
      <c r="D581" s="5" t="s">
        <v>2726</v>
      </c>
      <c r="E581" s="5" t="s">
        <v>2809</v>
      </c>
      <c r="F581" s="5" t="s">
        <v>2810</v>
      </c>
      <c r="G581" s="5" t="s">
        <v>231</v>
      </c>
      <c r="H581" s="5" t="s">
        <v>232</v>
      </c>
      <c r="I581" s="5" t="s">
        <v>133</v>
      </c>
      <c r="J581" s="5" t="s">
        <v>236</v>
      </c>
      <c r="K581" s="7">
        <v>39442</v>
      </c>
      <c r="L581" s="7"/>
      <c r="M581" s="6" t="s">
        <v>419</v>
      </c>
      <c r="N581" s="5" t="s">
        <v>47</v>
      </c>
      <c r="O581" s="9"/>
      <c r="P581" s="6" t="str">
        <f>VLOOKUP(Table14[[#This Row],[SMT ID]],Table13[[SMT'#]:[163 J Election Question]],9,0)</f>
        <v>Yes</v>
      </c>
      <c r="Q581" s="6">
        <v>2018</v>
      </c>
      <c r="R581" s="6"/>
      <c r="S58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81" s="38">
        <f>VLOOKUP(Table14[[#This Row],[SMT ID]],'[1]Section 163(j) Election'!$A$5:$J$1406,7,0)</f>
        <v>2018</v>
      </c>
    </row>
    <row r="582" spans="1:20" s="5" customFormat="1" ht="30" customHeight="1" x14ac:dyDescent="0.25">
      <c r="A582" s="5" t="s">
        <v>2726</v>
      </c>
      <c r="B582" s="15">
        <v>63104</v>
      </c>
      <c r="C582" s="6">
        <v>100</v>
      </c>
      <c r="D582" s="5" t="s">
        <v>2726</v>
      </c>
      <c r="E582" s="5" t="s">
        <v>2811</v>
      </c>
      <c r="F582" s="5" t="s">
        <v>2812</v>
      </c>
      <c r="G582" s="5" t="s">
        <v>185</v>
      </c>
      <c r="H582" s="5" t="s">
        <v>88</v>
      </c>
      <c r="I582" s="5" t="s">
        <v>32</v>
      </c>
      <c r="J582" s="5" t="s">
        <v>89</v>
      </c>
      <c r="K582" s="7">
        <v>39275</v>
      </c>
      <c r="L582" s="7"/>
      <c r="M582" s="6" t="s">
        <v>37</v>
      </c>
      <c r="N582" s="5" t="s">
        <v>26</v>
      </c>
      <c r="O582" s="9"/>
      <c r="P582" s="6" t="str">
        <f>VLOOKUP(Table14[[#This Row],[SMT ID]],Table13[[SMT'#]:[163 J Election Question]],9,0)</f>
        <v>Yes</v>
      </c>
      <c r="Q582" s="6">
        <v>2018</v>
      </c>
      <c r="R582" s="6"/>
      <c r="S58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82" s="37">
        <f>VLOOKUP(Table14[[#This Row],[SMT ID]],'[1]Section 163(j) Election'!$A$5:$J$1406,7,0)</f>
        <v>2018</v>
      </c>
    </row>
    <row r="583" spans="1:20" s="5" customFormat="1" ht="30" customHeight="1" x14ac:dyDescent="0.25">
      <c r="A583" s="5" t="s">
        <v>2726</v>
      </c>
      <c r="B583" s="15">
        <v>63107</v>
      </c>
      <c r="C583" s="6">
        <v>100</v>
      </c>
      <c r="D583" s="5" t="s">
        <v>2726</v>
      </c>
      <c r="E583" s="5" t="s">
        <v>2813</v>
      </c>
      <c r="F583" s="5" t="s">
        <v>2814</v>
      </c>
      <c r="G583" s="5" t="s">
        <v>2666</v>
      </c>
      <c r="H583" s="5" t="s">
        <v>164</v>
      </c>
      <c r="I583" s="5" t="s">
        <v>133</v>
      </c>
      <c r="J583" s="5" t="s">
        <v>2667</v>
      </c>
      <c r="K583" s="7">
        <v>39254</v>
      </c>
      <c r="L583" s="7"/>
      <c r="M583" s="6" t="s">
        <v>419</v>
      </c>
      <c r="N583" s="5" t="s">
        <v>178</v>
      </c>
      <c r="O583" s="9"/>
      <c r="P583" s="6" t="str">
        <f>VLOOKUP(Table14[[#This Row],[SMT ID]],Table13[[SMT'#]:[163 J Election Question]],9,0)</f>
        <v>No</v>
      </c>
      <c r="Q583" s="6"/>
      <c r="R583" s="6"/>
      <c r="S58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83" s="38">
        <f>VLOOKUP(Table14[[#This Row],[SMT ID]],'[1]Section 163(j) Election'!$A$5:$J$1406,7,0)</f>
        <v>0</v>
      </c>
    </row>
    <row r="584" spans="1:20" s="5" customFormat="1" ht="30" customHeight="1" x14ac:dyDescent="0.25">
      <c r="A584" s="5" t="s">
        <v>3675</v>
      </c>
      <c r="B584" s="15">
        <v>63113</v>
      </c>
      <c r="C584" s="6">
        <v>100</v>
      </c>
      <c r="D584" s="5" t="s">
        <v>3675</v>
      </c>
      <c r="E584" s="5" t="s">
        <v>3700</v>
      </c>
      <c r="F584" s="5" t="s">
        <v>3701</v>
      </c>
      <c r="G584" s="5" t="s">
        <v>3702</v>
      </c>
      <c r="H584" s="5" t="s">
        <v>3455</v>
      </c>
      <c r="I584" s="5" t="s">
        <v>17</v>
      </c>
      <c r="J584" s="5" t="s">
        <v>351</v>
      </c>
      <c r="K584" s="7">
        <v>39100</v>
      </c>
      <c r="L584" s="7"/>
      <c r="M584" s="6" t="s">
        <v>419</v>
      </c>
      <c r="N584" s="5" t="s">
        <v>178</v>
      </c>
      <c r="O584" s="9"/>
      <c r="P584" s="6" t="str">
        <f>VLOOKUP(Table14[[#This Row],[SMT ID]],Table13[[SMT'#]:[163 J Election Question]],9,0)</f>
        <v>No</v>
      </c>
      <c r="Q584" s="6"/>
      <c r="R584" s="6"/>
      <c r="S58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84" s="37">
        <f>VLOOKUP(Table14[[#This Row],[SMT ID]],'[1]Section 163(j) Election'!$A$5:$J$1406,7,0)</f>
        <v>0</v>
      </c>
    </row>
    <row r="585" spans="1:20" s="5" customFormat="1" ht="30" customHeight="1" x14ac:dyDescent="0.25">
      <c r="A585" s="5" t="s">
        <v>2726</v>
      </c>
      <c r="B585" s="15">
        <v>63129</v>
      </c>
      <c r="C585" s="6">
        <v>100</v>
      </c>
      <c r="D585" s="5" t="s">
        <v>2726</v>
      </c>
      <c r="E585" s="5" t="s">
        <v>2815</v>
      </c>
      <c r="F585" s="5" t="s">
        <v>2816</v>
      </c>
      <c r="G585" s="5" t="s">
        <v>2817</v>
      </c>
      <c r="H585" s="5" t="s">
        <v>68</v>
      </c>
      <c r="I585" s="5" t="s">
        <v>32</v>
      </c>
      <c r="J585" s="5" t="s">
        <v>2818</v>
      </c>
      <c r="K585" s="7">
        <v>39258</v>
      </c>
      <c r="L585" s="7"/>
      <c r="M585" s="6" t="s">
        <v>117</v>
      </c>
      <c r="N585" s="5" t="s">
        <v>47</v>
      </c>
      <c r="O585" s="9"/>
      <c r="P585" s="6" t="str">
        <f>VLOOKUP(Table14[[#This Row],[SMT ID]],Table13[[SMT'#]:[163 J Election Question]],9,0)</f>
        <v>No</v>
      </c>
      <c r="Q585" s="6"/>
      <c r="R585" s="6"/>
      <c r="S58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85" s="38">
        <f>VLOOKUP(Table14[[#This Row],[SMT ID]],'[1]Section 163(j) Election'!$A$5:$J$1406,7,0)</f>
        <v>0</v>
      </c>
    </row>
    <row r="586" spans="1:20" s="5" customFormat="1" ht="30" customHeight="1" x14ac:dyDescent="0.25">
      <c r="A586" s="5" t="s">
        <v>558</v>
      </c>
      <c r="B586" s="15">
        <v>63145</v>
      </c>
      <c r="C586" s="6">
        <v>100</v>
      </c>
      <c r="D586" s="5" t="s">
        <v>558</v>
      </c>
      <c r="E586" s="5" t="s">
        <v>559</v>
      </c>
      <c r="F586" s="5" t="s">
        <v>560</v>
      </c>
      <c r="G586" s="5" t="s">
        <v>561</v>
      </c>
      <c r="H586" s="5" t="s">
        <v>164</v>
      </c>
      <c r="I586" s="5" t="s">
        <v>133</v>
      </c>
      <c r="J586" s="5" t="s">
        <v>562</v>
      </c>
      <c r="K586" s="7">
        <v>39344</v>
      </c>
      <c r="L586" s="7"/>
      <c r="M586" s="6" t="s">
        <v>419</v>
      </c>
      <c r="N586" s="5" t="s">
        <v>56</v>
      </c>
      <c r="O586" s="9"/>
      <c r="P586" s="6" t="str">
        <f>VLOOKUP(Table14[[#This Row],[SMT ID]],Table13[[SMT'#]:[163 J Election Question]],9,0)</f>
        <v>No</v>
      </c>
      <c r="Q586" s="6"/>
      <c r="R586" s="6"/>
      <c r="S58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86" s="37">
        <f>VLOOKUP(Table14[[#This Row],[SMT ID]],'[1]Section 163(j) Election'!$A$5:$J$1406,7,0)</f>
        <v>0</v>
      </c>
    </row>
    <row r="587" spans="1:20" s="5" customFormat="1" ht="30" customHeight="1" x14ac:dyDescent="0.25">
      <c r="A587" s="5" t="s">
        <v>416</v>
      </c>
      <c r="B587" s="15">
        <v>63152</v>
      </c>
      <c r="C587" s="6">
        <v>100</v>
      </c>
      <c r="D587" s="5" t="s">
        <v>416</v>
      </c>
      <c r="E587" s="5" t="s">
        <v>423</v>
      </c>
      <c r="F587" s="5" t="s">
        <v>424</v>
      </c>
      <c r="G587" s="5" t="s">
        <v>273</v>
      </c>
      <c r="H587" s="5" t="s">
        <v>144</v>
      </c>
      <c r="I587" s="5" t="s">
        <v>133</v>
      </c>
      <c r="J587" s="5" t="s">
        <v>19</v>
      </c>
      <c r="K587" s="7">
        <v>39570</v>
      </c>
      <c r="L587" s="7"/>
      <c r="M587" s="6" t="s">
        <v>154</v>
      </c>
      <c r="N587" s="5" t="s">
        <v>178</v>
      </c>
      <c r="O587" s="9"/>
      <c r="P587" s="6" t="str">
        <f>VLOOKUP(Table14[[#This Row],[SMT ID]],[3]Sheet1!$A$11:$AC$60,29,0)</f>
        <v>Yes</v>
      </c>
      <c r="Q587" s="6">
        <v>2019</v>
      </c>
      <c r="R587" s="6"/>
      <c r="S58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87" s="38">
        <f>VLOOKUP(Table14[[#This Row],[SMT ID]],'[1]Section 163(j) Election'!$A$5:$J$1406,7,0)</f>
        <v>2018</v>
      </c>
    </row>
    <row r="588" spans="1:20" s="5" customFormat="1" ht="30" customHeight="1" x14ac:dyDescent="0.25">
      <c r="A588" s="5" t="s">
        <v>3904</v>
      </c>
      <c r="B588" s="15">
        <v>63156</v>
      </c>
      <c r="C588" s="6">
        <v>100</v>
      </c>
      <c r="D588" s="5" t="s">
        <v>3904</v>
      </c>
      <c r="E588" s="5" t="s">
        <v>3905</v>
      </c>
      <c r="F588" s="5" t="s">
        <v>3906</v>
      </c>
      <c r="G588" s="5" t="s">
        <v>207</v>
      </c>
      <c r="H588" s="5" t="s">
        <v>203</v>
      </c>
      <c r="I588" s="5" t="s">
        <v>133</v>
      </c>
      <c r="J588" s="5" t="s">
        <v>208</v>
      </c>
      <c r="K588" s="7">
        <v>42284</v>
      </c>
      <c r="L588" s="7"/>
      <c r="M588" s="6" t="s">
        <v>459</v>
      </c>
      <c r="N588" s="5" t="s">
        <v>178</v>
      </c>
      <c r="O588" s="9"/>
      <c r="P588" s="6" t="str">
        <f>VLOOKUP(Table14[[#This Row],[SMT ID]],Table13[[SMT'#]:[163 J Election Question]],9,0)</f>
        <v>No</v>
      </c>
      <c r="Q588" s="6"/>
      <c r="R588" s="6"/>
      <c r="S58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88" s="37">
        <f>VLOOKUP(Table14[[#This Row],[SMT ID]],'[1]Section 163(j) Election'!$A$5:$J$1406,7,0)</f>
        <v>0</v>
      </c>
    </row>
    <row r="589" spans="1:20" s="5" customFormat="1" ht="30" customHeight="1" x14ac:dyDescent="0.25">
      <c r="A589" s="5" t="s">
        <v>2897</v>
      </c>
      <c r="B589" s="15">
        <v>63168</v>
      </c>
      <c r="C589" s="6">
        <v>100</v>
      </c>
      <c r="D589" s="5" t="s">
        <v>2897</v>
      </c>
      <c r="E589" s="5" t="s">
        <v>2914</v>
      </c>
      <c r="F589" s="5" t="s">
        <v>2915</v>
      </c>
      <c r="G589" s="5" t="s">
        <v>849</v>
      </c>
      <c r="H589" s="5" t="s">
        <v>127</v>
      </c>
      <c r="I589" s="5" t="s">
        <v>43</v>
      </c>
      <c r="J589" s="5" t="s">
        <v>432</v>
      </c>
      <c r="K589" s="7">
        <v>39688</v>
      </c>
      <c r="L589" s="7"/>
      <c r="M589" s="6" t="s">
        <v>154</v>
      </c>
      <c r="N589" s="5" t="s">
        <v>47</v>
      </c>
      <c r="O589" s="9"/>
      <c r="P589" s="6" t="str">
        <f>VLOOKUP(Table14[[#This Row],[SMT ID]],Table13[[SMT'#]:[163 J Election Question]],9,0)</f>
        <v>Yes</v>
      </c>
      <c r="Q589" s="6">
        <v>2018</v>
      </c>
      <c r="R589" s="6"/>
      <c r="S58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89" s="38">
        <f>VLOOKUP(Table14[[#This Row],[SMT ID]],'[1]Section 163(j) Election'!$A$5:$J$1406,7,0)</f>
        <v>2018</v>
      </c>
    </row>
    <row r="590" spans="1:20" s="5" customFormat="1" ht="30" customHeight="1" x14ac:dyDescent="0.25">
      <c r="A590" s="5" t="s">
        <v>4232</v>
      </c>
      <c r="B590" s="15">
        <v>63174</v>
      </c>
      <c r="C590" s="6">
        <v>100</v>
      </c>
      <c r="D590" s="5" t="s">
        <v>4232</v>
      </c>
      <c r="E590" s="5" t="s">
        <v>4233</v>
      </c>
      <c r="F590" s="5" t="s">
        <v>4234</v>
      </c>
      <c r="G590" s="5" t="s">
        <v>4235</v>
      </c>
      <c r="H590" s="5" t="s">
        <v>431</v>
      </c>
      <c r="I590" s="5" t="s">
        <v>43</v>
      </c>
      <c r="J590" s="5" t="s">
        <v>19</v>
      </c>
      <c r="K590" s="7">
        <v>40299</v>
      </c>
      <c r="L590" s="7"/>
      <c r="M590" s="6" t="s">
        <v>135</v>
      </c>
      <c r="N590" s="5" t="s">
        <v>47</v>
      </c>
      <c r="O590" s="9"/>
      <c r="P590" s="6" t="str">
        <f>VLOOKUP(Table14[[#This Row],[SMT ID]],Table13[[SMT'#]:[163 J Election Question]],9,0)</f>
        <v>No</v>
      </c>
      <c r="Q590" s="6"/>
      <c r="R590" s="6"/>
      <c r="S59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90" s="37">
        <f>VLOOKUP(Table14[[#This Row],[SMT ID]],'[1]Section 163(j) Election'!$A$5:$J$1406,7,0)</f>
        <v>0</v>
      </c>
    </row>
    <row r="591" spans="1:20" s="5" customFormat="1" ht="30" customHeight="1" x14ac:dyDescent="0.25">
      <c r="A591" s="5" t="s">
        <v>4062</v>
      </c>
      <c r="B591" s="15">
        <v>63183</v>
      </c>
      <c r="C591" s="6">
        <v>100</v>
      </c>
      <c r="D591" s="5" t="s">
        <v>4062</v>
      </c>
      <c r="E591" s="5" t="s">
        <v>4065</v>
      </c>
      <c r="F591" s="5" t="s">
        <v>4066</v>
      </c>
      <c r="G591" s="5" t="s">
        <v>4067</v>
      </c>
      <c r="H591" s="5" t="s">
        <v>203</v>
      </c>
      <c r="I591" s="5" t="s">
        <v>133</v>
      </c>
      <c r="J591" s="5" t="s">
        <v>4068</v>
      </c>
      <c r="K591" s="7">
        <v>40169</v>
      </c>
      <c r="L591" s="7"/>
      <c r="M591" s="6" t="s">
        <v>123</v>
      </c>
      <c r="N591" s="5" t="s">
        <v>56</v>
      </c>
      <c r="O591" s="9"/>
      <c r="P591" s="6" t="str">
        <f>VLOOKUP(Table14[[#This Row],[SMT ID]],[3]Sheet1!$A$11:$AC$60,29,0)</f>
        <v>No</v>
      </c>
      <c r="Q591" s="6"/>
      <c r="R591" s="6"/>
      <c r="S59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91" s="38">
        <f>VLOOKUP(Table14[[#This Row],[SMT ID]],'[1]Section 163(j) Election'!$A$5:$J$1406,7,0)</f>
        <v>0</v>
      </c>
    </row>
    <row r="592" spans="1:20" s="5" customFormat="1" ht="30" customHeight="1" x14ac:dyDescent="0.25">
      <c r="A592" s="5" t="s">
        <v>2726</v>
      </c>
      <c r="B592" s="15">
        <v>63187</v>
      </c>
      <c r="C592" s="6">
        <v>100</v>
      </c>
      <c r="D592" s="5" t="s">
        <v>2726</v>
      </c>
      <c r="E592" s="5" t="s">
        <v>2819</v>
      </c>
      <c r="F592" s="5" t="s">
        <v>2820</v>
      </c>
      <c r="G592" s="5" t="s">
        <v>509</v>
      </c>
      <c r="H592" s="5" t="s">
        <v>53</v>
      </c>
      <c r="I592" s="5" t="s">
        <v>43</v>
      </c>
      <c r="J592" s="5" t="s">
        <v>510</v>
      </c>
      <c r="K592" s="7">
        <v>39324</v>
      </c>
      <c r="L592" s="7"/>
      <c r="M592" s="6" t="s">
        <v>419</v>
      </c>
      <c r="N592" s="5" t="s">
        <v>47</v>
      </c>
      <c r="O592" s="9"/>
      <c r="P592" s="6" t="str">
        <f>VLOOKUP(Table14[[#This Row],[SMT ID]],Table13[[SMT'#]:[163 J Election Question]],9,0)</f>
        <v>No</v>
      </c>
      <c r="Q592" s="6"/>
      <c r="R592" s="6"/>
      <c r="S59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92" s="37">
        <f>VLOOKUP(Table14[[#This Row],[SMT ID]],'[1]Section 163(j) Election'!$A$5:$J$1406,7,0)</f>
        <v>0</v>
      </c>
    </row>
    <row r="593" spans="1:20" s="5" customFormat="1" ht="30" customHeight="1" x14ac:dyDescent="0.25">
      <c r="A593" s="5" t="s">
        <v>2850</v>
      </c>
      <c r="B593" s="15">
        <v>63190</v>
      </c>
      <c r="C593" s="6">
        <v>100</v>
      </c>
      <c r="D593" s="5" t="s">
        <v>2850</v>
      </c>
      <c r="E593" s="5" t="s">
        <v>2881</v>
      </c>
      <c r="F593" s="5" t="s">
        <v>2882</v>
      </c>
      <c r="G593" s="5" t="s">
        <v>1265</v>
      </c>
      <c r="H593" s="5" t="s">
        <v>53</v>
      </c>
      <c r="I593" s="5" t="s">
        <v>43</v>
      </c>
      <c r="J593" s="5" t="s">
        <v>1266</v>
      </c>
      <c r="K593" s="7">
        <v>39562</v>
      </c>
      <c r="L593" s="7"/>
      <c r="M593" s="6" t="s">
        <v>419</v>
      </c>
      <c r="N593" s="5" t="s">
        <v>47</v>
      </c>
      <c r="O593" s="9"/>
      <c r="P593" s="6" t="str">
        <f>VLOOKUP(Table14[[#This Row],[SMT ID]],Table13[[SMT'#]:[163 J Election Question]],9,0)</f>
        <v>No</v>
      </c>
      <c r="Q593" s="6"/>
      <c r="R593" s="6"/>
      <c r="S59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93" s="38">
        <f>VLOOKUP(Table14[[#This Row],[SMT ID]],'[1]Section 163(j) Election'!$A$5:$J$1406,7,0)</f>
        <v>0</v>
      </c>
    </row>
    <row r="594" spans="1:20" s="5" customFormat="1" ht="30" customHeight="1" x14ac:dyDescent="0.25">
      <c r="A594" s="5" t="s">
        <v>2850</v>
      </c>
      <c r="B594" s="15">
        <v>63210</v>
      </c>
      <c r="C594" s="6">
        <v>100</v>
      </c>
      <c r="D594" s="5" t="s">
        <v>2850</v>
      </c>
      <c r="E594" s="5" t="s">
        <v>2883</v>
      </c>
      <c r="F594" s="5" t="s">
        <v>2884</v>
      </c>
      <c r="G594" s="5" t="s">
        <v>2616</v>
      </c>
      <c r="H594" s="5" t="s">
        <v>31</v>
      </c>
      <c r="I594" s="5" t="s">
        <v>32</v>
      </c>
      <c r="J594" s="5" t="s">
        <v>19</v>
      </c>
      <c r="K594" s="7">
        <v>39518</v>
      </c>
      <c r="L594" s="7"/>
      <c r="M594" s="6" t="s">
        <v>419</v>
      </c>
      <c r="N594" s="5" t="s">
        <v>47</v>
      </c>
      <c r="O594" s="9"/>
      <c r="P594" s="6" t="str">
        <f>VLOOKUP(Table14[[#This Row],[SMT ID]],Table13[[SMT'#]:[163 J Election Question]],9,0)</f>
        <v>No</v>
      </c>
      <c r="Q594" s="6"/>
      <c r="R594" s="6"/>
      <c r="S59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94" s="37">
        <f>VLOOKUP(Table14[[#This Row],[SMT ID]],'[1]Section 163(j) Election'!$A$5:$J$1406,7,0)</f>
        <v>0</v>
      </c>
    </row>
    <row r="595" spans="1:20" s="5" customFormat="1" ht="30" customHeight="1" x14ac:dyDescent="0.25">
      <c r="A595" s="5" t="s">
        <v>2726</v>
      </c>
      <c r="B595" s="15">
        <v>63216</v>
      </c>
      <c r="C595" s="6">
        <v>100</v>
      </c>
      <c r="D595" s="5" t="s">
        <v>2726</v>
      </c>
      <c r="E595" s="5" t="s">
        <v>2821</v>
      </c>
      <c r="F595" s="5" t="s">
        <v>2822</v>
      </c>
      <c r="G595" s="5" t="s">
        <v>604</v>
      </c>
      <c r="H595" s="5" t="s">
        <v>431</v>
      </c>
      <c r="I595" s="5" t="s">
        <v>43</v>
      </c>
      <c r="J595" s="5" t="s">
        <v>82</v>
      </c>
      <c r="K595" s="7">
        <v>39233</v>
      </c>
      <c r="L595" s="7"/>
      <c r="M595" s="6" t="s">
        <v>419</v>
      </c>
      <c r="N595" s="5" t="s">
        <v>56</v>
      </c>
      <c r="O595" s="9"/>
      <c r="P595" s="6" t="str">
        <f>VLOOKUP(Table14[[#This Row],[SMT ID]],Table13[[SMT'#]:[163 J Election Question]],9,0)</f>
        <v>No</v>
      </c>
      <c r="Q595" s="6"/>
      <c r="R595" s="6"/>
      <c r="S59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95" s="38">
        <f>VLOOKUP(Table14[[#This Row],[SMT ID]],'[1]Section 163(j) Election'!$A$5:$J$1406,7,0)</f>
        <v>0</v>
      </c>
    </row>
    <row r="596" spans="1:20" s="5" customFormat="1" ht="30" customHeight="1" x14ac:dyDescent="0.25">
      <c r="A596" s="5" t="s">
        <v>2726</v>
      </c>
      <c r="B596" s="15">
        <v>63217</v>
      </c>
      <c r="C596" s="6">
        <v>100</v>
      </c>
      <c r="D596" s="5" t="s">
        <v>2726</v>
      </c>
      <c r="E596" s="5" t="s">
        <v>2823</v>
      </c>
      <c r="F596" s="5" t="s">
        <v>2824</v>
      </c>
      <c r="G596" s="5" t="s">
        <v>1512</v>
      </c>
      <c r="H596" s="5" t="s">
        <v>53</v>
      </c>
      <c r="I596" s="5" t="s">
        <v>43</v>
      </c>
      <c r="J596" s="5" t="s">
        <v>333</v>
      </c>
      <c r="K596" s="7">
        <v>39232</v>
      </c>
      <c r="L596" s="7"/>
      <c r="M596" s="6" t="s">
        <v>419</v>
      </c>
      <c r="N596" s="5" t="s">
        <v>47</v>
      </c>
      <c r="O596" s="9"/>
      <c r="P596" s="6" t="str">
        <f>VLOOKUP(Table14[[#This Row],[SMT ID]],Table13[[SMT'#]:[163 J Election Question]],9,0)</f>
        <v>No</v>
      </c>
      <c r="Q596" s="6"/>
      <c r="R596" s="6"/>
      <c r="S59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96" s="37">
        <f>VLOOKUP(Table14[[#This Row],[SMT ID]],'[1]Section 163(j) Election'!$A$5:$J$1406,7,0)</f>
        <v>0</v>
      </c>
    </row>
    <row r="597" spans="1:20" s="5" customFormat="1" ht="30" customHeight="1" x14ac:dyDescent="0.25">
      <c r="A597" s="5" t="s">
        <v>3823</v>
      </c>
      <c r="B597" s="15">
        <v>63226</v>
      </c>
      <c r="C597" s="6">
        <v>100</v>
      </c>
      <c r="D597" s="5" t="s">
        <v>3823</v>
      </c>
      <c r="E597" s="5" t="s">
        <v>3824</v>
      </c>
      <c r="F597" s="5" t="s">
        <v>3825</v>
      </c>
      <c r="G597" s="5" t="s">
        <v>1059</v>
      </c>
      <c r="H597" s="5" t="s">
        <v>109</v>
      </c>
      <c r="I597" s="5" t="s">
        <v>32</v>
      </c>
      <c r="J597" s="5" t="s">
        <v>359</v>
      </c>
      <c r="K597" s="7">
        <v>40148</v>
      </c>
      <c r="L597" s="7"/>
      <c r="M597" s="6" t="s">
        <v>135</v>
      </c>
      <c r="N597" s="5" t="s">
        <v>47</v>
      </c>
      <c r="O597" s="9"/>
      <c r="P597" s="6" t="str">
        <f>VLOOKUP(Table14[[#This Row],[SMT ID]],Table13[[SMT'#]:[163 J Election Question]],9,0)</f>
        <v>Yes</v>
      </c>
      <c r="Q597" s="6">
        <v>2018</v>
      </c>
      <c r="R597" s="6"/>
      <c r="S59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97" s="38">
        <f>VLOOKUP(Table14[[#This Row],[SMT ID]],'[1]Section 163(j) Election'!$A$5:$J$1406,7,0)</f>
        <v>2018</v>
      </c>
    </row>
    <row r="598" spans="1:20" s="5" customFormat="1" ht="30" customHeight="1" x14ac:dyDescent="0.25">
      <c r="A598" s="5" t="s">
        <v>2897</v>
      </c>
      <c r="B598" s="15">
        <v>63244</v>
      </c>
      <c r="C598" s="6">
        <v>100</v>
      </c>
      <c r="D598" s="5" t="s">
        <v>2897</v>
      </c>
      <c r="E598" s="5" t="s">
        <v>2916</v>
      </c>
      <c r="F598" s="5" t="s">
        <v>2917</v>
      </c>
      <c r="G598" s="5" t="s">
        <v>2619</v>
      </c>
      <c r="H598" s="5" t="s">
        <v>68</v>
      </c>
      <c r="I598" s="5" t="s">
        <v>32</v>
      </c>
      <c r="J598" s="5" t="s">
        <v>1509</v>
      </c>
      <c r="K598" s="7">
        <v>39525</v>
      </c>
      <c r="L598" s="7"/>
      <c r="M598" s="6" t="s">
        <v>117</v>
      </c>
      <c r="N598" s="5" t="s">
        <v>178</v>
      </c>
      <c r="O598" s="9"/>
      <c r="P598" s="6" t="str">
        <f>VLOOKUP(Table14[[#This Row],[SMT ID]],Table13[[SMT'#]:[163 J Election Question]],9,0)</f>
        <v>No</v>
      </c>
      <c r="Q598" s="6"/>
      <c r="R598" s="6"/>
      <c r="S59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98" s="37">
        <f>VLOOKUP(Table14[[#This Row],[SMT ID]],'[1]Section 163(j) Election'!$A$5:$J$1406,7,0)</f>
        <v>0</v>
      </c>
    </row>
    <row r="599" spans="1:20" s="5" customFormat="1" ht="30" customHeight="1" x14ac:dyDescent="0.25">
      <c r="A599" s="5" t="s">
        <v>2726</v>
      </c>
      <c r="B599" s="15">
        <v>63252</v>
      </c>
      <c r="C599" s="6">
        <v>100</v>
      </c>
      <c r="D599" s="5" t="s">
        <v>2726</v>
      </c>
      <c r="E599" s="5" t="s">
        <v>2825</v>
      </c>
      <c r="F599" s="5" t="s">
        <v>2826</v>
      </c>
      <c r="G599" s="5" t="s">
        <v>1105</v>
      </c>
      <c r="H599" s="5" t="s">
        <v>31</v>
      </c>
      <c r="I599" s="5" t="s">
        <v>32</v>
      </c>
      <c r="J599" s="5" t="s">
        <v>1106</v>
      </c>
      <c r="K599" s="7">
        <v>39559</v>
      </c>
      <c r="L599" s="7"/>
      <c r="M599" s="6" t="s">
        <v>117</v>
      </c>
      <c r="N599" s="5" t="s">
        <v>56</v>
      </c>
      <c r="O599" s="9"/>
      <c r="P599" s="6" t="str">
        <f>VLOOKUP(Table14[[#This Row],[SMT ID]],Table13[[SMT'#]:[163 J Election Question]],9,0)</f>
        <v>Yes</v>
      </c>
      <c r="Q599" s="6">
        <v>2018</v>
      </c>
      <c r="R599" s="6"/>
      <c r="S59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599" s="38">
        <f>VLOOKUP(Table14[[#This Row],[SMT ID]],'[1]Section 163(j) Election'!$A$5:$J$1406,7,0)</f>
        <v>2018</v>
      </c>
    </row>
    <row r="600" spans="1:20" s="5" customFormat="1" ht="30" customHeight="1" x14ac:dyDescent="0.25">
      <c r="A600" s="5" t="s">
        <v>2726</v>
      </c>
      <c r="B600" s="15">
        <v>63274</v>
      </c>
      <c r="C600" s="6">
        <v>20</v>
      </c>
      <c r="D600" s="5" t="s">
        <v>2726</v>
      </c>
      <c r="E600" s="5" t="s">
        <v>2827</v>
      </c>
      <c r="F600" s="5" t="s">
        <v>2828</v>
      </c>
      <c r="G600" s="5" t="s">
        <v>2829</v>
      </c>
      <c r="H600" s="5" t="s">
        <v>88</v>
      </c>
      <c r="I600" s="5" t="s">
        <v>32</v>
      </c>
      <c r="J600" s="5" t="s">
        <v>94</v>
      </c>
      <c r="K600" s="7">
        <v>39597</v>
      </c>
      <c r="L600" s="7"/>
      <c r="M600" s="6" t="s">
        <v>117</v>
      </c>
      <c r="N600" s="5" t="s">
        <v>26</v>
      </c>
      <c r="O600" s="9"/>
      <c r="P600" s="6" t="str">
        <f>VLOOKUP(Table14[[#This Row],[SMT ID]],Table13[[SMT'#]:[163 J Election Question]],9,0)</f>
        <v>Yes</v>
      </c>
      <c r="Q600" s="6">
        <v>2018</v>
      </c>
      <c r="R600" s="6"/>
      <c r="S60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00" s="37">
        <f>VLOOKUP(Table14[[#This Row],[SMT ID]],'[1]Section 163(j) Election'!$A$5:$J$1406,7,0)</f>
        <v>2018</v>
      </c>
    </row>
    <row r="601" spans="1:20" s="5" customFormat="1" ht="30" customHeight="1" x14ac:dyDescent="0.25">
      <c r="A601" s="5" t="s">
        <v>2850</v>
      </c>
      <c r="B601" s="15">
        <v>63274</v>
      </c>
      <c r="C601" s="6">
        <v>80</v>
      </c>
      <c r="D601" s="5" t="s">
        <v>2850</v>
      </c>
      <c r="E601" s="5" t="s">
        <v>2827</v>
      </c>
      <c r="F601" s="5" t="s">
        <v>2828</v>
      </c>
      <c r="G601" s="5" t="s">
        <v>2829</v>
      </c>
      <c r="H601" s="5" t="s">
        <v>88</v>
      </c>
      <c r="I601" s="5" t="s">
        <v>32</v>
      </c>
      <c r="J601" s="5" t="s">
        <v>94</v>
      </c>
      <c r="K601" s="7">
        <v>39597</v>
      </c>
      <c r="L601" s="7"/>
      <c r="M601" s="6" t="s">
        <v>117</v>
      </c>
      <c r="N601" s="5" t="s">
        <v>26</v>
      </c>
      <c r="O601" s="9"/>
      <c r="P601" s="6" t="str">
        <f>VLOOKUP(Table14[[#This Row],[SMT ID]],Table13[[SMT'#]:[163 J Election Question]],9,0)</f>
        <v>Yes</v>
      </c>
      <c r="Q601" s="6">
        <v>2018</v>
      </c>
      <c r="R601" s="6"/>
      <c r="S60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01" s="38">
        <f>VLOOKUP(Table14[[#This Row],[SMT ID]],'[1]Section 163(j) Election'!$A$5:$J$1406,7,0)</f>
        <v>2018</v>
      </c>
    </row>
    <row r="602" spans="1:20" s="5" customFormat="1" ht="30" customHeight="1" x14ac:dyDescent="0.25">
      <c r="A602" s="5" t="s">
        <v>2726</v>
      </c>
      <c r="B602" s="15">
        <v>63276</v>
      </c>
      <c r="C602" s="6">
        <v>100</v>
      </c>
      <c r="D602" s="5" t="s">
        <v>2726</v>
      </c>
      <c r="E602" s="5" t="s">
        <v>2830</v>
      </c>
      <c r="F602" s="5" t="s">
        <v>2831</v>
      </c>
      <c r="G602" s="5" t="s">
        <v>2832</v>
      </c>
      <c r="H602" s="5" t="s">
        <v>88</v>
      </c>
      <c r="I602" s="5" t="s">
        <v>32</v>
      </c>
      <c r="J602" s="5" t="s">
        <v>94</v>
      </c>
      <c r="K602" s="7">
        <v>39443</v>
      </c>
      <c r="L602" s="7"/>
      <c r="M602" s="6" t="s">
        <v>419</v>
      </c>
      <c r="N602" s="5" t="s">
        <v>26</v>
      </c>
      <c r="O602" s="9"/>
      <c r="P602" s="6" t="str">
        <f>VLOOKUP(Table14[[#This Row],[SMT ID]],Table13[[SMT'#]:[163 J Election Question]],9,0)</f>
        <v>Yes</v>
      </c>
      <c r="Q602" s="6">
        <v>2018</v>
      </c>
      <c r="R602" s="6"/>
      <c r="S60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02" s="37">
        <f>VLOOKUP(Table14[[#This Row],[SMT ID]],'[1]Section 163(j) Election'!$A$5:$J$1406,7,0)</f>
        <v>2018</v>
      </c>
    </row>
    <row r="603" spans="1:20" s="5" customFormat="1" ht="30" customHeight="1" x14ac:dyDescent="0.25">
      <c r="A603" s="5" t="s">
        <v>2970</v>
      </c>
      <c r="B603" s="15">
        <v>63280</v>
      </c>
      <c r="C603" s="6">
        <v>100</v>
      </c>
      <c r="D603" s="5" t="s">
        <v>2970</v>
      </c>
      <c r="E603" s="5" t="s">
        <v>2973</v>
      </c>
      <c r="F603" s="5" t="s">
        <v>2974</v>
      </c>
      <c r="G603" s="5" t="s">
        <v>2975</v>
      </c>
      <c r="H603" s="5" t="s">
        <v>431</v>
      </c>
      <c r="I603" s="5" t="s">
        <v>43</v>
      </c>
      <c r="J603" s="5" t="s">
        <v>819</v>
      </c>
      <c r="K603" s="7">
        <v>39769</v>
      </c>
      <c r="L603" s="7"/>
      <c r="M603" s="6" t="s">
        <v>154</v>
      </c>
      <c r="N603" s="5" t="s">
        <v>47</v>
      </c>
      <c r="O603" s="9"/>
      <c r="P603" s="6" t="str">
        <f>VLOOKUP(Table14[[#This Row],[SMT ID]],Table13[[SMT'#]:[163 J Election Question]],9,0)</f>
        <v>Yes</v>
      </c>
      <c r="Q603" s="6">
        <v>2018</v>
      </c>
      <c r="R603" s="6"/>
      <c r="S60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03" s="38">
        <f>VLOOKUP(Table14[[#This Row],[SMT ID]],'[1]Section 163(j) Election'!$A$5:$J$1406,7,0)</f>
        <v>2018</v>
      </c>
    </row>
    <row r="604" spans="1:20" s="5" customFormat="1" ht="30" customHeight="1" x14ac:dyDescent="0.25">
      <c r="A604" s="5" t="s">
        <v>558</v>
      </c>
      <c r="B604" s="15">
        <v>63310</v>
      </c>
      <c r="C604" s="6">
        <v>100</v>
      </c>
      <c r="D604" s="5" t="s">
        <v>558</v>
      </c>
      <c r="E604" s="5" t="s">
        <v>563</v>
      </c>
      <c r="F604" s="5" t="s">
        <v>564</v>
      </c>
      <c r="G604" s="5" t="s">
        <v>565</v>
      </c>
      <c r="H604" s="5" t="s">
        <v>203</v>
      </c>
      <c r="I604" s="5" t="s">
        <v>133</v>
      </c>
      <c r="J604" s="5" t="s">
        <v>566</v>
      </c>
      <c r="K604" s="7">
        <v>39436</v>
      </c>
      <c r="L604" s="7"/>
      <c r="M604" s="6" t="s">
        <v>117</v>
      </c>
      <c r="N604" s="5" t="s">
        <v>47</v>
      </c>
      <c r="O604" s="9"/>
      <c r="P604" s="6" t="str">
        <f>VLOOKUP(Table14[[#This Row],[SMT ID]],Table13[[SMT'#]:[163 J Election Question]],9,0)</f>
        <v>No</v>
      </c>
      <c r="Q604" s="6"/>
      <c r="R604" s="6"/>
      <c r="S60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04" s="37">
        <f>VLOOKUP(Table14[[#This Row],[SMT ID]],'[1]Section 163(j) Election'!$A$5:$J$1406,7,0)</f>
        <v>0</v>
      </c>
    </row>
    <row r="605" spans="1:20" s="5" customFormat="1" ht="30" customHeight="1" x14ac:dyDescent="0.25">
      <c r="A605" s="5" t="s">
        <v>2850</v>
      </c>
      <c r="B605" s="15">
        <v>63311</v>
      </c>
      <c r="C605" s="6">
        <v>100</v>
      </c>
      <c r="D605" s="5" t="s">
        <v>2850</v>
      </c>
      <c r="E605" s="5" t="s">
        <v>2885</v>
      </c>
      <c r="F605" s="5" t="s">
        <v>2886</v>
      </c>
      <c r="G605" s="5" t="s">
        <v>498</v>
      </c>
      <c r="H605" s="5" t="s">
        <v>499</v>
      </c>
      <c r="I605" s="5" t="s">
        <v>43</v>
      </c>
      <c r="J605" s="5" t="s">
        <v>359</v>
      </c>
      <c r="K605" s="7">
        <v>39461</v>
      </c>
      <c r="L605" s="7"/>
      <c r="M605" s="6" t="s">
        <v>117</v>
      </c>
      <c r="N605" s="5" t="s">
        <v>56</v>
      </c>
      <c r="O605" s="9"/>
      <c r="P605" s="6" t="str">
        <f>VLOOKUP(Table14[[#This Row],[SMT ID]],Table13[[SMT'#]:[163 J Election Question]],9,0)</f>
        <v>Yes</v>
      </c>
      <c r="Q605" s="6">
        <v>2018</v>
      </c>
      <c r="R605" s="6"/>
      <c r="S60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05" s="38">
        <f>VLOOKUP(Table14[[#This Row],[SMT ID]],'[1]Section 163(j) Election'!$A$5:$J$1406,7,0)</f>
        <v>2018</v>
      </c>
    </row>
    <row r="606" spans="1:20" s="5" customFormat="1" ht="30" customHeight="1" x14ac:dyDescent="0.25">
      <c r="A606" s="5" t="s">
        <v>1646</v>
      </c>
      <c r="B606" s="15">
        <v>63320</v>
      </c>
      <c r="C606" s="6">
        <v>100</v>
      </c>
      <c r="D606" s="5" t="s">
        <v>1646</v>
      </c>
      <c r="E606" s="5" t="s">
        <v>1651</v>
      </c>
      <c r="F606" s="5" t="s">
        <v>1652</v>
      </c>
      <c r="G606" s="5" t="s">
        <v>772</v>
      </c>
      <c r="H606" s="5" t="s">
        <v>31</v>
      </c>
      <c r="I606" s="5" t="s">
        <v>32</v>
      </c>
      <c r="J606" s="5" t="s">
        <v>773</v>
      </c>
      <c r="K606" s="7">
        <v>39805</v>
      </c>
      <c r="L606" s="7"/>
      <c r="M606" s="6" t="s">
        <v>154</v>
      </c>
      <c r="N606" s="5" t="s">
        <v>47</v>
      </c>
      <c r="O606" s="9"/>
      <c r="P606" s="6" t="str">
        <f>VLOOKUP(Table14[[#This Row],[SMT ID]],Table13[[SMT'#]:[163 J Election Question]],9,0)</f>
        <v>No</v>
      </c>
      <c r="Q606" s="6"/>
      <c r="R606" s="6"/>
      <c r="S60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06" s="37">
        <f>VLOOKUP(Table14[[#This Row],[SMT ID]],'[1]Section 163(j) Election'!$A$5:$J$1406,7,0)</f>
        <v>0</v>
      </c>
    </row>
    <row r="607" spans="1:20" s="5" customFormat="1" ht="30" customHeight="1" x14ac:dyDescent="0.25">
      <c r="A607" s="5" t="s">
        <v>2897</v>
      </c>
      <c r="B607" s="15">
        <v>63323</v>
      </c>
      <c r="C607" s="6">
        <v>100</v>
      </c>
      <c r="D607" s="5" t="s">
        <v>2897</v>
      </c>
      <c r="E607" s="5" t="s">
        <v>2918</v>
      </c>
      <c r="F607" s="5" t="s">
        <v>2919</v>
      </c>
      <c r="G607" s="5" t="s">
        <v>1821</v>
      </c>
      <c r="H607" s="5" t="s">
        <v>88</v>
      </c>
      <c r="I607" s="5" t="s">
        <v>32</v>
      </c>
      <c r="J607" s="5" t="s">
        <v>323</v>
      </c>
      <c r="K607" s="7">
        <v>39493</v>
      </c>
      <c r="L607" s="7"/>
      <c r="M607" s="6" t="s">
        <v>117</v>
      </c>
      <c r="N607" s="5" t="s">
        <v>178</v>
      </c>
      <c r="O607" s="9"/>
      <c r="P607" s="6" t="str">
        <f>VLOOKUP(Table14[[#This Row],[SMT ID]],Table13[[SMT'#]:[163 J Election Question]],9,0)</f>
        <v>Yes</v>
      </c>
      <c r="Q607" s="6">
        <v>2018</v>
      </c>
      <c r="R607" s="6"/>
      <c r="S60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07" s="38">
        <f>VLOOKUP(Table14[[#This Row],[SMT ID]],'[1]Section 163(j) Election'!$A$5:$J$1406,7,0)</f>
        <v>2018</v>
      </c>
    </row>
    <row r="608" spans="1:20" s="5" customFormat="1" ht="30" customHeight="1" x14ac:dyDescent="0.25">
      <c r="A608" s="5" t="s">
        <v>2897</v>
      </c>
      <c r="B608" s="15">
        <v>63325</v>
      </c>
      <c r="C608" s="6">
        <v>100</v>
      </c>
      <c r="D608" s="5" t="s">
        <v>2897</v>
      </c>
      <c r="E608" s="5" t="s">
        <v>2920</v>
      </c>
      <c r="F608" s="5" t="s">
        <v>2921</v>
      </c>
      <c r="G608" s="5" t="s">
        <v>2922</v>
      </c>
      <c r="H608" s="5" t="s">
        <v>68</v>
      </c>
      <c r="I608" s="5" t="s">
        <v>32</v>
      </c>
      <c r="J608" s="5" t="s">
        <v>302</v>
      </c>
      <c r="K608" s="7">
        <v>39435</v>
      </c>
      <c r="L608" s="7"/>
      <c r="M608" s="6" t="s">
        <v>419</v>
      </c>
      <c r="N608" s="5" t="s">
        <v>26</v>
      </c>
      <c r="O608" s="9"/>
      <c r="P608" s="6" t="str">
        <f>VLOOKUP(Table14[[#This Row],[SMT ID]],Table13[[SMT'#]:[163 J Election Question]],9,0)</f>
        <v>Yes</v>
      </c>
      <c r="Q608" s="6">
        <v>2018</v>
      </c>
      <c r="R608" s="6"/>
      <c r="S60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08" s="37">
        <f>VLOOKUP(Table14[[#This Row],[SMT ID]],'[1]Section 163(j) Election'!$A$5:$J$1406,7,0)</f>
        <v>2018</v>
      </c>
    </row>
    <row r="609" spans="1:20" s="5" customFormat="1" ht="30" customHeight="1" x14ac:dyDescent="0.25">
      <c r="A609" s="5" t="s">
        <v>2950</v>
      </c>
      <c r="B609" s="15">
        <v>63334</v>
      </c>
      <c r="C609" s="6">
        <v>100</v>
      </c>
      <c r="D609" s="5" t="s">
        <v>2950</v>
      </c>
      <c r="E609" s="5" t="s">
        <v>2953</v>
      </c>
      <c r="F609" s="5" t="s">
        <v>2954</v>
      </c>
      <c r="G609" s="5" t="s">
        <v>2649</v>
      </c>
      <c r="H609" s="5" t="s">
        <v>232</v>
      </c>
      <c r="I609" s="5" t="s">
        <v>133</v>
      </c>
      <c r="J609" s="5" t="s">
        <v>1870</v>
      </c>
      <c r="K609" s="7">
        <v>39751</v>
      </c>
      <c r="L609" s="7"/>
      <c r="M609" s="6" t="s">
        <v>154</v>
      </c>
      <c r="N609" s="5" t="s">
        <v>47</v>
      </c>
      <c r="O609" s="9"/>
      <c r="P609" s="6" t="str">
        <f>VLOOKUP(Table14[[#This Row],[SMT ID]],Table13[[SMT'#]:[163 J Election Question]],9,0)</f>
        <v>No</v>
      </c>
      <c r="Q609" s="6"/>
      <c r="R609" s="6"/>
      <c r="S60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09" s="38">
        <f>VLOOKUP(Table14[[#This Row],[SMT ID]],'[1]Section 163(j) Election'!$A$5:$J$1406,7,0)</f>
        <v>0</v>
      </c>
    </row>
    <row r="610" spans="1:20" s="5" customFormat="1" ht="30" customHeight="1" x14ac:dyDescent="0.25">
      <c r="A610" s="5" t="s">
        <v>3714</v>
      </c>
      <c r="B610" s="15">
        <v>63338</v>
      </c>
      <c r="C610" s="6">
        <v>100</v>
      </c>
      <c r="D610" s="5" t="s">
        <v>3714</v>
      </c>
      <c r="E610" s="5" t="s">
        <v>3737</v>
      </c>
      <c r="F610" s="5" t="s">
        <v>3738</v>
      </c>
      <c r="G610" s="5" t="s">
        <v>3599</v>
      </c>
      <c r="H610" s="5" t="s">
        <v>1334</v>
      </c>
      <c r="I610" s="5" t="s">
        <v>17</v>
      </c>
      <c r="J610" s="5" t="s">
        <v>473</v>
      </c>
      <c r="K610" s="7">
        <v>39241</v>
      </c>
      <c r="L610" s="7"/>
      <c r="M610" s="6" t="s">
        <v>37</v>
      </c>
      <c r="N610" s="5" t="s">
        <v>178</v>
      </c>
      <c r="O610" s="9"/>
      <c r="P610" s="6" t="str">
        <f>VLOOKUP(Table14[[#This Row],[SMT ID]],Table13[[SMT'#]:[163 J Election Question]],9,0)</f>
        <v>Yes</v>
      </c>
      <c r="Q610" s="6">
        <v>2018</v>
      </c>
      <c r="R610" s="6"/>
      <c r="S61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10" s="37">
        <f>VLOOKUP(Table14[[#This Row],[SMT ID]],'[1]Section 163(j) Election'!$A$5:$J$1406,7,0)</f>
        <v>2018</v>
      </c>
    </row>
    <row r="611" spans="1:20" s="5" customFormat="1" ht="30" customHeight="1" x14ac:dyDescent="0.25">
      <c r="A611" s="5" t="s">
        <v>2726</v>
      </c>
      <c r="B611" s="15">
        <v>63349</v>
      </c>
      <c r="C611" s="6">
        <v>100</v>
      </c>
      <c r="D611" s="5" t="s">
        <v>2726</v>
      </c>
      <c r="E611" s="5" t="s">
        <v>2833</v>
      </c>
      <c r="F611" s="5" t="s">
        <v>2834</v>
      </c>
      <c r="G611" s="5" t="s">
        <v>2835</v>
      </c>
      <c r="H611" s="5" t="s">
        <v>61</v>
      </c>
      <c r="I611" s="5" t="s">
        <v>32</v>
      </c>
      <c r="J611" s="5" t="s">
        <v>2836</v>
      </c>
      <c r="K611" s="7">
        <v>39339</v>
      </c>
      <c r="L611" s="7"/>
      <c r="M611" s="6" t="s">
        <v>117</v>
      </c>
      <c r="N611" s="5" t="s">
        <v>26</v>
      </c>
      <c r="O611" s="9"/>
      <c r="P611" s="6" t="str">
        <f>VLOOKUP(Table14[[#This Row],[SMT ID]],Table13[[SMT'#]:[163 J Election Question]],9,0)</f>
        <v>No</v>
      </c>
      <c r="Q611" s="6"/>
      <c r="R611" s="6"/>
      <c r="S61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11" s="38">
        <f>VLOOKUP(Table14[[#This Row],[SMT ID]],'[1]Section 163(j) Election'!$A$5:$J$1406,7,0)</f>
        <v>2022</v>
      </c>
    </row>
    <row r="612" spans="1:20" s="5" customFormat="1" ht="30" customHeight="1" x14ac:dyDescent="0.25">
      <c r="A612" s="5" t="s">
        <v>1628</v>
      </c>
      <c r="B612" s="15">
        <v>63352</v>
      </c>
      <c r="C612" s="6">
        <v>100</v>
      </c>
      <c r="D612" s="5" t="s">
        <v>1628</v>
      </c>
      <c r="E612" s="5" t="s">
        <v>1629</v>
      </c>
      <c r="F612" s="5" t="s">
        <v>1630</v>
      </c>
      <c r="G612" s="5" t="s">
        <v>1631</v>
      </c>
      <c r="H612" s="5" t="s">
        <v>630</v>
      </c>
      <c r="I612" s="5" t="s">
        <v>43</v>
      </c>
      <c r="J612" s="5" t="s">
        <v>33</v>
      </c>
      <c r="K612" s="7">
        <v>39975</v>
      </c>
      <c r="L612" s="7"/>
      <c r="M612" s="6" t="s">
        <v>154</v>
      </c>
      <c r="N612" s="5" t="s">
        <v>47</v>
      </c>
      <c r="O612" s="9"/>
      <c r="P612" s="6" t="str">
        <f>VLOOKUP(Table14[[#This Row],[SMT ID]],Table13[[SMT'#]:[163 J Election Question]],9,0)</f>
        <v>Yes</v>
      </c>
      <c r="Q612" s="6">
        <v>2018</v>
      </c>
      <c r="R612" s="6"/>
      <c r="S61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12" s="37">
        <f>VLOOKUP(Table14[[#This Row],[SMT ID]],'[1]Section 163(j) Election'!$A$5:$J$1406,7,0)</f>
        <v>2018</v>
      </c>
    </row>
    <row r="613" spans="1:20" s="5" customFormat="1" ht="30" customHeight="1" x14ac:dyDescent="0.25">
      <c r="A613" s="5" t="s">
        <v>2897</v>
      </c>
      <c r="B613" s="15">
        <v>63356</v>
      </c>
      <c r="C613" s="6">
        <v>100</v>
      </c>
      <c r="D613" s="5" t="s">
        <v>2897</v>
      </c>
      <c r="E613" s="5" t="s">
        <v>2923</v>
      </c>
      <c r="F613" s="5" t="s">
        <v>2924</v>
      </c>
      <c r="G613" s="5" t="s">
        <v>2925</v>
      </c>
      <c r="H613" s="5" t="s">
        <v>431</v>
      </c>
      <c r="I613" s="5" t="s">
        <v>43</v>
      </c>
      <c r="J613" s="5" t="s">
        <v>608</v>
      </c>
      <c r="K613" s="7">
        <v>39583</v>
      </c>
      <c r="L613" s="7"/>
      <c r="M613" s="6" t="s">
        <v>154</v>
      </c>
      <c r="N613" s="5" t="s">
        <v>47</v>
      </c>
      <c r="O613" s="9"/>
      <c r="P613" s="6" t="str">
        <f>VLOOKUP(Table14[[#This Row],[SMT ID]],Table13[[SMT'#]:[163 J Election Question]],9,0)</f>
        <v>Yes</v>
      </c>
      <c r="Q613" s="6">
        <v>2018</v>
      </c>
      <c r="R613" s="6"/>
      <c r="S61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13" s="38">
        <f>VLOOKUP(Table14[[#This Row],[SMT ID]],'[1]Section 163(j) Election'!$A$5:$J$1406,7,0)</f>
        <v>2018</v>
      </c>
    </row>
    <row r="614" spans="1:20" s="5" customFormat="1" ht="30" customHeight="1" x14ac:dyDescent="0.25">
      <c r="A614" s="5" t="s">
        <v>2726</v>
      </c>
      <c r="B614" s="15">
        <v>63359</v>
      </c>
      <c r="C614" s="6">
        <v>100</v>
      </c>
      <c r="D614" s="5" t="s">
        <v>2726</v>
      </c>
      <c r="E614" s="5" t="s">
        <v>2837</v>
      </c>
      <c r="F614" s="5" t="s">
        <v>2838</v>
      </c>
      <c r="G614" s="5" t="s">
        <v>523</v>
      </c>
      <c r="H614" s="5" t="s">
        <v>524</v>
      </c>
      <c r="I614" s="5" t="s">
        <v>43</v>
      </c>
      <c r="J614" s="5" t="s">
        <v>525</v>
      </c>
      <c r="K614" s="7">
        <v>39598</v>
      </c>
      <c r="L614" s="7"/>
      <c r="M614" s="6" t="s">
        <v>117</v>
      </c>
      <c r="N614" s="5" t="s">
        <v>47</v>
      </c>
      <c r="O614" s="9"/>
      <c r="P614" s="6" t="str">
        <f>VLOOKUP(Table14[[#This Row],[SMT ID]],Table13[[SMT'#]:[163 J Election Question]],9,0)</f>
        <v>No</v>
      </c>
      <c r="Q614" s="6"/>
      <c r="R614" s="6"/>
      <c r="S61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14" s="37">
        <f>VLOOKUP(Table14[[#This Row],[SMT ID]],'[1]Section 163(j) Election'!$A$5:$J$1406,7,0)</f>
        <v>0</v>
      </c>
    </row>
    <row r="615" spans="1:20" s="5" customFormat="1" ht="30" customHeight="1" x14ac:dyDescent="0.25">
      <c r="A615" s="5" t="s">
        <v>558</v>
      </c>
      <c r="B615" s="15">
        <v>63360</v>
      </c>
      <c r="C615" s="6">
        <v>100</v>
      </c>
      <c r="D615" s="5" t="s">
        <v>558</v>
      </c>
      <c r="E615" s="5" t="s">
        <v>567</v>
      </c>
      <c r="F615" s="5" t="s">
        <v>568</v>
      </c>
      <c r="G615" s="5" t="s">
        <v>569</v>
      </c>
      <c r="H615" s="5" t="s">
        <v>306</v>
      </c>
      <c r="I615" s="5" t="s">
        <v>133</v>
      </c>
      <c r="J615" s="5" t="s">
        <v>570</v>
      </c>
      <c r="K615" s="7">
        <v>39370</v>
      </c>
      <c r="L615" s="7"/>
      <c r="M615" s="6" t="s">
        <v>117</v>
      </c>
      <c r="N615" s="5" t="s">
        <v>178</v>
      </c>
      <c r="O615" s="9"/>
      <c r="P615" s="6" t="str">
        <f>VLOOKUP(Table14[[#This Row],[SMT ID]],Table13[[SMT'#]:[163 J Election Question]],9,0)</f>
        <v>Yes</v>
      </c>
      <c r="Q615" s="6">
        <v>2018</v>
      </c>
      <c r="R615" s="6"/>
      <c r="S61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15" s="38">
        <f>VLOOKUP(Table14[[#This Row],[SMT ID]],'[1]Section 163(j) Election'!$A$5:$J$1406,7,0)</f>
        <v>2018</v>
      </c>
    </row>
    <row r="616" spans="1:20" s="5" customFormat="1" ht="30" customHeight="1" x14ac:dyDescent="0.25">
      <c r="A616" s="5" t="s">
        <v>2850</v>
      </c>
      <c r="B616" s="15">
        <v>63363</v>
      </c>
      <c r="C616" s="6">
        <v>100</v>
      </c>
      <c r="D616" s="5" t="s">
        <v>2850</v>
      </c>
      <c r="E616" s="5" t="s">
        <v>2887</v>
      </c>
      <c r="F616" s="5" t="s">
        <v>2888</v>
      </c>
      <c r="G616" s="5" t="s">
        <v>2003</v>
      </c>
      <c r="H616" s="5" t="s">
        <v>31</v>
      </c>
      <c r="I616" s="5" t="s">
        <v>32</v>
      </c>
      <c r="J616" s="5" t="s">
        <v>24</v>
      </c>
      <c r="K616" s="7">
        <v>39251</v>
      </c>
      <c r="L616" s="7"/>
      <c r="M616" s="6" t="s">
        <v>419</v>
      </c>
      <c r="N616" s="5" t="s">
        <v>56</v>
      </c>
      <c r="O616" s="9"/>
      <c r="P616" s="6" t="str">
        <f>VLOOKUP(Table14[[#This Row],[SMT ID]],Table13[[SMT'#]:[163 J Election Question]],9,0)</f>
        <v>No</v>
      </c>
      <c r="Q616" s="6"/>
      <c r="R616" s="6"/>
      <c r="S61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HISTORIC CREDITS ONLY</v>
      </c>
      <c r="T616" s="37">
        <f>VLOOKUP(Table14[[#This Row],[SMT ID]],'[1]Section 163(j) Election'!$A$5:$J$1406,7,0)</f>
        <v>0</v>
      </c>
    </row>
    <row r="617" spans="1:20" s="5" customFormat="1" ht="30" customHeight="1" x14ac:dyDescent="0.25">
      <c r="A617" s="5" t="s">
        <v>2850</v>
      </c>
      <c r="B617" s="15">
        <v>63365</v>
      </c>
      <c r="C617" s="6">
        <v>100</v>
      </c>
      <c r="D617" s="5" t="s">
        <v>2850</v>
      </c>
      <c r="E617" s="5" t="s">
        <v>2889</v>
      </c>
      <c r="F617" s="5" t="s">
        <v>2890</v>
      </c>
      <c r="G617" s="5" t="s">
        <v>2891</v>
      </c>
      <c r="H617" s="5" t="s">
        <v>109</v>
      </c>
      <c r="I617" s="5" t="s">
        <v>32</v>
      </c>
      <c r="J617" s="5" t="s">
        <v>2244</v>
      </c>
      <c r="K617" s="7">
        <v>39381</v>
      </c>
      <c r="L617" s="7"/>
      <c r="M617" s="6" t="s">
        <v>117</v>
      </c>
      <c r="N617" s="5" t="s">
        <v>26</v>
      </c>
      <c r="O617" s="9"/>
      <c r="P617" s="6" t="str">
        <f>VLOOKUP(Table14[[#This Row],[SMT ID]],Table13[[SMT'#]:[163 J Election Question]],9,0)</f>
        <v>Yes</v>
      </c>
      <c r="Q617" s="6">
        <v>2018</v>
      </c>
      <c r="R617" s="6"/>
      <c r="S61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17" s="38">
        <f>VLOOKUP(Table14[[#This Row],[SMT ID]],'[1]Section 163(j) Election'!$A$5:$J$1406,7,0)</f>
        <v>2018</v>
      </c>
    </row>
    <row r="618" spans="1:20" s="5" customFormat="1" ht="30" customHeight="1" x14ac:dyDescent="0.25">
      <c r="A618" s="5" t="s">
        <v>2970</v>
      </c>
      <c r="B618" s="15">
        <v>63369</v>
      </c>
      <c r="C618" s="6">
        <v>100</v>
      </c>
      <c r="D618" s="5" t="s">
        <v>2970</v>
      </c>
      <c r="E618" s="5" t="s">
        <v>2976</v>
      </c>
      <c r="F618" s="5" t="s">
        <v>2977</v>
      </c>
      <c r="G618" s="5" t="s">
        <v>2978</v>
      </c>
      <c r="H618" s="5" t="s">
        <v>115</v>
      </c>
      <c r="I618" s="5" t="s">
        <v>43</v>
      </c>
      <c r="J618" s="5" t="s">
        <v>240</v>
      </c>
      <c r="K618" s="7">
        <v>39715</v>
      </c>
      <c r="L618" s="7"/>
      <c r="M618" s="6" t="s">
        <v>154</v>
      </c>
      <c r="N618" s="5" t="s">
        <v>47</v>
      </c>
      <c r="O618" s="9"/>
      <c r="P618" s="6" t="str">
        <f>VLOOKUP(Table14[[#This Row],[SMT ID]],Table13[[SMT'#]:[163 J Election Question]],9,0)</f>
        <v>No</v>
      </c>
      <c r="Q618" s="6"/>
      <c r="R618" s="6"/>
      <c r="S61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18" s="37">
        <f>VLOOKUP(Table14[[#This Row],[SMT ID]],'[1]Section 163(j) Election'!$A$5:$J$1406,7,0)</f>
        <v>0</v>
      </c>
    </row>
    <row r="619" spans="1:20" s="5" customFormat="1" ht="30" customHeight="1" x14ac:dyDescent="0.25">
      <c r="A619" s="5" t="s">
        <v>2281</v>
      </c>
      <c r="B619" s="15">
        <v>63372</v>
      </c>
      <c r="C619" s="6">
        <v>55</v>
      </c>
      <c r="D619" s="5" t="s">
        <v>2281</v>
      </c>
      <c r="E619" s="5" t="s">
        <v>2435</v>
      </c>
      <c r="F619" s="5" t="s">
        <v>2436</v>
      </c>
      <c r="G619" s="5" t="s">
        <v>1084</v>
      </c>
      <c r="H619" s="5" t="s">
        <v>68</v>
      </c>
      <c r="I619" s="5" t="s">
        <v>32</v>
      </c>
      <c r="J619" s="5" t="s">
        <v>1085</v>
      </c>
      <c r="K619" s="7">
        <v>39582</v>
      </c>
      <c r="L619" s="7"/>
      <c r="M619" s="6" t="s">
        <v>117</v>
      </c>
      <c r="N619" s="5" t="s">
        <v>47</v>
      </c>
      <c r="O619" s="9"/>
      <c r="P619" s="6" t="str">
        <f>VLOOKUP(Table14[[#This Row],[SMT ID]],Table13[[SMT'#]:[163 J Election Question]],9,0)</f>
        <v>No</v>
      </c>
      <c r="Q619" s="6"/>
      <c r="R619" s="6"/>
      <c r="S61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19" s="38">
        <f>VLOOKUP(Table14[[#This Row],[SMT ID]],'[1]Section 163(j) Election'!$A$5:$J$1406,7,0)</f>
        <v>0</v>
      </c>
    </row>
    <row r="620" spans="1:20" s="5" customFormat="1" ht="30" customHeight="1" x14ac:dyDescent="0.25">
      <c r="A620" s="5" t="s">
        <v>27</v>
      </c>
      <c r="B620" s="15">
        <v>63372</v>
      </c>
      <c r="C620" s="6">
        <v>10</v>
      </c>
      <c r="D620" s="5" t="s">
        <v>27</v>
      </c>
      <c r="E620" s="5" t="s">
        <v>2435</v>
      </c>
      <c r="F620" s="5" t="s">
        <v>2436</v>
      </c>
      <c r="G620" s="5" t="s">
        <v>1084</v>
      </c>
      <c r="H620" s="5" t="s">
        <v>68</v>
      </c>
      <c r="I620" s="5" t="s">
        <v>32</v>
      </c>
      <c r="J620" s="5" t="s">
        <v>1085</v>
      </c>
      <c r="K620" s="7">
        <v>39582</v>
      </c>
      <c r="L620" s="7"/>
      <c r="M620" s="6" t="s">
        <v>117</v>
      </c>
      <c r="N620" s="5" t="s">
        <v>47</v>
      </c>
      <c r="O620" s="9"/>
      <c r="P620" s="6" t="str">
        <f>VLOOKUP(Table14[[#This Row],[SMT ID]],Table13[[SMT'#]:[163 J Election Question]],9,0)</f>
        <v>No</v>
      </c>
      <c r="Q620" s="6"/>
      <c r="R620" s="6"/>
      <c r="S62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20" s="37">
        <f>VLOOKUP(Table14[[#This Row],[SMT ID]],'[1]Section 163(j) Election'!$A$5:$J$1406,7,0)</f>
        <v>0</v>
      </c>
    </row>
    <row r="621" spans="1:20" s="5" customFormat="1" ht="30" customHeight="1" x14ac:dyDescent="0.25">
      <c r="A621" s="5" t="s">
        <v>2637</v>
      </c>
      <c r="B621" s="15">
        <v>63372</v>
      </c>
      <c r="C621" s="6">
        <v>35</v>
      </c>
      <c r="D621" s="5" t="s">
        <v>2637</v>
      </c>
      <c r="E621" s="5" t="s">
        <v>2435</v>
      </c>
      <c r="F621" s="5" t="s">
        <v>2436</v>
      </c>
      <c r="G621" s="5" t="s">
        <v>1084</v>
      </c>
      <c r="H621" s="5" t="s">
        <v>68</v>
      </c>
      <c r="I621" s="5" t="s">
        <v>32</v>
      </c>
      <c r="J621" s="5" t="s">
        <v>1085</v>
      </c>
      <c r="K621" s="7">
        <v>39582</v>
      </c>
      <c r="L621" s="7"/>
      <c r="M621" s="6" t="s">
        <v>117</v>
      </c>
      <c r="N621" s="5" t="s">
        <v>47</v>
      </c>
      <c r="O621" s="9"/>
      <c r="P621" s="6" t="str">
        <f>VLOOKUP(Table14[[#This Row],[SMT ID]],Table13[[SMT'#]:[163 J Election Question]],9,0)</f>
        <v>No</v>
      </c>
      <c r="Q621" s="6"/>
      <c r="R621" s="6"/>
      <c r="S62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21" s="38">
        <f>VLOOKUP(Table14[[#This Row],[SMT ID]],'[1]Section 163(j) Election'!$A$5:$J$1406,7,0)</f>
        <v>0</v>
      </c>
    </row>
    <row r="622" spans="1:20" s="5" customFormat="1" ht="30" customHeight="1" x14ac:dyDescent="0.25">
      <c r="A622" s="5" t="s">
        <v>1256</v>
      </c>
      <c r="B622" s="15">
        <v>63377</v>
      </c>
      <c r="C622" s="6">
        <v>100</v>
      </c>
      <c r="D622" s="5" t="s">
        <v>1256</v>
      </c>
      <c r="E622" s="5" t="s">
        <v>1270</v>
      </c>
      <c r="F622" s="5" t="s">
        <v>1271</v>
      </c>
      <c r="G622" s="5" t="s">
        <v>362</v>
      </c>
      <c r="H622" s="5" t="s">
        <v>164</v>
      </c>
      <c r="I622" s="5" t="s">
        <v>133</v>
      </c>
      <c r="J622" s="5" t="s">
        <v>19</v>
      </c>
      <c r="K622" s="7">
        <v>39437</v>
      </c>
      <c r="L622" s="7"/>
      <c r="M622" s="6" t="s">
        <v>117</v>
      </c>
      <c r="N622" s="5" t="s">
        <v>47</v>
      </c>
      <c r="O622" s="9"/>
      <c r="P622" s="6" t="str">
        <f>VLOOKUP(Table14[[#This Row],[SMT ID]],Table13[[SMT'#]:[163 J Election Question]],9,0)</f>
        <v>No</v>
      </c>
      <c r="Q622" s="6"/>
      <c r="R622" s="6"/>
      <c r="S62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22" s="37">
        <f>VLOOKUP(Table14[[#This Row],[SMT ID]],'[1]Section 163(j) Election'!$A$5:$J$1406,7,0)</f>
        <v>0</v>
      </c>
    </row>
    <row r="623" spans="1:20" s="5" customFormat="1" ht="30" customHeight="1" x14ac:dyDescent="0.25">
      <c r="A623" s="5" t="s">
        <v>2850</v>
      </c>
      <c r="B623" s="15">
        <v>63378</v>
      </c>
      <c r="C623" s="6">
        <v>100</v>
      </c>
      <c r="D623" s="5" t="s">
        <v>2850</v>
      </c>
      <c r="E623" s="5" t="s">
        <v>2892</v>
      </c>
      <c r="F623" s="5" t="s">
        <v>2893</v>
      </c>
      <c r="G623" s="5" t="s">
        <v>1105</v>
      </c>
      <c r="H623" s="5" t="s">
        <v>31</v>
      </c>
      <c r="I623" s="5" t="s">
        <v>32</v>
      </c>
      <c r="J623" s="5" t="s">
        <v>1106</v>
      </c>
      <c r="K623" s="7">
        <v>39783</v>
      </c>
      <c r="L623" s="7"/>
      <c r="M623" s="6" t="s">
        <v>117</v>
      </c>
      <c r="N623" s="5" t="s">
        <v>56</v>
      </c>
      <c r="O623" s="9"/>
      <c r="P623" s="6" t="str">
        <f>VLOOKUP(Table14[[#This Row],[SMT ID]],Table13[[SMT'#]:[163 J Election Question]],9,0)</f>
        <v>No</v>
      </c>
      <c r="Q623" s="6"/>
      <c r="R623" s="6"/>
      <c r="S62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23" s="38">
        <f>VLOOKUP(Table14[[#This Row],[SMT ID]],'[1]Section 163(j) Election'!$A$5:$J$1406,7,0)</f>
        <v>0</v>
      </c>
    </row>
    <row r="624" spans="1:20" s="5" customFormat="1" ht="30" customHeight="1" x14ac:dyDescent="0.25">
      <c r="A624" s="5" t="s">
        <v>2950</v>
      </c>
      <c r="B624" s="15">
        <v>63386</v>
      </c>
      <c r="C624" s="6">
        <v>71</v>
      </c>
      <c r="D624" s="5" t="s">
        <v>2950</v>
      </c>
      <c r="E624" s="5" t="s">
        <v>2955</v>
      </c>
      <c r="F624" s="5" t="s">
        <v>2956</v>
      </c>
      <c r="G624" s="5" t="s">
        <v>1396</v>
      </c>
      <c r="H624" s="5" t="s">
        <v>42</v>
      </c>
      <c r="I624" s="5" t="s">
        <v>43</v>
      </c>
      <c r="J624" s="5" t="s">
        <v>1348</v>
      </c>
      <c r="K624" s="7">
        <v>39749</v>
      </c>
      <c r="L624" s="7"/>
      <c r="M624" s="6" t="s">
        <v>123</v>
      </c>
      <c r="N624" s="5" t="s">
        <v>47</v>
      </c>
      <c r="O624" s="9"/>
      <c r="P624" s="6" t="str">
        <f>VLOOKUP(Table14[[#This Row],[SMT ID]],Table13[[SMT'#]:[163 J Election Question]],9,0)</f>
        <v>No</v>
      </c>
      <c r="Q624" s="6"/>
      <c r="R624" s="6"/>
      <c r="S62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24" s="37">
        <f>VLOOKUP(Table14[[#This Row],[SMT ID]],'[1]Section 163(j) Election'!$A$5:$J$1406,7,0)</f>
        <v>0</v>
      </c>
    </row>
    <row r="625" spans="1:20" s="5" customFormat="1" ht="30" customHeight="1" x14ac:dyDescent="0.25">
      <c r="A625" s="5" t="s">
        <v>2970</v>
      </c>
      <c r="B625" s="15">
        <v>63386</v>
      </c>
      <c r="C625" s="6">
        <v>29</v>
      </c>
      <c r="D625" s="5" t="s">
        <v>2970</v>
      </c>
      <c r="E625" s="5" t="s">
        <v>2955</v>
      </c>
      <c r="F625" s="5" t="s">
        <v>2956</v>
      </c>
      <c r="G625" s="5" t="s">
        <v>1396</v>
      </c>
      <c r="H625" s="5" t="s">
        <v>42</v>
      </c>
      <c r="I625" s="5" t="s">
        <v>43</v>
      </c>
      <c r="J625" s="5" t="s">
        <v>1348</v>
      </c>
      <c r="K625" s="7">
        <v>39749</v>
      </c>
      <c r="L625" s="7"/>
      <c r="M625" s="6" t="s">
        <v>123</v>
      </c>
      <c r="N625" s="5" t="s">
        <v>47</v>
      </c>
      <c r="O625" s="9"/>
      <c r="P625" s="6" t="str">
        <f>VLOOKUP(Table14[[#This Row],[SMT ID]],Table13[[SMT'#]:[163 J Election Question]],9,0)</f>
        <v>No</v>
      </c>
      <c r="Q625" s="6"/>
      <c r="R625" s="6"/>
      <c r="S62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25" s="38">
        <f>VLOOKUP(Table14[[#This Row],[SMT ID]],'[1]Section 163(j) Election'!$A$5:$J$1406,7,0)</f>
        <v>0</v>
      </c>
    </row>
    <row r="626" spans="1:20" s="5" customFormat="1" ht="30" customHeight="1" x14ac:dyDescent="0.25">
      <c r="A626" s="5" t="s">
        <v>2726</v>
      </c>
      <c r="B626" s="15">
        <v>63389</v>
      </c>
      <c r="C626" s="6">
        <v>100</v>
      </c>
      <c r="D626" s="5" t="s">
        <v>2726</v>
      </c>
      <c r="E626" s="5" t="s">
        <v>2839</v>
      </c>
      <c r="F626" s="5" t="s">
        <v>2840</v>
      </c>
      <c r="G626" s="5" t="s">
        <v>1512</v>
      </c>
      <c r="H626" s="5" t="s">
        <v>53</v>
      </c>
      <c r="I626" s="5" t="s">
        <v>43</v>
      </c>
      <c r="J626" s="5" t="s">
        <v>333</v>
      </c>
      <c r="K626" s="7">
        <v>39618</v>
      </c>
      <c r="L626" s="7"/>
      <c r="M626" s="6" t="s">
        <v>117</v>
      </c>
      <c r="N626" s="5" t="s">
        <v>47</v>
      </c>
      <c r="O626" s="9"/>
      <c r="P626" s="6" t="str">
        <f>VLOOKUP(Table14[[#This Row],[SMT ID]],Table13[[SMT'#]:[163 J Election Question]],9,0)</f>
        <v>No</v>
      </c>
      <c r="Q626" s="6"/>
      <c r="R626" s="6"/>
      <c r="S62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26" s="37">
        <f>VLOOKUP(Table14[[#This Row],[SMT ID]],'[1]Section 163(j) Election'!$A$5:$J$1406,7,0)</f>
        <v>2022</v>
      </c>
    </row>
    <row r="627" spans="1:20" s="5" customFormat="1" ht="30" customHeight="1" x14ac:dyDescent="0.25">
      <c r="A627" s="5" t="s">
        <v>2950</v>
      </c>
      <c r="B627" s="15">
        <v>63401</v>
      </c>
      <c r="C627" s="6">
        <v>100</v>
      </c>
      <c r="D627" s="5" t="s">
        <v>2950</v>
      </c>
      <c r="E627" s="5" t="s">
        <v>2957</v>
      </c>
      <c r="F627" s="5" t="s">
        <v>2958</v>
      </c>
      <c r="G627" s="5" t="s">
        <v>1059</v>
      </c>
      <c r="H627" s="5" t="s">
        <v>109</v>
      </c>
      <c r="I627" s="5" t="s">
        <v>32</v>
      </c>
      <c r="J627" s="5" t="s">
        <v>359</v>
      </c>
      <c r="K627" s="7">
        <v>39689</v>
      </c>
      <c r="L627" s="7"/>
      <c r="M627" s="6" t="s">
        <v>154</v>
      </c>
      <c r="N627" s="5" t="s">
        <v>26</v>
      </c>
      <c r="O627" s="9"/>
      <c r="P627" s="6" t="str">
        <f>VLOOKUP(Table14[[#This Row],[SMT ID]],Table13[[SMT'#]:[163 J Election Question]],9,0)</f>
        <v>Yes</v>
      </c>
      <c r="Q627" s="6">
        <v>2018</v>
      </c>
      <c r="R627" s="6"/>
      <c r="S62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27" s="38">
        <f>VLOOKUP(Table14[[#This Row],[SMT ID]],'[1]Section 163(j) Election'!$A$5:$J$1406,7,0)</f>
        <v>2018</v>
      </c>
    </row>
    <row r="628" spans="1:20" s="5" customFormat="1" ht="30" customHeight="1" x14ac:dyDescent="0.25">
      <c r="A628" s="5" t="s">
        <v>2726</v>
      </c>
      <c r="B628" s="15">
        <v>63408</v>
      </c>
      <c r="C628" s="6">
        <v>100</v>
      </c>
      <c r="D628" s="5" t="s">
        <v>2726</v>
      </c>
      <c r="E628" s="5" t="s">
        <v>2841</v>
      </c>
      <c r="F628" s="5" t="s">
        <v>2842</v>
      </c>
      <c r="G628" s="5" t="s">
        <v>2843</v>
      </c>
      <c r="H628" s="5" t="s">
        <v>68</v>
      </c>
      <c r="I628" s="5" t="s">
        <v>32</v>
      </c>
      <c r="J628" s="5" t="s">
        <v>2844</v>
      </c>
      <c r="K628" s="7">
        <v>39534</v>
      </c>
      <c r="L628" s="7"/>
      <c r="M628" s="6" t="s">
        <v>117</v>
      </c>
      <c r="N628" s="5" t="s">
        <v>47</v>
      </c>
      <c r="O628" s="9"/>
      <c r="P628" s="6" t="str">
        <f>VLOOKUP(Table14[[#This Row],[SMT ID]],Table13[[SMT'#]:[163 J Election Question]],9,0)</f>
        <v>No</v>
      </c>
      <c r="Q628" s="6"/>
      <c r="R628" s="6"/>
      <c r="S62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28" s="37">
        <f>VLOOKUP(Table14[[#This Row],[SMT ID]],'[1]Section 163(j) Election'!$A$5:$J$1406,7,0)</f>
        <v>0</v>
      </c>
    </row>
    <row r="629" spans="1:20" s="5" customFormat="1" ht="30" customHeight="1" x14ac:dyDescent="0.25">
      <c r="A629" s="5" t="s">
        <v>4232</v>
      </c>
      <c r="B629" s="15">
        <v>63409</v>
      </c>
      <c r="C629" s="6">
        <v>100</v>
      </c>
      <c r="D629" s="5" t="s">
        <v>4232</v>
      </c>
      <c r="E629" s="5" t="s">
        <v>4236</v>
      </c>
      <c r="F629" s="5" t="s">
        <v>4237</v>
      </c>
      <c r="G629" s="5" t="s">
        <v>4238</v>
      </c>
      <c r="H629" s="5" t="s">
        <v>524</v>
      </c>
      <c r="I629" s="5" t="s">
        <v>43</v>
      </c>
      <c r="J629" s="5" t="s">
        <v>1192</v>
      </c>
      <c r="K629" s="7">
        <v>39720</v>
      </c>
      <c r="L629" s="7"/>
      <c r="M629" s="6" t="s">
        <v>154</v>
      </c>
      <c r="N629" s="5" t="s">
        <v>47</v>
      </c>
      <c r="O629" s="9"/>
      <c r="P629" s="6" t="str">
        <f>VLOOKUP(Table14[[#This Row],[SMT ID]],Table13[[SMT'#]:[163 J Election Question]],9,0)</f>
        <v>Yes</v>
      </c>
      <c r="Q629" s="6">
        <v>2018</v>
      </c>
      <c r="R629" s="6"/>
      <c r="S62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29" s="38">
        <f>VLOOKUP(Table14[[#This Row],[SMT ID]],'[1]Section 163(j) Election'!$A$5:$J$1406,7,0)</f>
        <v>2018</v>
      </c>
    </row>
    <row r="630" spans="1:20" s="5" customFormat="1" ht="30" customHeight="1" x14ac:dyDescent="0.25">
      <c r="A630" s="5" t="s">
        <v>1487</v>
      </c>
      <c r="B630" s="15">
        <v>63460</v>
      </c>
      <c r="C630" s="6">
        <v>100</v>
      </c>
      <c r="D630" s="5" t="s">
        <v>1487</v>
      </c>
      <c r="E630" s="5" t="s">
        <v>1488</v>
      </c>
      <c r="F630" s="5" t="s">
        <v>1489</v>
      </c>
      <c r="G630" s="5" t="s">
        <v>509</v>
      </c>
      <c r="H630" s="5" t="s">
        <v>53</v>
      </c>
      <c r="I630" s="5" t="s">
        <v>43</v>
      </c>
      <c r="J630" s="5" t="s">
        <v>510</v>
      </c>
      <c r="K630" s="7">
        <v>40464</v>
      </c>
      <c r="L630" s="7"/>
      <c r="M630" s="6" t="s">
        <v>135</v>
      </c>
      <c r="N630" s="5" t="s">
        <v>47</v>
      </c>
      <c r="O630" s="9"/>
      <c r="P630" s="6" t="str">
        <f>VLOOKUP(Table14[[#This Row],[SMT ID]],Table13[[SMT'#]:[163 J Election Question]],9,0)</f>
        <v>Yes</v>
      </c>
      <c r="Q630" s="6">
        <v>2018</v>
      </c>
      <c r="R630" s="6"/>
      <c r="S63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30" s="37">
        <f>VLOOKUP(Table14[[#This Row],[SMT ID]],'[1]Section 163(j) Election'!$A$5:$J$1406,7,0)</f>
        <v>2018</v>
      </c>
    </row>
    <row r="631" spans="1:20" s="5" customFormat="1" ht="30" customHeight="1" x14ac:dyDescent="0.25">
      <c r="A631" s="5" t="s">
        <v>118</v>
      </c>
      <c r="B631" s="15">
        <v>63467</v>
      </c>
      <c r="C631" s="6">
        <v>100</v>
      </c>
      <c r="D631" s="5" t="s">
        <v>118</v>
      </c>
      <c r="E631" s="5" t="s">
        <v>119</v>
      </c>
      <c r="F631" s="5" t="s">
        <v>120</v>
      </c>
      <c r="G631" s="5" t="s">
        <v>121</v>
      </c>
      <c r="H631" s="5" t="s">
        <v>100</v>
      </c>
      <c r="I631" s="5" t="s">
        <v>32</v>
      </c>
      <c r="J631" s="5" t="s">
        <v>122</v>
      </c>
      <c r="K631" s="7">
        <v>40135</v>
      </c>
      <c r="L631" s="7"/>
      <c r="M631" s="6" t="s">
        <v>123</v>
      </c>
      <c r="N631" s="5" t="s">
        <v>56</v>
      </c>
      <c r="O631" s="9"/>
      <c r="P631" s="6" t="str">
        <f>VLOOKUP(Table14[[#This Row],[SMT ID]],Table13[[SMT'#]:[163 J Election Question]],9,0)</f>
        <v>No</v>
      </c>
      <c r="Q631" s="6"/>
      <c r="R631" s="6"/>
      <c r="S63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31" s="38">
        <f>VLOOKUP(Table14[[#This Row],[SMT ID]],'[1]Section 163(j) Election'!$A$5:$J$1406,7,0)</f>
        <v>0</v>
      </c>
    </row>
    <row r="632" spans="1:20" s="5" customFormat="1" ht="30" customHeight="1" x14ac:dyDescent="0.25">
      <c r="A632" s="5" t="s">
        <v>2897</v>
      </c>
      <c r="B632" s="15">
        <v>63474</v>
      </c>
      <c r="C632" s="6">
        <v>100</v>
      </c>
      <c r="D632" s="5" t="s">
        <v>2897</v>
      </c>
      <c r="E632" s="5" t="s">
        <v>2926</v>
      </c>
      <c r="F632" s="5" t="s">
        <v>2927</v>
      </c>
      <c r="G632" s="5" t="s">
        <v>2117</v>
      </c>
      <c r="H632" s="5" t="s">
        <v>306</v>
      </c>
      <c r="I632" s="5" t="s">
        <v>133</v>
      </c>
      <c r="J632" s="5" t="s">
        <v>171</v>
      </c>
      <c r="K632" s="7">
        <v>39553</v>
      </c>
      <c r="L632" s="7"/>
      <c r="M632" s="6" t="s">
        <v>117</v>
      </c>
      <c r="N632" s="5" t="s">
        <v>47</v>
      </c>
      <c r="O632" s="9"/>
      <c r="P632" s="6" t="str">
        <f>VLOOKUP(Table14[[#This Row],[SMT ID]],Table13[[SMT'#]:[163 J Election Question]],9,0)</f>
        <v>No</v>
      </c>
      <c r="Q632" s="6"/>
      <c r="R632" s="6"/>
      <c r="S63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32" s="37">
        <f>VLOOKUP(Table14[[#This Row],[SMT ID]],'[1]Section 163(j) Election'!$A$5:$J$1406,7,0)</f>
        <v>0</v>
      </c>
    </row>
    <row r="633" spans="1:20" s="5" customFormat="1" ht="30" customHeight="1" x14ac:dyDescent="0.25">
      <c r="A633" s="5" t="s">
        <v>2970</v>
      </c>
      <c r="B633" s="15">
        <v>63490</v>
      </c>
      <c r="C633" s="6">
        <v>100</v>
      </c>
      <c r="D633" s="5" t="s">
        <v>2970</v>
      </c>
      <c r="E633" s="5" t="s">
        <v>2979</v>
      </c>
      <c r="F633" s="5" t="s">
        <v>2980</v>
      </c>
      <c r="G633" s="5" t="s">
        <v>2981</v>
      </c>
      <c r="H633" s="5" t="s">
        <v>139</v>
      </c>
      <c r="I633" s="5" t="s">
        <v>32</v>
      </c>
      <c r="J633" s="5" t="s">
        <v>2982</v>
      </c>
      <c r="K633" s="7">
        <v>39787</v>
      </c>
      <c r="L633" s="7"/>
      <c r="M633" s="6" t="s">
        <v>117</v>
      </c>
      <c r="N633" s="5" t="s">
        <v>56</v>
      </c>
      <c r="O633" s="9"/>
      <c r="P633" s="6" t="str">
        <f>VLOOKUP(Table14[[#This Row],[SMT ID]],Table13[[SMT'#]:[163 J Election Question]],9,0)</f>
        <v>No</v>
      </c>
      <c r="Q633" s="6"/>
      <c r="R633" s="6"/>
      <c r="S63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33" s="38">
        <f>VLOOKUP(Table14[[#This Row],[SMT ID]],'[1]Section 163(j) Election'!$A$5:$J$1406,7,0)</f>
        <v>0</v>
      </c>
    </row>
    <row r="634" spans="1:20" s="5" customFormat="1" ht="30" customHeight="1" x14ac:dyDescent="0.25">
      <c r="A634" s="5" t="s">
        <v>2897</v>
      </c>
      <c r="B634" s="15">
        <v>63491</v>
      </c>
      <c r="C634" s="6">
        <v>100</v>
      </c>
      <c r="D634" s="5" t="s">
        <v>2897</v>
      </c>
      <c r="E634" s="5" t="s">
        <v>2928</v>
      </c>
      <c r="F634" s="5" t="s">
        <v>2929</v>
      </c>
      <c r="G634" s="5" t="s">
        <v>1242</v>
      </c>
      <c r="H634" s="5" t="s">
        <v>132</v>
      </c>
      <c r="I634" s="5" t="s">
        <v>133</v>
      </c>
      <c r="J634" s="5" t="s">
        <v>134</v>
      </c>
      <c r="K634" s="7">
        <v>39436</v>
      </c>
      <c r="L634" s="7"/>
      <c r="M634" s="6" t="s">
        <v>419</v>
      </c>
      <c r="N634" s="5" t="s">
        <v>56</v>
      </c>
      <c r="O634" s="9"/>
      <c r="P634" s="6" t="str">
        <f>VLOOKUP(Table14[[#This Row],[SMT ID]],Table13[[SMT'#]:[163 J Election Question]],9,0)</f>
        <v>No</v>
      </c>
      <c r="Q634" s="6"/>
      <c r="R634" s="6"/>
      <c r="S63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34" s="37">
        <f>VLOOKUP(Table14[[#This Row],[SMT ID]],'[1]Section 163(j) Election'!$A$5:$J$1406,7,0)</f>
        <v>0</v>
      </c>
    </row>
    <row r="635" spans="1:20" s="5" customFormat="1" ht="30" customHeight="1" x14ac:dyDescent="0.25">
      <c r="A635" s="5" t="s">
        <v>3675</v>
      </c>
      <c r="B635" s="15">
        <v>63494</v>
      </c>
      <c r="C635" s="6">
        <v>50</v>
      </c>
      <c r="D635" s="5" t="s">
        <v>3675</v>
      </c>
      <c r="E635" s="5" t="s">
        <v>3703</v>
      </c>
      <c r="F635" s="5" t="s">
        <v>3704</v>
      </c>
      <c r="G635" s="5" t="s">
        <v>3705</v>
      </c>
      <c r="H635" s="5" t="s">
        <v>1319</v>
      </c>
      <c r="I635" s="5" t="s">
        <v>17</v>
      </c>
      <c r="J635" s="5" t="s">
        <v>18</v>
      </c>
      <c r="K635" s="7">
        <v>39597</v>
      </c>
      <c r="L635" s="7"/>
      <c r="M635" s="6" t="s">
        <v>154</v>
      </c>
      <c r="N635" s="5" t="s">
        <v>178</v>
      </c>
      <c r="O635" s="9"/>
      <c r="P635" s="6" t="str">
        <f>VLOOKUP(Table14[[#This Row],[SMT ID]],Table13[[SMT'#]:[163 J Election Question]],9,0)</f>
        <v>Yes</v>
      </c>
      <c r="Q635" s="6">
        <v>2018</v>
      </c>
      <c r="R635" s="6"/>
      <c r="S63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35" s="38">
        <f>VLOOKUP(Table14[[#This Row],[SMT ID]],'[1]Section 163(j) Election'!$A$5:$J$1406,7,0)</f>
        <v>2018</v>
      </c>
    </row>
    <row r="636" spans="1:20" s="5" customFormat="1" ht="30" customHeight="1" x14ac:dyDescent="0.25">
      <c r="A636" s="5" t="s">
        <v>3714</v>
      </c>
      <c r="B636" s="15">
        <v>63494</v>
      </c>
      <c r="C636" s="6">
        <v>50</v>
      </c>
      <c r="D636" s="5" t="s">
        <v>3714</v>
      </c>
      <c r="E636" s="5" t="s">
        <v>3703</v>
      </c>
      <c r="F636" s="5" t="s">
        <v>3704</v>
      </c>
      <c r="G636" s="5" t="s">
        <v>3705</v>
      </c>
      <c r="H636" s="5" t="s">
        <v>1319</v>
      </c>
      <c r="I636" s="5" t="s">
        <v>17</v>
      </c>
      <c r="J636" s="5" t="s">
        <v>18</v>
      </c>
      <c r="K636" s="7">
        <v>39597</v>
      </c>
      <c r="L636" s="7"/>
      <c r="M636" s="6" t="s">
        <v>154</v>
      </c>
      <c r="N636" s="5" t="s">
        <v>178</v>
      </c>
      <c r="O636" s="9"/>
      <c r="P636" s="6" t="str">
        <f>VLOOKUP(Table14[[#This Row],[SMT ID]],Table13[[SMT'#]:[163 J Election Question]],9,0)</f>
        <v>Yes</v>
      </c>
      <c r="Q636" s="6">
        <v>2018</v>
      </c>
      <c r="R636" s="6"/>
      <c r="S63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36" s="37">
        <f>VLOOKUP(Table14[[#This Row],[SMT ID]],'[1]Section 163(j) Election'!$A$5:$J$1406,7,0)</f>
        <v>2018</v>
      </c>
    </row>
    <row r="637" spans="1:20" s="5" customFormat="1" ht="30" customHeight="1" x14ac:dyDescent="0.25">
      <c r="A637" s="5" t="s">
        <v>1256</v>
      </c>
      <c r="B637" s="15">
        <v>63499</v>
      </c>
      <c r="C637" s="6">
        <v>100</v>
      </c>
      <c r="D637" s="5" t="s">
        <v>1256</v>
      </c>
      <c r="E637" s="5" t="s">
        <v>1272</v>
      </c>
      <c r="F637" s="5" t="s">
        <v>1273</v>
      </c>
      <c r="G637" s="5" t="s">
        <v>498</v>
      </c>
      <c r="H637" s="5" t="s">
        <v>499</v>
      </c>
      <c r="I637" s="5" t="s">
        <v>43</v>
      </c>
      <c r="J637" s="5" t="s">
        <v>359</v>
      </c>
      <c r="K637" s="7">
        <v>39652</v>
      </c>
      <c r="L637" s="7"/>
      <c r="M637" s="6" t="s">
        <v>117</v>
      </c>
      <c r="N637" s="5" t="s">
        <v>178</v>
      </c>
      <c r="O637" s="9"/>
      <c r="P637" s="6" t="str">
        <f>VLOOKUP(Table14[[#This Row],[SMT ID]],Table13[[SMT'#]:[163 J Election Question]],9,0)</f>
        <v>No</v>
      </c>
      <c r="Q637" s="6"/>
      <c r="R637" s="6"/>
      <c r="S63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37" s="38">
        <f>VLOOKUP(Table14[[#This Row],[SMT ID]],'[1]Section 163(j) Election'!$A$5:$J$1406,7,0)</f>
        <v>0</v>
      </c>
    </row>
    <row r="638" spans="1:20" s="5" customFormat="1" ht="30" customHeight="1" x14ac:dyDescent="0.25">
      <c r="A638" s="5" t="s">
        <v>416</v>
      </c>
      <c r="B638" s="15">
        <v>63502</v>
      </c>
      <c r="C638" s="6">
        <v>100</v>
      </c>
      <c r="D638" s="5" t="s">
        <v>416</v>
      </c>
      <c r="E638" s="5" t="s">
        <v>425</v>
      </c>
      <c r="F638" s="5" t="s">
        <v>426</v>
      </c>
      <c r="G638" s="5" t="s">
        <v>163</v>
      </c>
      <c r="H638" s="5" t="s">
        <v>164</v>
      </c>
      <c r="I638" s="5" t="s">
        <v>133</v>
      </c>
      <c r="J638" s="5" t="s">
        <v>165</v>
      </c>
      <c r="K638" s="7">
        <v>39596</v>
      </c>
      <c r="L638" s="7"/>
      <c r="M638" s="6" t="s">
        <v>117</v>
      </c>
      <c r="N638" s="5" t="s">
        <v>47</v>
      </c>
      <c r="O638" s="9"/>
      <c r="P638" s="6" t="str">
        <f>VLOOKUP(Table14[[#This Row],[SMT ID]],[3]Sheet1!$A$11:$AC$60,29,0)</f>
        <v>No</v>
      </c>
      <c r="Q638" s="6"/>
      <c r="R638" s="6"/>
      <c r="S63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38" s="37">
        <f>VLOOKUP(Table14[[#This Row],[SMT ID]],'[1]Section 163(j) Election'!$A$5:$J$1406,7,0)</f>
        <v>2022</v>
      </c>
    </row>
    <row r="639" spans="1:20" s="5" customFormat="1" ht="30" customHeight="1" x14ac:dyDescent="0.25">
      <c r="A639" s="5" t="s">
        <v>2897</v>
      </c>
      <c r="B639" s="15">
        <v>63504</v>
      </c>
      <c r="C639" s="6">
        <v>100</v>
      </c>
      <c r="D639" s="5" t="s">
        <v>2897</v>
      </c>
      <c r="E639" s="5" t="s">
        <v>2930</v>
      </c>
      <c r="F639" s="5" t="s">
        <v>2931</v>
      </c>
      <c r="G639" s="5" t="s">
        <v>2579</v>
      </c>
      <c r="H639" s="5" t="s">
        <v>68</v>
      </c>
      <c r="I639" s="5" t="s">
        <v>32</v>
      </c>
      <c r="J639" s="5" t="s">
        <v>1229</v>
      </c>
      <c r="K639" s="7">
        <v>39497</v>
      </c>
      <c r="L639" s="7"/>
      <c r="M639" s="6" t="s">
        <v>117</v>
      </c>
      <c r="N639" s="5" t="s">
        <v>47</v>
      </c>
      <c r="O639" s="9"/>
      <c r="P639" s="6" t="str">
        <f>VLOOKUP(Table14[[#This Row],[SMT ID]],Table13[[SMT'#]:[163 J Election Question]],9,0)</f>
        <v>No</v>
      </c>
      <c r="Q639" s="6"/>
      <c r="R639" s="6"/>
      <c r="S63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39" s="38">
        <f>VLOOKUP(Table14[[#This Row],[SMT ID]],'[1]Section 163(j) Election'!$A$5:$J$1406,7,0)</f>
        <v>2022</v>
      </c>
    </row>
    <row r="640" spans="1:20" s="5" customFormat="1" ht="30" customHeight="1" x14ac:dyDescent="0.25">
      <c r="A640" s="5" t="s">
        <v>2850</v>
      </c>
      <c r="B640" s="15">
        <v>63505</v>
      </c>
      <c r="C640" s="6">
        <v>100</v>
      </c>
      <c r="D640" s="5" t="s">
        <v>2850</v>
      </c>
      <c r="E640" s="5" t="s">
        <v>2894</v>
      </c>
      <c r="F640" s="5" t="s">
        <v>2895</v>
      </c>
      <c r="G640" s="5" t="s">
        <v>2896</v>
      </c>
      <c r="H640" s="5" t="s">
        <v>31</v>
      </c>
      <c r="I640" s="5" t="s">
        <v>32</v>
      </c>
      <c r="J640" s="5" t="s">
        <v>24</v>
      </c>
      <c r="K640" s="7">
        <v>39417</v>
      </c>
      <c r="L640" s="7"/>
      <c r="M640" s="6" t="s">
        <v>117</v>
      </c>
      <c r="N640" s="5" t="s">
        <v>47</v>
      </c>
      <c r="O640" s="9"/>
      <c r="P640" s="6" t="str">
        <f>VLOOKUP(Table14[[#This Row],[SMT ID]],Table13[[SMT'#]:[163 J Election Question]],9,0)</f>
        <v>Yes</v>
      </c>
      <c r="Q640" s="6">
        <v>2018</v>
      </c>
      <c r="R640" s="6"/>
      <c r="S64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40" s="37">
        <f>VLOOKUP(Table14[[#This Row],[SMT ID]],'[1]Section 163(j) Election'!$A$5:$J$1406,7,0)</f>
        <v>0</v>
      </c>
    </row>
    <row r="641" spans="1:20" s="5" customFormat="1" ht="30" customHeight="1" x14ac:dyDescent="0.25">
      <c r="A641" s="5" t="s">
        <v>2897</v>
      </c>
      <c r="B641" s="15">
        <v>63511</v>
      </c>
      <c r="C641" s="6">
        <v>100</v>
      </c>
      <c r="D641" s="5" t="s">
        <v>2897</v>
      </c>
      <c r="E641" s="5" t="s">
        <v>2932</v>
      </c>
      <c r="F641" s="5" t="s">
        <v>2933</v>
      </c>
      <c r="G641" s="5" t="s">
        <v>2934</v>
      </c>
      <c r="H641" s="5" t="s">
        <v>127</v>
      </c>
      <c r="I641" s="5" t="s">
        <v>43</v>
      </c>
      <c r="J641" s="5" t="s">
        <v>44</v>
      </c>
      <c r="K641" s="7">
        <v>39629</v>
      </c>
      <c r="L641" s="7"/>
      <c r="M641" s="6" t="s">
        <v>117</v>
      </c>
      <c r="N641" s="5" t="s">
        <v>47</v>
      </c>
      <c r="O641" s="9"/>
      <c r="P641" s="6" t="str">
        <f>VLOOKUP(Table14[[#This Row],[SMT ID]],Table13[[SMT'#]:[163 J Election Question]],9,0)</f>
        <v>No</v>
      </c>
      <c r="Q641" s="6"/>
      <c r="R641" s="6"/>
      <c r="S64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41" s="38">
        <f>VLOOKUP(Table14[[#This Row],[SMT ID]],'[1]Section 163(j) Election'!$A$5:$J$1406,7,0)</f>
        <v>0</v>
      </c>
    </row>
    <row r="642" spans="1:20" s="5" customFormat="1" ht="30" customHeight="1" x14ac:dyDescent="0.25">
      <c r="A642" s="5" t="s">
        <v>2726</v>
      </c>
      <c r="B642" s="15">
        <v>63521</v>
      </c>
      <c r="C642" s="6">
        <v>30</v>
      </c>
      <c r="D642" s="5" t="s">
        <v>2726</v>
      </c>
      <c r="E642" s="5" t="s">
        <v>2845</v>
      </c>
      <c r="F642" s="5" t="s">
        <v>2846</v>
      </c>
      <c r="G642" s="5" t="s">
        <v>362</v>
      </c>
      <c r="H642" s="5" t="s">
        <v>232</v>
      </c>
      <c r="I642" s="5" t="s">
        <v>133</v>
      </c>
      <c r="J642" s="5" t="s">
        <v>19</v>
      </c>
      <c r="K642" s="7">
        <v>39539</v>
      </c>
      <c r="L642" s="7"/>
      <c r="M642" s="6" t="s">
        <v>117</v>
      </c>
      <c r="N642" s="5" t="s">
        <v>47</v>
      </c>
      <c r="O642" s="9"/>
      <c r="P642" s="6" t="str">
        <f>VLOOKUP(Table14[[#This Row],[SMT ID]],Table13[[SMT'#]:[163 J Election Question]],9,0)</f>
        <v>Yes</v>
      </c>
      <c r="Q642" s="6">
        <v>2018</v>
      </c>
      <c r="R642" s="6"/>
      <c r="S64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42" s="37">
        <f>VLOOKUP(Table14[[#This Row],[SMT ID]],'[1]Section 163(j) Election'!$A$5:$J$1406,7,0)</f>
        <v>2018</v>
      </c>
    </row>
    <row r="643" spans="1:20" s="5" customFormat="1" ht="30" customHeight="1" x14ac:dyDescent="0.25">
      <c r="A643" s="5" t="s">
        <v>2897</v>
      </c>
      <c r="B643" s="15">
        <v>63521</v>
      </c>
      <c r="C643" s="6">
        <v>48</v>
      </c>
      <c r="D643" s="5" t="s">
        <v>2897</v>
      </c>
      <c r="E643" s="5" t="s">
        <v>2845</v>
      </c>
      <c r="F643" s="5" t="s">
        <v>2846</v>
      </c>
      <c r="G643" s="5" t="s">
        <v>362</v>
      </c>
      <c r="H643" s="5" t="s">
        <v>232</v>
      </c>
      <c r="I643" s="5" t="s">
        <v>133</v>
      </c>
      <c r="J643" s="5" t="s">
        <v>19</v>
      </c>
      <c r="K643" s="7">
        <v>39539</v>
      </c>
      <c r="L643" s="7"/>
      <c r="M643" s="6" t="s">
        <v>117</v>
      </c>
      <c r="N643" s="5" t="s">
        <v>47</v>
      </c>
      <c r="O643" s="9"/>
      <c r="P643" s="6" t="str">
        <f>VLOOKUP(Table14[[#This Row],[SMT ID]],Table13[[SMT'#]:[163 J Election Question]],9,0)</f>
        <v>Yes</v>
      </c>
      <c r="Q643" s="6">
        <v>2018</v>
      </c>
      <c r="R643" s="6"/>
      <c r="S64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43" s="38">
        <f>VLOOKUP(Table14[[#This Row],[SMT ID]],'[1]Section 163(j) Election'!$A$5:$J$1406,7,0)</f>
        <v>2018</v>
      </c>
    </row>
    <row r="644" spans="1:20" s="5" customFormat="1" ht="30" customHeight="1" x14ac:dyDescent="0.25">
      <c r="A644" s="5" t="s">
        <v>2950</v>
      </c>
      <c r="B644" s="15">
        <v>63521</v>
      </c>
      <c r="C644" s="6">
        <v>22</v>
      </c>
      <c r="D644" s="5" t="s">
        <v>2950</v>
      </c>
      <c r="E644" s="5" t="s">
        <v>2845</v>
      </c>
      <c r="F644" s="5" t="s">
        <v>2846</v>
      </c>
      <c r="G644" s="5" t="s">
        <v>362</v>
      </c>
      <c r="H644" s="5" t="s">
        <v>232</v>
      </c>
      <c r="I644" s="5" t="s">
        <v>133</v>
      </c>
      <c r="J644" s="5" t="s">
        <v>19</v>
      </c>
      <c r="K644" s="7">
        <v>39539</v>
      </c>
      <c r="L644" s="7"/>
      <c r="M644" s="6" t="s">
        <v>117</v>
      </c>
      <c r="N644" s="5" t="s">
        <v>47</v>
      </c>
      <c r="O644" s="9"/>
      <c r="P644" s="6" t="str">
        <f>VLOOKUP(Table14[[#This Row],[SMT ID]],Table13[[SMT'#]:[163 J Election Question]],9,0)</f>
        <v>Yes</v>
      </c>
      <c r="Q644" s="6">
        <v>2018</v>
      </c>
      <c r="R644" s="6"/>
      <c r="S64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44" s="37">
        <f>VLOOKUP(Table14[[#This Row],[SMT ID]],'[1]Section 163(j) Election'!$A$5:$J$1406,7,0)</f>
        <v>2018</v>
      </c>
    </row>
    <row r="645" spans="1:20" s="5" customFormat="1" ht="30" customHeight="1" x14ac:dyDescent="0.25">
      <c r="A645" s="5" t="s">
        <v>2897</v>
      </c>
      <c r="B645" s="15">
        <v>63522</v>
      </c>
      <c r="C645" s="6">
        <v>83</v>
      </c>
      <c r="D645" s="5" t="s">
        <v>2897</v>
      </c>
      <c r="E645" s="5" t="s">
        <v>2935</v>
      </c>
      <c r="F645" s="5" t="s">
        <v>2936</v>
      </c>
      <c r="G645" s="5" t="s">
        <v>2937</v>
      </c>
      <c r="H645" s="5" t="s">
        <v>31</v>
      </c>
      <c r="I645" s="5" t="s">
        <v>32</v>
      </c>
      <c r="J645" s="5" t="s">
        <v>24</v>
      </c>
      <c r="K645" s="7">
        <v>39567</v>
      </c>
      <c r="L645" s="7"/>
      <c r="M645" s="6" t="s">
        <v>117</v>
      </c>
      <c r="N645" s="5" t="s">
        <v>47</v>
      </c>
      <c r="O645" s="9"/>
      <c r="P645" s="6" t="str">
        <f>VLOOKUP(Table14[[#This Row],[SMT ID]],Table13[[SMT'#]:[163 J Election Question]],9,0)</f>
        <v>No</v>
      </c>
      <c r="Q645" s="6"/>
      <c r="R645" s="6"/>
      <c r="S64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45" s="38">
        <f>VLOOKUP(Table14[[#This Row],[SMT ID]],'[1]Section 163(j) Election'!$A$5:$J$1406,7,0)</f>
        <v>2022</v>
      </c>
    </row>
    <row r="646" spans="1:20" s="5" customFormat="1" ht="30" customHeight="1" x14ac:dyDescent="0.25">
      <c r="A646" s="5" t="s">
        <v>2950</v>
      </c>
      <c r="B646" s="15">
        <v>63522</v>
      </c>
      <c r="C646" s="6">
        <v>17</v>
      </c>
      <c r="D646" s="5" t="s">
        <v>2950</v>
      </c>
      <c r="E646" s="5" t="s">
        <v>2935</v>
      </c>
      <c r="F646" s="5" t="s">
        <v>2936</v>
      </c>
      <c r="G646" s="5" t="s">
        <v>2937</v>
      </c>
      <c r="H646" s="5" t="s">
        <v>31</v>
      </c>
      <c r="I646" s="5" t="s">
        <v>32</v>
      </c>
      <c r="J646" s="5" t="s">
        <v>24</v>
      </c>
      <c r="K646" s="7">
        <v>39567</v>
      </c>
      <c r="L646" s="7"/>
      <c r="M646" s="6" t="s">
        <v>117</v>
      </c>
      <c r="N646" s="5" t="s">
        <v>47</v>
      </c>
      <c r="O646" s="9"/>
      <c r="P646" s="6" t="str">
        <f>VLOOKUP(Table14[[#This Row],[SMT ID]],Table13[[SMT'#]:[163 J Election Question]],9,0)</f>
        <v>No</v>
      </c>
      <c r="Q646" s="6"/>
      <c r="R646" s="6"/>
      <c r="S64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46" s="37">
        <f>VLOOKUP(Table14[[#This Row],[SMT ID]],'[1]Section 163(j) Election'!$A$5:$J$1406,7,0)</f>
        <v>2022</v>
      </c>
    </row>
    <row r="647" spans="1:20" s="5" customFormat="1" ht="30" customHeight="1" x14ac:dyDescent="0.25">
      <c r="A647" s="27" t="s">
        <v>3739</v>
      </c>
      <c r="B647" s="28">
        <v>63540</v>
      </c>
      <c r="C647" s="29">
        <v>100</v>
      </c>
      <c r="D647" s="27" t="s">
        <v>3739</v>
      </c>
      <c r="E647" s="27" t="s">
        <v>3746</v>
      </c>
      <c r="F647" s="27" t="s">
        <v>3747</v>
      </c>
      <c r="G647" s="27" t="s">
        <v>3748</v>
      </c>
      <c r="H647" s="27" t="s">
        <v>451</v>
      </c>
      <c r="I647" s="27" t="s">
        <v>452</v>
      </c>
      <c r="J647" s="27" t="s">
        <v>1335</v>
      </c>
      <c r="K647" s="30">
        <v>39437</v>
      </c>
      <c r="L647" s="30"/>
      <c r="M647" s="29" t="s">
        <v>419</v>
      </c>
      <c r="N647" s="27" t="s">
        <v>178</v>
      </c>
      <c r="O647" s="31"/>
      <c r="P647" s="29" t="s">
        <v>21</v>
      </c>
      <c r="Q647" s="29">
        <v>2019</v>
      </c>
      <c r="R647" s="29"/>
      <c r="S64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47" s="38">
        <f>VLOOKUP(Table14[[#This Row],[SMT ID]],'[1]Section 163(j) Election'!$A$5:$J$1406,7,0)</f>
        <v>2018</v>
      </c>
    </row>
    <row r="648" spans="1:20" s="5" customFormat="1" ht="30" customHeight="1" x14ac:dyDescent="0.25">
      <c r="A648" s="5" t="s">
        <v>2897</v>
      </c>
      <c r="B648" s="15">
        <v>63543</v>
      </c>
      <c r="C648" s="6">
        <v>92</v>
      </c>
      <c r="D648" s="5" t="s">
        <v>2897</v>
      </c>
      <c r="E648" s="5" t="s">
        <v>2938</v>
      </c>
      <c r="F648" s="5" t="s">
        <v>2939</v>
      </c>
      <c r="G648" s="5" t="s">
        <v>185</v>
      </c>
      <c r="H648" s="5" t="s">
        <v>88</v>
      </c>
      <c r="I648" s="5" t="s">
        <v>32</v>
      </c>
      <c r="J648" s="5" t="s">
        <v>89</v>
      </c>
      <c r="K648" s="7">
        <v>39625</v>
      </c>
      <c r="L648" s="7"/>
      <c r="M648" s="6" t="s">
        <v>117</v>
      </c>
      <c r="N648" s="5" t="s">
        <v>47</v>
      </c>
      <c r="O648" s="9"/>
      <c r="P648" s="6" t="str">
        <f>VLOOKUP(Table14[[#This Row],[SMT ID]],Table13[[SMT'#]:[163 J Election Question]],9,0)</f>
        <v>No</v>
      </c>
      <c r="Q648" s="6"/>
      <c r="R648" s="6"/>
      <c r="S64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48" s="37">
        <f>VLOOKUP(Table14[[#This Row],[SMT ID]],'[1]Section 163(j) Election'!$A$5:$J$1406,7,0)</f>
        <v>0</v>
      </c>
    </row>
    <row r="649" spans="1:20" s="5" customFormat="1" ht="30" customHeight="1" x14ac:dyDescent="0.25">
      <c r="A649" s="5" t="s">
        <v>2950</v>
      </c>
      <c r="B649" s="15">
        <v>63543</v>
      </c>
      <c r="C649" s="6">
        <v>8</v>
      </c>
      <c r="D649" s="5" t="s">
        <v>2950</v>
      </c>
      <c r="E649" s="5" t="s">
        <v>2938</v>
      </c>
      <c r="F649" s="5" t="s">
        <v>2939</v>
      </c>
      <c r="G649" s="5" t="s">
        <v>185</v>
      </c>
      <c r="H649" s="5" t="s">
        <v>88</v>
      </c>
      <c r="I649" s="5" t="s">
        <v>32</v>
      </c>
      <c r="J649" s="5" t="s">
        <v>89</v>
      </c>
      <c r="K649" s="7">
        <v>39625</v>
      </c>
      <c r="L649" s="7"/>
      <c r="M649" s="6" t="s">
        <v>117</v>
      </c>
      <c r="N649" s="5" t="s">
        <v>47</v>
      </c>
      <c r="O649" s="9"/>
      <c r="P649" s="6" t="str">
        <f>VLOOKUP(Table14[[#This Row],[SMT ID]],Table13[[SMT'#]:[163 J Election Question]],9,0)</f>
        <v>No</v>
      </c>
      <c r="Q649" s="6"/>
      <c r="R649" s="6"/>
      <c r="S64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49" s="38">
        <f>VLOOKUP(Table14[[#This Row],[SMT ID]],'[1]Section 163(j) Election'!$A$5:$J$1406,7,0)</f>
        <v>0</v>
      </c>
    </row>
    <row r="650" spans="1:20" s="5" customFormat="1" ht="30" customHeight="1" x14ac:dyDescent="0.25">
      <c r="A650" s="5" t="s">
        <v>3675</v>
      </c>
      <c r="B650" s="15">
        <v>63544</v>
      </c>
      <c r="C650" s="6">
        <v>100</v>
      </c>
      <c r="D650" s="5" t="s">
        <v>3675</v>
      </c>
      <c r="E650" s="5" t="s">
        <v>3706</v>
      </c>
      <c r="F650" s="5" t="s">
        <v>3707</v>
      </c>
      <c r="G650" s="5" t="s">
        <v>3708</v>
      </c>
      <c r="H650" s="5" t="s">
        <v>1319</v>
      </c>
      <c r="I650" s="5" t="s">
        <v>17</v>
      </c>
      <c r="J650" s="5" t="s">
        <v>3709</v>
      </c>
      <c r="K650" s="7">
        <v>39405</v>
      </c>
      <c r="L650" s="7"/>
      <c r="M650" s="6" t="s">
        <v>37</v>
      </c>
      <c r="N650" s="5" t="s">
        <v>178</v>
      </c>
      <c r="O650" s="9"/>
      <c r="P650" s="6" t="str">
        <f>VLOOKUP(Table14[[#This Row],[SMT ID]],Table13[[SMT'#]:[163 J Election Question]],9,0)</f>
        <v>No</v>
      </c>
      <c r="Q650" s="6"/>
      <c r="R650" s="6"/>
      <c r="S65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50" s="37">
        <f>VLOOKUP(Table14[[#This Row],[SMT ID]],'[1]Section 163(j) Election'!$A$5:$J$1406,7,0)</f>
        <v>0</v>
      </c>
    </row>
    <row r="651" spans="1:20" s="5" customFormat="1" ht="30" customHeight="1" x14ac:dyDescent="0.25">
      <c r="A651" s="5" t="s">
        <v>1256</v>
      </c>
      <c r="B651" s="15">
        <v>63546</v>
      </c>
      <c r="C651" s="6">
        <v>100</v>
      </c>
      <c r="D651" s="5" t="s">
        <v>1256</v>
      </c>
      <c r="E651" s="5" t="s">
        <v>1274</v>
      </c>
      <c r="F651" s="5" t="s">
        <v>1275</v>
      </c>
      <c r="G651" s="5" t="s">
        <v>1276</v>
      </c>
      <c r="H651" s="5" t="s">
        <v>289</v>
      </c>
      <c r="I651" s="5" t="s">
        <v>133</v>
      </c>
      <c r="J651" s="5" t="s">
        <v>171</v>
      </c>
      <c r="K651" s="7">
        <v>39736</v>
      </c>
      <c r="L651" s="7"/>
      <c r="M651" s="6" t="s">
        <v>419</v>
      </c>
      <c r="N651" s="5" t="s">
        <v>47</v>
      </c>
      <c r="O651" s="9"/>
      <c r="P651" s="6" t="str">
        <f>VLOOKUP(Table14[[#This Row],[SMT ID]],Table13[[SMT'#]:[163 J Election Question]],9,0)</f>
        <v>Yes</v>
      </c>
      <c r="Q651" s="6">
        <v>2018</v>
      </c>
      <c r="R651" s="6"/>
      <c r="S65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51" s="38">
        <f>VLOOKUP(Table14[[#This Row],[SMT ID]],'[1]Section 163(j) Election'!$A$5:$J$1406,7,0)</f>
        <v>2018</v>
      </c>
    </row>
    <row r="652" spans="1:20" s="5" customFormat="1" ht="30" customHeight="1" x14ac:dyDescent="0.25">
      <c r="A652" s="5" t="s">
        <v>118</v>
      </c>
      <c r="B652" s="15">
        <v>63595</v>
      </c>
      <c r="C652" s="6">
        <v>100</v>
      </c>
      <c r="D652" s="5" t="s">
        <v>118</v>
      </c>
      <c r="E652" s="5" t="s">
        <v>124</v>
      </c>
      <c r="F652" s="5" t="s">
        <v>125</v>
      </c>
      <c r="G652" s="5" t="s">
        <v>126</v>
      </c>
      <c r="H652" s="5" t="s">
        <v>127</v>
      </c>
      <c r="I652" s="5" t="s">
        <v>43</v>
      </c>
      <c r="J652" s="5" t="s">
        <v>128</v>
      </c>
      <c r="K652" s="7">
        <v>40193</v>
      </c>
      <c r="L652" s="7"/>
      <c r="M652" s="6" t="s">
        <v>123</v>
      </c>
      <c r="N652" s="5" t="s">
        <v>47</v>
      </c>
      <c r="O652" s="9"/>
      <c r="P652" s="6" t="str">
        <f>VLOOKUP(Table14[[#This Row],[SMT ID]],Table13[[SMT'#]:[163 J Election Question]],9,0)</f>
        <v>No</v>
      </c>
      <c r="Q652" s="6"/>
      <c r="R652" s="6"/>
      <c r="S65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52" s="37">
        <f>VLOOKUP(Table14[[#This Row],[SMT ID]],'[1]Section 163(j) Election'!$A$5:$J$1406,7,0)</f>
        <v>0</v>
      </c>
    </row>
    <row r="653" spans="1:20" s="5" customFormat="1" ht="30" customHeight="1" x14ac:dyDescent="0.25">
      <c r="A653" s="5" t="s">
        <v>3739</v>
      </c>
      <c r="B653" s="15">
        <v>63610</v>
      </c>
      <c r="C653" s="6">
        <v>100</v>
      </c>
      <c r="D653" s="5" t="s">
        <v>3739</v>
      </c>
      <c r="E653" s="5" t="s">
        <v>3749</v>
      </c>
      <c r="F653" s="5" t="s">
        <v>3750</v>
      </c>
      <c r="G653" s="5" t="s">
        <v>3516</v>
      </c>
      <c r="H653" s="5" t="s">
        <v>463</v>
      </c>
      <c r="I653" s="5" t="s">
        <v>452</v>
      </c>
      <c r="J653" s="5" t="s">
        <v>3517</v>
      </c>
      <c r="K653" s="7">
        <v>39538</v>
      </c>
      <c r="L653" s="7"/>
      <c r="M653" s="6" t="s">
        <v>419</v>
      </c>
      <c r="N653" s="5" t="s">
        <v>47</v>
      </c>
      <c r="O653" s="9"/>
      <c r="P653" s="6" t="str">
        <f>VLOOKUP(Table14[[#This Row],[SMT ID]],Table13[[SMT'#]:[163 J Election Question]],9,0)</f>
        <v>Yes</v>
      </c>
      <c r="Q653" s="6">
        <v>2018</v>
      </c>
      <c r="R653" s="6"/>
      <c r="S65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53" s="38">
        <f>VLOOKUP(Table14[[#This Row],[SMT ID]],'[1]Section 163(j) Election'!$A$5:$J$1406,7,0)</f>
        <v>2018</v>
      </c>
    </row>
    <row r="654" spans="1:20" s="5" customFormat="1" ht="30" customHeight="1" x14ac:dyDescent="0.25">
      <c r="A654" s="5" t="s">
        <v>1071</v>
      </c>
      <c r="B654" s="15">
        <v>63630</v>
      </c>
      <c r="C654" s="6">
        <v>100</v>
      </c>
      <c r="D654" s="5" t="s">
        <v>1071</v>
      </c>
      <c r="E654" s="5" t="s">
        <v>1089</v>
      </c>
      <c r="F654" s="5" t="s">
        <v>1090</v>
      </c>
      <c r="G654" s="5" t="s">
        <v>1091</v>
      </c>
      <c r="H654" s="5" t="s">
        <v>306</v>
      </c>
      <c r="I654" s="5" t="s">
        <v>133</v>
      </c>
      <c r="J654" s="5" t="s">
        <v>1092</v>
      </c>
      <c r="K654" s="7">
        <v>39811</v>
      </c>
      <c r="L654" s="7"/>
      <c r="M654" s="6" t="s">
        <v>123</v>
      </c>
      <c r="N654" s="5" t="s">
        <v>47</v>
      </c>
      <c r="O654" s="9"/>
      <c r="P654" s="6" t="str">
        <f>VLOOKUP(Table14[[#This Row],[SMT ID]],Table13[[SMT'#]:[163 J Election Question]],9,0)</f>
        <v>Yes</v>
      </c>
      <c r="Q654" s="6">
        <v>2018</v>
      </c>
      <c r="R654" s="6"/>
      <c r="S65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54" s="37">
        <f>VLOOKUP(Table14[[#This Row],[SMT ID]],'[1]Section 163(j) Election'!$A$5:$J$1406,7,0)</f>
        <v>2018</v>
      </c>
    </row>
    <row r="655" spans="1:20" s="5" customFormat="1" ht="30" customHeight="1" x14ac:dyDescent="0.25">
      <c r="A655" s="5" t="s">
        <v>2897</v>
      </c>
      <c r="B655" s="15">
        <v>63633</v>
      </c>
      <c r="C655" s="6">
        <v>100</v>
      </c>
      <c r="D655" s="5" t="s">
        <v>2897</v>
      </c>
      <c r="E655" s="5" t="s">
        <v>2940</v>
      </c>
      <c r="F655" s="5" t="s">
        <v>2941</v>
      </c>
      <c r="G655" s="5" t="s">
        <v>2942</v>
      </c>
      <c r="H655" s="5" t="s">
        <v>463</v>
      </c>
      <c r="I655" s="5" t="s">
        <v>452</v>
      </c>
      <c r="J655" s="5" t="s">
        <v>274</v>
      </c>
      <c r="K655" s="7">
        <v>39800</v>
      </c>
      <c r="L655" s="7"/>
      <c r="M655" s="6" t="s">
        <v>154</v>
      </c>
      <c r="N655" s="5" t="s">
        <v>56</v>
      </c>
      <c r="O655" s="9"/>
      <c r="P655" s="6" t="str">
        <f>VLOOKUP(Table14[[#This Row],[SMT ID]],Table13[[SMT'#]:[163 J Election Question]],9,0)</f>
        <v>No</v>
      </c>
      <c r="Q655" s="6"/>
      <c r="R655" s="6"/>
      <c r="S65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55" s="38">
        <f>VLOOKUP(Table14[[#This Row],[SMT ID]],'[1]Section 163(j) Election'!$A$5:$J$1406,7,0)</f>
        <v>2022</v>
      </c>
    </row>
    <row r="656" spans="1:20" s="5" customFormat="1" ht="30" customHeight="1" x14ac:dyDescent="0.25">
      <c r="A656" s="5" t="s">
        <v>2897</v>
      </c>
      <c r="B656" s="15">
        <v>63634</v>
      </c>
      <c r="C656" s="6">
        <v>100</v>
      </c>
      <c r="D656" s="5" t="s">
        <v>2897</v>
      </c>
      <c r="E656" s="5" t="s">
        <v>2943</v>
      </c>
      <c r="F656" s="5" t="s">
        <v>2944</v>
      </c>
      <c r="G656" s="5" t="s">
        <v>2945</v>
      </c>
      <c r="H656" s="5" t="s">
        <v>451</v>
      </c>
      <c r="I656" s="5" t="s">
        <v>452</v>
      </c>
      <c r="J656" s="5" t="s">
        <v>171</v>
      </c>
      <c r="K656" s="7">
        <v>39777</v>
      </c>
      <c r="L656" s="7"/>
      <c r="M656" s="6" t="s">
        <v>123</v>
      </c>
      <c r="N656" s="5" t="s">
        <v>56</v>
      </c>
      <c r="O656" s="9"/>
      <c r="P656" s="6" t="str">
        <f>VLOOKUP(Table14[[#This Row],[SMT ID]],Table13[[SMT'#]:[163 J Election Question]],9,0)</f>
        <v>No</v>
      </c>
      <c r="Q656" s="6"/>
      <c r="R656" s="6"/>
      <c r="S65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56" s="37">
        <f>VLOOKUP(Table14[[#This Row],[SMT ID]],'[1]Section 163(j) Election'!$A$5:$J$1406,7,0)</f>
        <v>2022</v>
      </c>
    </row>
    <row r="657" spans="1:20" s="5" customFormat="1" ht="30" customHeight="1" x14ac:dyDescent="0.25">
      <c r="A657" s="5" t="s">
        <v>3739</v>
      </c>
      <c r="B657" s="15">
        <v>63639</v>
      </c>
      <c r="C657" s="6">
        <v>100</v>
      </c>
      <c r="D657" s="5" t="s">
        <v>3739</v>
      </c>
      <c r="E657" s="5" t="s">
        <v>3751</v>
      </c>
      <c r="F657" s="5" t="s">
        <v>3752</v>
      </c>
      <c r="G657" s="5" t="s">
        <v>3641</v>
      </c>
      <c r="H657" s="5" t="s">
        <v>463</v>
      </c>
      <c r="I657" s="5" t="s">
        <v>452</v>
      </c>
      <c r="J657" s="5" t="s">
        <v>1320</v>
      </c>
      <c r="K657" s="7">
        <v>39688</v>
      </c>
      <c r="L657" s="7"/>
      <c r="M657" s="6" t="s">
        <v>117</v>
      </c>
      <c r="N657" s="5" t="s">
        <v>178</v>
      </c>
      <c r="O657" s="9"/>
      <c r="P657" s="6" t="str">
        <f>VLOOKUP(Table14[[#This Row],[SMT ID]],Table13[[SMT'#]:[163 J Election Question]],9,0)</f>
        <v>Yes</v>
      </c>
      <c r="Q657" s="6">
        <v>2018</v>
      </c>
      <c r="R657" s="6"/>
      <c r="S65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57" s="38">
        <f>VLOOKUP(Table14[[#This Row],[SMT ID]],'[1]Section 163(j) Election'!$A$5:$J$1406,7,0)</f>
        <v>2018</v>
      </c>
    </row>
    <row r="658" spans="1:20" s="5" customFormat="1" ht="30" customHeight="1" x14ac:dyDescent="0.25">
      <c r="A658" s="5" t="s">
        <v>1625</v>
      </c>
      <c r="B658" s="15">
        <v>63649</v>
      </c>
      <c r="C658" s="6">
        <v>100</v>
      </c>
      <c r="D658" s="5" t="s">
        <v>1625</v>
      </c>
      <c r="E658" s="5" t="s">
        <v>1626</v>
      </c>
      <c r="F658" s="5" t="s">
        <v>1627</v>
      </c>
      <c r="G658" s="5" t="s">
        <v>1156</v>
      </c>
      <c r="H658" s="5" t="s">
        <v>127</v>
      </c>
      <c r="I658" s="5" t="s">
        <v>43</v>
      </c>
      <c r="J658" s="5" t="s">
        <v>323</v>
      </c>
      <c r="K658" s="7">
        <v>40403</v>
      </c>
      <c r="L658" s="7"/>
      <c r="M658" s="6" t="s">
        <v>135</v>
      </c>
      <c r="N658" s="5" t="s">
        <v>47</v>
      </c>
      <c r="O658" s="9"/>
      <c r="P658" s="6" t="str">
        <f>VLOOKUP(Table14[[#This Row],[SMT ID]],Table13[[SMT'#]:[163 J Election Question]],9,0)</f>
        <v>Yes</v>
      </c>
      <c r="Q658" s="6">
        <v>2018</v>
      </c>
      <c r="R658" s="6"/>
      <c r="S65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58" s="37">
        <f>VLOOKUP(Table14[[#This Row],[SMT ID]],'[1]Section 163(j) Election'!$A$5:$J$1406,7,0)</f>
        <v>2018</v>
      </c>
    </row>
    <row r="659" spans="1:20" s="5" customFormat="1" ht="30" customHeight="1" x14ac:dyDescent="0.25">
      <c r="A659" s="5" t="s">
        <v>4232</v>
      </c>
      <c r="B659" s="15">
        <v>63651</v>
      </c>
      <c r="C659" s="6">
        <v>100</v>
      </c>
      <c r="D659" s="5" t="s">
        <v>4232</v>
      </c>
      <c r="E659" s="5" t="s">
        <v>4239</v>
      </c>
      <c r="F659" s="5" t="s">
        <v>4240</v>
      </c>
      <c r="G659" s="5" t="s">
        <v>604</v>
      </c>
      <c r="H659" s="5" t="s">
        <v>431</v>
      </c>
      <c r="I659" s="5" t="s">
        <v>43</v>
      </c>
      <c r="J659" s="5" t="s">
        <v>432</v>
      </c>
      <c r="K659" s="7">
        <v>39661</v>
      </c>
      <c r="L659" s="7"/>
      <c r="M659" s="6" t="s">
        <v>117</v>
      </c>
      <c r="N659" s="5" t="s">
        <v>56</v>
      </c>
      <c r="O659" s="9"/>
      <c r="P659" s="6" t="str">
        <f>VLOOKUP(Table14[[#This Row],[SMT ID]],Table13[[SMT'#]:[163 J Election Question]],9,0)</f>
        <v>Yes</v>
      </c>
      <c r="Q659" s="6">
        <v>2018</v>
      </c>
      <c r="R659" s="6"/>
      <c r="S65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59" s="38">
        <f>VLOOKUP(Table14[[#This Row],[SMT ID]],'[1]Section 163(j) Election'!$A$5:$J$1406,7,0)</f>
        <v>2018</v>
      </c>
    </row>
    <row r="660" spans="1:20" s="5" customFormat="1" ht="30" customHeight="1" x14ac:dyDescent="0.25">
      <c r="A660" s="5" t="s">
        <v>1256</v>
      </c>
      <c r="B660" s="15">
        <v>63662</v>
      </c>
      <c r="C660" s="6">
        <v>100</v>
      </c>
      <c r="D660" s="5" t="s">
        <v>1256</v>
      </c>
      <c r="E660" s="5" t="s">
        <v>1277</v>
      </c>
      <c r="F660" s="5" t="s">
        <v>1278</v>
      </c>
      <c r="G660" s="5" t="s">
        <v>1265</v>
      </c>
      <c r="H660" s="5" t="s">
        <v>53</v>
      </c>
      <c r="I660" s="5" t="s">
        <v>43</v>
      </c>
      <c r="J660" s="5" t="s">
        <v>1266</v>
      </c>
      <c r="K660" s="7">
        <v>39850</v>
      </c>
      <c r="L660" s="7"/>
      <c r="M660" s="6" t="s">
        <v>154</v>
      </c>
      <c r="N660" s="5" t="s">
        <v>47</v>
      </c>
      <c r="O660" s="9"/>
      <c r="P660" s="6" t="str">
        <f>VLOOKUP(Table14[[#This Row],[SMT ID]],Table13[[SMT'#]:[163 J Election Question]],9,0)</f>
        <v>Yes</v>
      </c>
      <c r="Q660" s="6">
        <v>2018</v>
      </c>
      <c r="R660" s="6"/>
      <c r="S66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60" s="37">
        <f>VLOOKUP(Table14[[#This Row],[SMT ID]],'[1]Section 163(j) Election'!$A$5:$J$1406,7,0)</f>
        <v>2018</v>
      </c>
    </row>
    <row r="661" spans="1:20" s="5" customFormat="1" ht="30" customHeight="1" x14ac:dyDescent="0.25">
      <c r="A661" s="5" t="s">
        <v>118</v>
      </c>
      <c r="B661" s="15">
        <v>63674</v>
      </c>
      <c r="C661" s="6">
        <v>100</v>
      </c>
      <c r="D661" s="5" t="s">
        <v>118</v>
      </c>
      <c r="E661" s="5" t="s">
        <v>129</v>
      </c>
      <c r="F661" s="5" t="s">
        <v>130</v>
      </c>
      <c r="G661" s="5" t="s">
        <v>131</v>
      </c>
      <c r="H661" s="5" t="s">
        <v>132</v>
      </c>
      <c r="I661" s="5" t="s">
        <v>133</v>
      </c>
      <c r="J661" s="5" t="s">
        <v>134</v>
      </c>
      <c r="K661" s="7">
        <v>40158</v>
      </c>
      <c r="L661" s="7"/>
      <c r="M661" s="6" t="s">
        <v>135</v>
      </c>
      <c r="N661" s="5" t="s">
        <v>47</v>
      </c>
      <c r="O661" s="9"/>
      <c r="P661" s="6" t="str">
        <f>VLOOKUP(Table14[[#This Row],[SMT ID]],Table13[[SMT'#]:[163 J Election Question]],9,0)</f>
        <v>Yes</v>
      </c>
      <c r="Q661" s="6">
        <v>2018</v>
      </c>
      <c r="R661" s="6"/>
      <c r="S66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61" s="38">
        <f>VLOOKUP(Table14[[#This Row],[SMT ID]],'[1]Section 163(j) Election'!$A$5:$J$1406,7,0)</f>
        <v>2018</v>
      </c>
    </row>
    <row r="662" spans="1:20" s="5" customFormat="1" ht="30" customHeight="1" x14ac:dyDescent="0.25">
      <c r="A662" s="5" t="s">
        <v>2637</v>
      </c>
      <c r="B662" s="15">
        <v>63687</v>
      </c>
      <c r="C662" s="6">
        <v>100</v>
      </c>
      <c r="D662" s="5" t="s">
        <v>2637</v>
      </c>
      <c r="E662" s="5" t="s">
        <v>2719</v>
      </c>
      <c r="F662" s="5" t="s">
        <v>2720</v>
      </c>
      <c r="G662" s="5" t="s">
        <v>273</v>
      </c>
      <c r="H662" s="5" t="s">
        <v>144</v>
      </c>
      <c r="I662" s="5" t="s">
        <v>133</v>
      </c>
      <c r="J662" s="5" t="s">
        <v>274</v>
      </c>
      <c r="K662" s="7">
        <v>39570</v>
      </c>
      <c r="L662" s="7"/>
      <c r="M662" s="6" t="s">
        <v>154</v>
      </c>
      <c r="N662" s="5" t="s">
        <v>178</v>
      </c>
      <c r="O662" s="9"/>
      <c r="P662" s="6" t="str">
        <f>VLOOKUP(Table14[[#This Row],[SMT ID]],Table13[[SMT'#]:[163 J Election Question]],9,0)</f>
        <v>No</v>
      </c>
      <c r="Q662" s="6"/>
      <c r="R662" s="6"/>
      <c r="S66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62" s="37">
        <f>VLOOKUP(Table14[[#This Row],[SMT ID]],'[1]Section 163(j) Election'!$A$5:$J$1406,7,0)</f>
        <v>0</v>
      </c>
    </row>
    <row r="663" spans="1:20" s="5" customFormat="1" ht="30" customHeight="1" x14ac:dyDescent="0.25">
      <c r="A663" s="5" t="s">
        <v>118</v>
      </c>
      <c r="B663" s="15">
        <v>63698</v>
      </c>
      <c r="C663" s="6">
        <v>100</v>
      </c>
      <c r="D663" s="5" t="s">
        <v>118</v>
      </c>
      <c r="E663" s="5" t="s">
        <v>136</v>
      </c>
      <c r="F663" s="5" t="s">
        <v>137</v>
      </c>
      <c r="G663" s="5" t="s">
        <v>138</v>
      </c>
      <c r="H663" s="5" t="s">
        <v>139</v>
      </c>
      <c r="I663" s="5" t="s">
        <v>32</v>
      </c>
      <c r="J663" s="5" t="s">
        <v>19</v>
      </c>
      <c r="K663" s="7">
        <v>40116</v>
      </c>
      <c r="L663" s="7"/>
      <c r="M663" s="6" t="s">
        <v>123</v>
      </c>
      <c r="N663" s="5" t="s">
        <v>47</v>
      </c>
      <c r="O663" s="9"/>
      <c r="P663" s="6" t="str">
        <f>VLOOKUP(Table14[[#This Row],[SMT ID]],Table13[[SMT'#]:[163 J Election Question]],9,0)</f>
        <v>No</v>
      </c>
      <c r="Q663" s="6"/>
      <c r="R663" s="6"/>
      <c r="S66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63" s="38">
        <f>VLOOKUP(Table14[[#This Row],[SMT ID]],'[1]Section 163(j) Election'!$A$5:$J$1406,7,0)</f>
        <v>0</v>
      </c>
    </row>
    <row r="664" spans="1:20" s="5" customFormat="1" ht="30" customHeight="1" x14ac:dyDescent="0.25">
      <c r="A664" s="5" t="s">
        <v>3739</v>
      </c>
      <c r="B664" s="15">
        <v>63699</v>
      </c>
      <c r="C664" s="6">
        <v>100</v>
      </c>
      <c r="D664" s="5" t="s">
        <v>3739</v>
      </c>
      <c r="E664" s="5" t="s">
        <v>3753</v>
      </c>
      <c r="F664" s="5" t="s">
        <v>3754</v>
      </c>
      <c r="G664" s="5" t="s">
        <v>3755</v>
      </c>
      <c r="H664" s="5" t="s">
        <v>1334</v>
      </c>
      <c r="I664" s="5" t="s">
        <v>17</v>
      </c>
      <c r="J664" s="5" t="s">
        <v>1335</v>
      </c>
      <c r="K664" s="7">
        <v>39541</v>
      </c>
      <c r="L664" s="7"/>
      <c r="M664" s="6" t="s">
        <v>419</v>
      </c>
      <c r="N664" s="5" t="s">
        <v>47</v>
      </c>
      <c r="O664" s="9"/>
      <c r="P664" s="6" t="str">
        <f>VLOOKUP(Table14[[#This Row],[SMT ID]],Table13[[SMT'#]:[163 J Election Question]],9,0)</f>
        <v>No</v>
      </c>
      <c r="Q664" s="6"/>
      <c r="R664" s="6"/>
      <c r="S66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64" s="37">
        <f>VLOOKUP(Table14[[#This Row],[SMT ID]],'[1]Section 163(j) Election'!$A$5:$J$1406,7,0)</f>
        <v>0</v>
      </c>
    </row>
    <row r="665" spans="1:20" s="5" customFormat="1" ht="30" customHeight="1" x14ac:dyDescent="0.25">
      <c r="A665" s="5" t="s">
        <v>118</v>
      </c>
      <c r="B665" s="15">
        <v>63723</v>
      </c>
      <c r="C665" s="6">
        <v>85</v>
      </c>
      <c r="D665" s="5" t="s">
        <v>118</v>
      </c>
      <c r="E665" s="5" t="s">
        <v>141</v>
      </c>
      <c r="F665" s="5" t="s">
        <v>142</v>
      </c>
      <c r="G665" s="5" t="s">
        <v>143</v>
      </c>
      <c r="H665" s="5" t="s">
        <v>144</v>
      </c>
      <c r="I665" s="5" t="s">
        <v>133</v>
      </c>
      <c r="J665" s="5" t="s">
        <v>145</v>
      </c>
      <c r="K665" s="7">
        <v>40417</v>
      </c>
      <c r="L665" s="7"/>
      <c r="M665" s="6" t="s">
        <v>135</v>
      </c>
      <c r="N665" s="5" t="s">
        <v>47</v>
      </c>
      <c r="O665" s="9"/>
      <c r="P665" s="6" t="str">
        <f>VLOOKUP(Table14[[#This Row],[SMT ID]],Table13[[SMT'#]:[163 J Election Question]],9,0)</f>
        <v>Yes</v>
      </c>
      <c r="Q665" s="6">
        <v>2018</v>
      </c>
      <c r="R665" s="6"/>
      <c r="S66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65" s="38">
        <f>VLOOKUP(Table14[[#This Row],[SMT ID]],'[1]Section 163(j) Election'!$A$5:$J$1406,7,0)</f>
        <v>2018</v>
      </c>
    </row>
    <row r="666" spans="1:20" s="5" customFormat="1" ht="30" customHeight="1" x14ac:dyDescent="0.25">
      <c r="A666" s="5" t="s">
        <v>1786</v>
      </c>
      <c r="B666" s="15">
        <v>63723</v>
      </c>
      <c r="C666" s="6">
        <v>15</v>
      </c>
      <c r="D666" s="5" t="s">
        <v>1786</v>
      </c>
      <c r="E666" s="5" t="s">
        <v>141</v>
      </c>
      <c r="F666" s="5" t="s">
        <v>142</v>
      </c>
      <c r="G666" s="5" t="s">
        <v>143</v>
      </c>
      <c r="H666" s="5" t="s">
        <v>144</v>
      </c>
      <c r="I666" s="5" t="s">
        <v>133</v>
      </c>
      <c r="J666" s="5" t="s">
        <v>145</v>
      </c>
      <c r="K666" s="7">
        <v>40417</v>
      </c>
      <c r="L666" s="7"/>
      <c r="M666" s="6" t="s">
        <v>135</v>
      </c>
      <c r="N666" s="5" t="s">
        <v>47</v>
      </c>
      <c r="O666" s="9"/>
      <c r="P666" s="6" t="str">
        <f>VLOOKUP(Table14[[#This Row],[SMT ID]],Table13[[SMT'#]:[163 J Election Question]],9,0)</f>
        <v>Yes</v>
      </c>
      <c r="Q666" s="6">
        <v>2018</v>
      </c>
      <c r="R666" s="6"/>
      <c r="S66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66" s="37">
        <f>VLOOKUP(Table14[[#This Row],[SMT ID]],'[1]Section 163(j) Election'!$A$5:$J$1406,7,0)</f>
        <v>2018</v>
      </c>
    </row>
    <row r="667" spans="1:20" s="5" customFormat="1" ht="30" customHeight="1" x14ac:dyDescent="0.25">
      <c r="A667" s="5" t="s">
        <v>2970</v>
      </c>
      <c r="B667" s="15">
        <v>63728</v>
      </c>
      <c r="C667" s="6">
        <v>100</v>
      </c>
      <c r="D667" s="5" t="s">
        <v>2970</v>
      </c>
      <c r="E667" s="5" t="s">
        <v>2983</v>
      </c>
      <c r="F667" s="5" t="s">
        <v>2984</v>
      </c>
      <c r="G667" s="5" t="s">
        <v>93</v>
      </c>
      <c r="H667" s="5" t="s">
        <v>31</v>
      </c>
      <c r="I667" s="5" t="s">
        <v>32</v>
      </c>
      <c r="J667" s="5" t="s">
        <v>171</v>
      </c>
      <c r="K667" s="7">
        <v>39741</v>
      </c>
      <c r="L667" s="7"/>
      <c r="M667" s="6" t="s">
        <v>154</v>
      </c>
      <c r="N667" s="5" t="s">
        <v>178</v>
      </c>
      <c r="O667" s="9"/>
      <c r="P667" s="6" t="str">
        <f>VLOOKUP(Table14[[#This Row],[SMT ID]],Table13[[SMT'#]:[163 J Election Question]],9,0)</f>
        <v>No</v>
      </c>
      <c r="Q667" s="6"/>
      <c r="R667" s="6"/>
      <c r="S66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67" s="38">
        <f>VLOOKUP(Table14[[#This Row],[SMT ID]],'[1]Section 163(j) Election'!$A$5:$J$1406,7,0)</f>
        <v>0</v>
      </c>
    </row>
    <row r="668" spans="1:20" s="5" customFormat="1" ht="30" customHeight="1" x14ac:dyDescent="0.25">
      <c r="A668" s="5" t="s">
        <v>4036</v>
      </c>
      <c r="B668" s="15">
        <v>63737</v>
      </c>
      <c r="C668" s="6">
        <v>100</v>
      </c>
      <c r="D668" s="5" t="s">
        <v>4036</v>
      </c>
      <c r="E668" s="5" t="s">
        <v>4037</v>
      </c>
      <c r="F668" s="5" t="s">
        <v>4038</v>
      </c>
      <c r="G668" s="5" t="s">
        <v>2284</v>
      </c>
      <c r="H668" s="5" t="s">
        <v>31</v>
      </c>
      <c r="I668" s="5" t="s">
        <v>32</v>
      </c>
      <c r="J668" s="5" t="s">
        <v>333</v>
      </c>
      <c r="K668" s="7">
        <v>41018</v>
      </c>
      <c r="L668" s="7"/>
      <c r="M668" s="6" t="s">
        <v>334</v>
      </c>
      <c r="N668" s="5" t="s">
        <v>56</v>
      </c>
      <c r="O668" s="9"/>
      <c r="P668" s="6" t="str">
        <f>VLOOKUP(Table14[[#This Row],[SMT ID]],Table13[[SMT'#]:[163 J Election Question]],9,0)</f>
        <v>No</v>
      </c>
      <c r="Q668" s="6"/>
      <c r="R668" s="6"/>
      <c r="S66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68" s="37">
        <f>VLOOKUP(Table14[[#This Row],[SMT ID]],'[1]Section 163(j) Election'!$A$5:$J$1406,7,0)</f>
        <v>0</v>
      </c>
    </row>
    <row r="669" spans="1:20" s="5" customFormat="1" ht="30" customHeight="1" x14ac:dyDescent="0.25">
      <c r="A669" s="5" t="s">
        <v>1157</v>
      </c>
      <c r="B669" s="15">
        <v>63748</v>
      </c>
      <c r="C669" s="6">
        <v>100</v>
      </c>
      <c r="D669" s="5" t="s">
        <v>1157</v>
      </c>
      <c r="E669" s="5" t="s">
        <v>1158</v>
      </c>
      <c r="F669" s="5" t="s">
        <v>1159</v>
      </c>
      <c r="G669" s="5" t="s">
        <v>1160</v>
      </c>
      <c r="H669" s="5" t="s">
        <v>182</v>
      </c>
      <c r="I669" s="5" t="s">
        <v>32</v>
      </c>
      <c r="J669" s="5" t="s">
        <v>1161</v>
      </c>
      <c r="K669" s="7">
        <v>39898</v>
      </c>
      <c r="L669" s="7"/>
      <c r="M669" s="6" t="s">
        <v>154</v>
      </c>
      <c r="N669" s="5" t="s">
        <v>47</v>
      </c>
      <c r="O669" s="9"/>
      <c r="P669" s="6" t="str">
        <f>VLOOKUP(Table14[[#This Row],[SMT ID]],Table13[[SMT'#]:[163 J Election Question]],9,0)</f>
        <v>Yes</v>
      </c>
      <c r="Q669" s="6">
        <v>2018</v>
      </c>
      <c r="R669" s="6"/>
      <c r="S66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69" s="38">
        <f>VLOOKUP(Table14[[#This Row],[SMT ID]],'[1]Section 163(j) Election'!$A$5:$J$1406,7,0)</f>
        <v>2018</v>
      </c>
    </row>
    <row r="670" spans="1:20" s="5" customFormat="1" ht="30" customHeight="1" x14ac:dyDescent="0.25">
      <c r="A670" s="5" t="s">
        <v>1646</v>
      </c>
      <c r="B670" s="15">
        <v>63759</v>
      </c>
      <c r="C670" s="6">
        <v>100</v>
      </c>
      <c r="D670" s="5" t="s">
        <v>1646</v>
      </c>
      <c r="E670" s="5" t="s">
        <v>1653</v>
      </c>
      <c r="F670" s="5" t="s">
        <v>1654</v>
      </c>
      <c r="G670" s="5" t="s">
        <v>543</v>
      </c>
      <c r="H670" s="5" t="s">
        <v>127</v>
      </c>
      <c r="I670" s="5" t="s">
        <v>43</v>
      </c>
      <c r="J670" s="5" t="s">
        <v>329</v>
      </c>
      <c r="K670" s="7">
        <v>40260</v>
      </c>
      <c r="L670" s="7"/>
      <c r="M670" s="6" t="s">
        <v>123</v>
      </c>
      <c r="N670" s="5" t="s">
        <v>47</v>
      </c>
      <c r="O670" s="9"/>
      <c r="P670" s="6" t="str">
        <f>VLOOKUP(Table14[[#This Row],[SMT ID]],Table13[[SMT'#]:[163 J Election Question]],9,0)</f>
        <v>No</v>
      </c>
      <c r="Q670" s="6"/>
      <c r="R670" s="6"/>
      <c r="S67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70" s="37">
        <f>VLOOKUP(Table14[[#This Row],[SMT ID]],'[1]Section 163(j) Election'!$A$5:$J$1406,7,0)</f>
        <v>0</v>
      </c>
    </row>
    <row r="671" spans="1:20" s="5" customFormat="1" ht="30" customHeight="1" x14ac:dyDescent="0.25">
      <c r="A671" s="5" t="s">
        <v>2897</v>
      </c>
      <c r="B671" s="15">
        <v>63760</v>
      </c>
      <c r="C671" s="6">
        <v>28</v>
      </c>
      <c r="D671" s="5" t="s">
        <v>2897</v>
      </c>
      <c r="E671" s="5" t="s">
        <v>2946</v>
      </c>
      <c r="F671" s="5" t="s">
        <v>2947</v>
      </c>
      <c r="G671" s="5" t="s">
        <v>2849</v>
      </c>
      <c r="H671" s="5" t="s">
        <v>524</v>
      </c>
      <c r="I671" s="5" t="s">
        <v>43</v>
      </c>
      <c r="J671" s="5" t="s">
        <v>915</v>
      </c>
      <c r="K671" s="7">
        <v>39744</v>
      </c>
      <c r="L671" s="7"/>
      <c r="M671" s="6" t="s">
        <v>154</v>
      </c>
      <c r="N671" s="5" t="s">
        <v>47</v>
      </c>
      <c r="O671" s="9"/>
      <c r="P671" s="6" t="str">
        <f>VLOOKUP(Table14[[#This Row],[SMT ID]],Table13[[SMT'#]:[163 J Election Question]],9,0)</f>
        <v>No</v>
      </c>
      <c r="Q671" s="6"/>
      <c r="R671" s="6"/>
      <c r="S67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71" s="38">
        <f>VLOOKUP(Table14[[#This Row],[SMT ID]],'[1]Section 163(j) Election'!$A$5:$J$1406,7,0)</f>
        <v>0</v>
      </c>
    </row>
    <row r="672" spans="1:20" s="5" customFormat="1" ht="30" customHeight="1" x14ac:dyDescent="0.25">
      <c r="A672" s="5" t="s">
        <v>2950</v>
      </c>
      <c r="B672" s="15">
        <v>63760</v>
      </c>
      <c r="C672" s="6">
        <v>52</v>
      </c>
      <c r="D672" s="5" t="s">
        <v>2950</v>
      </c>
      <c r="E672" s="5" t="s">
        <v>2946</v>
      </c>
      <c r="F672" s="5" t="s">
        <v>2947</v>
      </c>
      <c r="G672" s="5" t="s">
        <v>2849</v>
      </c>
      <c r="H672" s="5" t="s">
        <v>524</v>
      </c>
      <c r="I672" s="5" t="s">
        <v>43</v>
      </c>
      <c r="J672" s="5" t="s">
        <v>915</v>
      </c>
      <c r="K672" s="7">
        <v>39744</v>
      </c>
      <c r="L672" s="7"/>
      <c r="M672" s="6" t="s">
        <v>154</v>
      </c>
      <c r="N672" s="5" t="s">
        <v>47</v>
      </c>
      <c r="O672" s="9"/>
      <c r="P672" s="6" t="str">
        <f>VLOOKUP(Table14[[#This Row],[SMT ID]],Table13[[SMT'#]:[163 J Election Question]],9,0)</f>
        <v>No</v>
      </c>
      <c r="Q672" s="6"/>
      <c r="R672" s="6"/>
      <c r="S67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72" s="37">
        <f>VLOOKUP(Table14[[#This Row],[SMT ID]],'[1]Section 163(j) Election'!$A$5:$J$1406,7,0)</f>
        <v>0</v>
      </c>
    </row>
    <row r="673" spans="1:20" s="5" customFormat="1" ht="30" customHeight="1" x14ac:dyDescent="0.25">
      <c r="A673" s="5" t="s">
        <v>2970</v>
      </c>
      <c r="B673" s="15">
        <v>63760</v>
      </c>
      <c r="C673" s="6">
        <v>20</v>
      </c>
      <c r="D673" s="5" t="s">
        <v>2970</v>
      </c>
      <c r="E673" s="5" t="s">
        <v>2946</v>
      </c>
      <c r="F673" s="5" t="s">
        <v>2947</v>
      </c>
      <c r="G673" s="5" t="s">
        <v>2849</v>
      </c>
      <c r="H673" s="5" t="s">
        <v>524</v>
      </c>
      <c r="I673" s="5" t="s">
        <v>43</v>
      </c>
      <c r="J673" s="5" t="s">
        <v>915</v>
      </c>
      <c r="K673" s="7">
        <v>39744</v>
      </c>
      <c r="L673" s="7"/>
      <c r="M673" s="6" t="s">
        <v>154</v>
      </c>
      <c r="N673" s="5" t="s">
        <v>47</v>
      </c>
      <c r="O673" s="9"/>
      <c r="P673" s="6" t="str">
        <f>VLOOKUP(Table14[[#This Row],[SMT ID]],Table13[[SMT'#]:[163 J Election Question]],9,0)</f>
        <v>No</v>
      </c>
      <c r="Q673" s="6"/>
      <c r="R673" s="6"/>
      <c r="S67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73" s="38">
        <f>VLOOKUP(Table14[[#This Row],[SMT ID]],'[1]Section 163(j) Election'!$A$5:$J$1406,7,0)</f>
        <v>0</v>
      </c>
    </row>
    <row r="674" spans="1:20" s="5" customFormat="1" ht="30" customHeight="1" x14ac:dyDescent="0.25">
      <c r="A674" s="5" t="s">
        <v>2726</v>
      </c>
      <c r="B674" s="15">
        <v>63761</v>
      </c>
      <c r="C674" s="6">
        <v>80</v>
      </c>
      <c r="D674" s="5" t="s">
        <v>2726</v>
      </c>
      <c r="E674" s="5" t="s">
        <v>2847</v>
      </c>
      <c r="F674" s="5" t="s">
        <v>2848</v>
      </c>
      <c r="G674" s="5" t="s">
        <v>2849</v>
      </c>
      <c r="H674" s="5" t="s">
        <v>524</v>
      </c>
      <c r="I674" s="5" t="s">
        <v>43</v>
      </c>
      <c r="J674" s="5" t="s">
        <v>915</v>
      </c>
      <c r="K674" s="7">
        <v>40045</v>
      </c>
      <c r="L674" s="7"/>
      <c r="M674" s="6" t="s">
        <v>154</v>
      </c>
      <c r="N674" s="5" t="s">
        <v>178</v>
      </c>
      <c r="O674" s="9"/>
      <c r="P674" s="6" t="str">
        <f>VLOOKUP(Table14[[#This Row],[SMT ID]],Table13[[SMT'#]:[163 J Election Question]],9,0)</f>
        <v>Yes</v>
      </c>
      <c r="Q674" s="6">
        <v>2018</v>
      </c>
      <c r="R674" s="6"/>
      <c r="S67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74" s="37">
        <f>VLOOKUP(Table14[[#This Row],[SMT ID]],'[1]Section 163(j) Election'!$A$5:$J$1406,7,0)</f>
        <v>2018</v>
      </c>
    </row>
    <row r="675" spans="1:20" s="5" customFormat="1" ht="30" customHeight="1" x14ac:dyDescent="0.25">
      <c r="A675" s="5" t="s">
        <v>2850</v>
      </c>
      <c r="B675" s="15">
        <v>63761</v>
      </c>
      <c r="C675" s="6">
        <v>20</v>
      </c>
      <c r="D675" s="5" t="s">
        <v>2850</v>
      </c>
      <c r="E675" s="5" t="s">
        <v>2847</v>
      </c>
      <c r="F675" s="5" t="s">
        <v>2848</v>
      </c>
      <c r="G675" s="5" t="s">
        <v>2849</v>
      </c>
      <c r="H675" s="5" t="s">
        <v>524</v>
      </c>
      <c r="I675" s="5" t="s">
        <v>43</v>
      </c>
      <c r="J675" s="5" t="s">
        <v>915</v>
      </c>
      <c r="K675" s="7">
        <v>40045</v>
      </c>
      <c r="L675" s="7"/>
      <c r="M675" s="6" t="s">
        <v>154</v>
      </c>
      <c r="N675" s="5" t="s">
        <v>178</v>
      </c>
      <c r="O675" s="9"/>
      <c r="P675" s="6" t="str">
        <f>VLOOKUP(Table14[[#This Row],[SMT ID]],Table13[[SMT'#]:[163 J Election Question]],9,0)</f>
        <v>Yes</v>
      </c>
      <c r="Q675" s="6">
        <v>2018</v>
      </c>
      <c r="R675" s="6"/>
      <c r="S67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75" s="38">
        <f>VLOOKUP(Table14[[#This Row],[SMT ID]],'[1]Section 163(j) Election'!$A$5:$J$1406,7,0)</f>
        <v>2018</v>
      </c>
    </row>
    <row r="676" spans="1:20" s="5" customFormat="1" ht="30" customHeight="1" x14ac:dyDescent="0.25">
      <c r="A676" s="5" t="s">
        <v>2950</v>
      </c>
      <c r="B676" s="15">
        <v>63763</v>
      </c>
      <c r="C676" s="6">
        <v>100</v>
      </c>
      <c r="D676" s="5" t="s">
        <v>2950</v>
      </c>
      <c r="E676" s="5" t="s">
        <v>2959</v>
      </c>
      <c r="F676" s="5" t="s">
        <v>2960</v>
      </c>
      <c r="G676" s="5" t="s">
        <v>764</v>
      </c>
      <c r="H676" s="5" t="s">
        <v>31</v>
      </c>
      <c r="I676" s="5" t="s">
        <v>32</v>
      </c>
      <c r="J676" s="5" t="s">
        <v>110</v>
      </c>
      <c r="K676" s="7">
        <v>39715</v>
      </c>
      <c r="L676" s="7"/>
      <c r="M676" s="6" t="s">
        <v>154</v>
      </c>
      <c r="N676" s="5" t="s">
        <v>47</v>
      </c>
      <c r="O676" s="9"/>
      <c r="P676" s="6" t="str">
        <f>VLOOKUP(Table14[[#This Row],[SMT ID]],Table13[[SMT'#]:[163 J Election Question]],9,0)</f>
        <v>No</v>
      </c>
      <c r="Q676" s="6"/>
      <c r="R676" s="6"/>
      <c r="S67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76" s="37">
        <f>VLOOKUP(Table14[[#This Row],[SMT ID]],'[1]Section 163(j) Election'!$A$5:$J$1406,7,0)</f>
        <v>2022</v>
      </c>
    </row>
    <row r="677" spans="1:20" s="5" customFormat="1" ht="30" customHeight="1" x14ac:dyDescent="0.25">
      <c r="A677" s="5" t="s">
        <v>1230</v>
      </c>
      <c r="B677" s="15">
        <v>63772</v>
      </c>
      <c r="C677" s="6">
        <v>40</v>
      </c>
      <c r="D677" s="5" t="s">
        <v>1230</v>
      </c>
      <c r="E677" s="5" t="s">
        <v>1231</v>
      </c>
      <c r="F677" s="5" t="s">
        <v>1232</v>
      </c>
      <c r="G677" s="5" t="s">
        <v>1233</v>
      </c>
      <c r="H677" s="5" t="s">
        <v>109</v>
      </c>
      <c r="I677" s="5" t="s">
        <v>32</v>
      </c>
      <c r="J677" s="5" t="s">
        <v>333</v>
      </c>
      <c r="K677" s="7">
        <v>39689</v>
      </c>
      <c r="L677" s="7"/>
      <c r="M677" s="6" t="s">
        <v>154</v>
      </c>
      <c r="N677" s="5" t="s">
        <v>178</v>
      </c>
      <c r="O677" s="9"/>
      <c r="P677" s="6" t="str">
        <f>VLOOKUP(Table14[[#This Row],[SMT ID]],Table13[[SMT'#]:[163 J Election Question]],9,0)</f>
        <v>No</v>
      </c>
      <c r="Q677" s="6"/>
      <c r="R677" s="6"/>
      <c r="S67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77" s="38">
        <f>VLOOKUP(Table14[[#This Row],[SMT ID]],'[1]Section 163(j) Election'!$A$5:$J$1406,7,0)</f>
        <v>2022</v>
      </c>
    </row>
    <row r="678" spans="1:20" s="5" customFormat="1" ht="30" customHeight="1" x14ac:dyDescent="0.25">
      <c r="A678" s="5" t="s">
        <v>2970</v>
      </c>
      <c r="B678" s="15">
        <v>63772</v>
      </c>
      <c r="C678" s="6">
        <v>60</v>
      </c>
      <c r="D678" s="5" t="s">
        <v>2970</v>
      </c>
      <c r="E678" s="5" t="s">
        <v>1231</v>
      </c>
      <c r="F678" s="5" t="s">
        <v>1232</v>
      </c>
      <c r="G678" s="5" t="s">
        <v>1233</v>
      </c>
      <c r="H678" s="5" t="s">
        <v>109</v>
      </c>
      <c r="I678" s="5" t="s">
        <v>32</v>
      </c>
      <c r="J678" s="5" t="s">
        <v>333</v>
      </c>
      <c r="K678" s="7">
        <v>39689</v>
      </c>
      <c r="L678" s="7"/>
      <c r="M678" s="6" t="s">
        <v>154</v>
      </c>
      <c r="N678" s="5" t="s">
        <v>178</v>
      </c>
      <c r="O678" s="9"/>
      <c r="P678" s="6" t="str">
        <f>VLOOKUP(Table14[[#This Row],[SMT ID]],Table13[[SMT'#]:[163 J Election Question]],9,0)</f>
        <v>No</v>
      </c>
      <c r="Q678" s="6"/>
      <c r="R678" s="6"/>
      <c r="S67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78" s="37">
        <f>VLOOKUP(Table14[[#This Row],[SMT ID]],'[1]Section 163(j) Election'!$A$5:$J$1406,7,0)</f>
        <v>2022</v>
      </c>
    </row>
    <row r="679" spans="1:20" s="5" customFormat="1" ht="30" customHeight="1" x14ac:dyDescent="0.25">
      <c r="A679" s="5" t="s">
        <v>3739</v>
      </c>
      <c r="B679" s="15">
        <v>63784</v>
      </c>
      <c r="C679" s="6">
        <v>100</v>
      </c>
      <c r="D679" s="5" t="s">
        <v>3739</v>
      </c>
      <c r="E679" s="5" t="s">
        <v>3756</v>
      </c>
      <c r="F679" s="5" t="s">
        <v>3757</v>
      </c>
      <c r="G679" s="5" t="s">
        <v>3758</v>
      </c>
      <c r="H679" s="5" t="s">
        <v>1334</v>
      </c>
      <c r="I679" s="5" t="s">
        <v>17</v>
      </c>
      <c r="J679" s="5" t="s">
        <v>1335</v>
      </c>
      <c r="K679" s="7">
        <v>39583</v>
      </c>
      <c r="L679" s="7"/>
      <c r="M679" s="6" t="s">
        <v>154</v>
      </c>
      <c r="N679" s="5" t="s">
        <v>56</v>
      </c>
      <c r="O679" s="9"/>
      <c r="P679" s="6" t="str">
        <f>VLOOKUP(Table14[[#This Row],[SMT ID]],Table13[[SMT'#]:[163 J Election Question]],9,0)</f>
        <v>No</v>
      </c>
      <c r="Q679" s="6"/>
      <c r="R679" s="6"/>
      <c r="S67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79" s="38">
        <f>VLOOKUP(Table14[[#This Row],[SMT ID]],'[1]Section 163(j) Election'!$A$5:$J$1406,7,0)</f>
        <v>0</v>
      </c>
    </row>
    <row r="680" spans="1:20" s="5" customFormat="1" ht="30" customHeight="1" x14ac:dyDescent="0.25">
      <c r="A680" s="5" t="s">
        <v>2897</v>
      </c>
      <c r="B680" s="15">
        <v>63795</v>
      </c>
      <c r="C680" s="6">
        <v>100</v>
      </c>
      <c r="D680" s="5" t="s">
        <v>2897</v>
      </c>
      <c r="E680" s="5" t="s">
        <v>2948</v>
      </c>
      <c r="F680" s="5" t="s">
        <v>2949</v>
      </c>
      <c r="G680" s="5" t="s">
        <v>354</v>
      </c>
      <c r="H680" s="5" t="s">
        <v>289</v>
      </c>
      <c r="I680" s="5" t="s">
        <v>133</v>
      </c>
      <c r="J680" s="5" t="s">
        <v>355</v>
      </c>
      <c r="K680" s="7">
        <v>39822</v>
      </c>
      <c r="L680" s="7"/>
      <c r="M680" s="6" t="s">
        <v>154</v>
      </c>
      <c r="N680" s="5" t="s">
        <v>47</v>
      </c>
      <c r="O680" s="9"/>
      <c r="P680" s="6" t="str">
        <f>VLOOKUP(Table14[[#This Row],[SMT ID]],Table13[[SMT'#]:[163 J Election Question]],9,0)</f>
        <v>Yes</v>
      </c>
      <c r="Q680" s="6">
        <v>2018</v>
      </c>
      <c r="R680" s="6"/>
      <c r="S68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80" s="37">
        <f>VLOOKUP(Table14[[#This Row],[SMT ID]],'[1]Section 163(j) Election'!$A$5:$J$1406,7,0)</f>
        <v>2018</v>
      </c>
    </row>
    <row r="681" spans="1:20" s="5" customFormat="1" ht="30" customHeight="1" x14ac:dyDescent="0.25">
      <c r="A681" s="5" t="s">
        <v>2950</v>
      </c>
      <c r="B681" s="15">
        <v>63808</v>
      </c>
      <c r="C681" s="6">
        <v>100</v>
      </c>
      <c r="D681" s="5" t="s">
        <v>2950</v>
      </c>
      <c r="E681" s="5" t="s">
        <v>2961</v>
      </c>
      <c r="F681" s="5" t="s">
        <v>2962</v>
      </c>
      <c r="G681" s="5" t="s">
        <v>281</v>
      </c>
      <c r="H681" s="5" t="s">
        <v>88</v>
      </c>
      <c r="I681" s="5" t="s">
        <v>32</v>
      </c>
      <c r="J681" s="5" t="s">
        <v>94</v>
      </c>
      <c r="K681" s="7">
        <v>39786</v>
      </c>
      <c r="L681" s="7"/>
      <c r="M681" s="6" t="s">
        <v>117</v>
      </c>
      <c r="N681" s="5" t="s">
        <v>47</v>
      </c>
      <c r="O681" s="9"/>
      <c r="P681" s="6" t="str">
        <f>VLOOKUP(Table14[[#This Row],[SMT ID]],Table13[[SMT'#]:[163 J Election Question]],9,0)</f>
        <v>No</v>
      </c>
      <c r="Q681" s="6"/>
      <c r="R681" s="6"/>
      <c r="S68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81" s="38">
        <f>VLOOKUP(Table14[[#This Row],[SMT ID]],'[1]Section 163(j) Election'!$A$5:$J$1406,7,0)</f>
        <v>0</v>
      </c>
    </row>
    <row r="682" spans="1:20" s="5" customFormat="1" ht="30" customHeight="1" x14ac:dyDescent="0.25">
      <c r="A682" s="5" t="s">
        <v>265</v>
      </c>
      <c r="B682" s="15">
        <v>63850</v>
      </c>
      <c r="C682" s="6">
        <v>100</v>
      </c>
      <c r="D682" s="5" t="s">
        <v>265</v>
      </c>
      <c r="E682" s="5" t="s">
        <v>266</v>
      </c>
      <c r="F682" s="5" t="s">
        <v>267</v>
      </c>
      <c r="G682" s="5" t="s">
        <v>257</v>
      </c>
      <c r="H682" s="5" t="s">
        <v>127</v>
      </c>
      <c r="I682" s="5" t="s">
        <v>43</v>
      </c>
      <c r="J682" s="5" t="s">
        <v>258</v>
      </c>
      <c r="K682" s="7">
        <v>40494</v>
      </c>
      <c r="L682" s="7"/>
      <c r="M682" s="6" t="s">
        <v>123</v>
      </c>
      <c r="N682" s="5" t="s">
        <v>26</v>
      </c>
      <c r="O682" s="9"/>
      <c r="P682" s="6" t="str">
        <f>VLOOKUP(Table14[[#This Row],[SMT ID]],Table13[[SMT'#]:[163 J Election Question]],9,0)</f>
        <v>Yes</v>
      </c>
      <c r="Q682" s="6">
        <v>2018</v>
      </c>
      <c r="R682" s="6"/>
      <c r="S68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82" s="37">
        <f>VLOOKUP(Table14[[#This Row],[SMT ID]],'[1]Section 163(j) Election'!$A$5:$J$1406,7,0)</f>
        <v>2018</v>
      </c>
    </row>
    <row r="683" spans="1:20" s="5" customFormat="1" ht="30" customHeight="1" x14ac:dyDescent="0.25">
      <c r="A683" s="5" t="s">
        <v>4208</v>
      </c>
      <c r="B683" s="15">
        <v>63870</v>
      </c>
      <c r="C683" s="6">
        <v>100</v>
      </c>
      <c r="D683" s="5" t="s">
        <v>4208</v>
      </c>
      <c r="E683" s="5" t="s">
        <v>4209</v>
      </c>
      <c r="F683" s="5" t="s">
        <v>4210</v>
      </c>
      <c r="G683" s="5" t="s">
        <v>257</v>
      </c>
      <c r="H683" s="5" t="s">
        <v>127</v>
      </c>
      <c r="I683" s="5" t="s">
        <v>43</v>
      </c>
      <c r="J683" s="5" t="s">
        <v>258</v>
      </c>
      <c r="K683" s="7">
        <v>40391</v>
      </c>
      <c r="L683" s="7"/>
      <c r="M683" s="6" t="s">
        <v>135</v>
      </c>
      <c r="N683" s="5" t="s">
        <v>47</v>
      </c>
      <c r="O683" s="9"/>
      <c r="P683" s="6" t="str">
        <f>VLOOKUP(Table14[[#This Row],[SMT ID]],Table13[[SMT'#]:[163 J Election Question]],9,0)</f>
        <v>No</v>
      </c>
      <c r="Q683" s="6"/>
      <c r="R683" s="6"/>
      <c r="S68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83" s="38">
        <f>VLOOKUP(Table14[[#This Row],[SMT ID]],'[1]Section 163(j) Election'!$A$5:$J$1406,7,0)</f>
        <v>2022</v>
      </c>
    </row>
    <row r="684" spans="1:20" s="5" customFormat="1" ht="30" customHeight="1" x14ac:dyDescent="0.25">
      <c r="A684" s="5" t="s">
        <v>2950</v>
      </c>
      <c r="B684" s="15">
        <v>63874</v>
      </c>
      <c r="C684" s="6">
        <v>100</v>
      </c>
      <c r="D684" s="5" t="s">
        <v>2950</v>
      </c>
      <c r="E684" s="5" t="s">
        <v>2963</v>
      </c>
      <c r="F684" s="5" t="s">
        <v>2964</v>
      </c>
      <c r="G684" s="5" t="s">
        <v>2965</v>
      </c>
      <c r="H684" s="5" t="s">
        <v>68</v>
      </c>
      <c r="I684" s="5" t="s">
        <v>32</v>
      </c>
      <c r="J684" s="5" t="s">
        <v>359</v>
      </c>
      <c r="K684" s="7">
        <v>39903</v>
      </c>
      <c r="L684" s="7"/>
      <c r="M684" s="6" t="s">
        <v>135</v>
      </c>
      <c r="N684" s="5" t="s">
        <v>56</v>
      </c>
      <c r="O684" s="9"/>
      <c r="P684" s="6" t="str">
        <f>VLOOKUP(Table14[[#This Row],[SMT ID]],Table13[[SMT'#]:[163 J Election Question]],9,0)</f>
        <v>No</v>
      </c>
      <c r="Q684" s="6"/>
      <c r="R684" s="6"/>
      <c r="S68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84" s="37">
        <f>VLOOKUP(Table14[[#This Row],[SMT ID]],'[1]Section 163(j) Election'!$A$5:$J$1406,7,0)</f>
        <v>0</v>
      </c>
    </row>
    <row r="685" spans="1:20" s="5" customFormat="1" ht="30" customHeight="1" x14ac:dyDescent="0.25">
      <c r="A685" s="5" t="s">
        <v>3767</v>
      </c>
      <c r="B685" s="15">
        <v>63881</v>
      </c>
      <c r="C685" s="6">
        <v>100</v>
      </c>
      <c r="D685" s="5" t="s">
        <v>3767</v>
      </c>
      <c r="E685" s="5" t="s">
        <v>3768</v>
      </c>
      <c r="F685" s="5" t="s">
        <v>3769</v>
      </c>
      <c r="G685" s="5" t="s">
        <v>3770</v>
      </c>
      <c r="H685" s="5" t="s">
        <v>3455</v>
      </c>
      <c r="I685" s="5" t="s">
        <v>17</v>
      </c>
      <c r="J685" s="5" t="s">
        <v>1320</v>
      </c>
      <c r="K685" s="7">
        <v>39666</v>
      </c>
      <c r="L685" s="7"/>
      <c r="M685" s="6" t="s">
        <v>154</v>
      </c>
      <c r="N685" s="5" t="s">
        <v>56</v>
      </c>
      <c r="O685" s="9"/>
      <c r="P685" s="6" t="str">
        <f>VLOOKUP(Table14[[#This Row],[SMT ID]],Table13[[SMT'#]:[163 J Election Question]],9,0)</f>
        <v>Yes</v>
      </c>
      <c r="Q685" s="6">
        <v>2018</v>
      </c>
      <c r="R685" s="6"/>
      <c r="S68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85" s="38">
        <f>VLOOKUP(Table14[[#This Row],[SMT ID]],'[1]Section 163(j) Election'!$A$5:$J$1406,7,0)</f>
        <v>2018</v>
      </c>
    </row>
    <row r="686" spans="1:20" s="5" customFormat="1" ht="30" customHeight="1" x14ac:dyDescent="0.25">
      <c r="A686" s="5" t="s">
        <v>3767</v>
      </c>
      <c r="B686" s="15">
        <v>63899</v>
      </c>
      <c r="C686" s="6">
        <v>100</v>
      </c>
      <c r="D686" s="5" t="s">
        <v>3767</v>
      </c>
      <c r="E686" s="5" t="s">
        <v>3771</v>
      </c>
      <c r="F686" s="5" t="s">
        <v>3772</v>
      </c>
      <c r="G686" s="5" t="s">
        <v>3708</v>
      </c>
      <c r="H686" s="5" t="s">
        <v>1319</v>
      </c>
      <c r="I686" s="5" t="s">
        <v>17</v>
      </c>
      <c r="J686" s="5" t="s">
        <v>3709</v>
      </c>
      <c r="K686" s="7">
        <v>39811</v>
      </c>
      <c r="L686" s="7"/>
      <c r="M686" s="6" t="s">
        <v>154</v>
      </c>
      <c r="N686" s="5" t="s">
        <v>56</v>
      </c>
      <c r="O686" s="9"/>
      <c r="P686" s="6" t="str">
        <f>VLOOKUP(Table14[[#This Row],[SMT ID]],Table13[[SMT'#]:[163 J Election Question]],9,0)</f>
        <v>No</v>
      </c>
      <c r="Q686" s="6"/>
      <c r="R686" s="6"/>
      <c r="S68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86" s="37">
        <f>VLOOKUP(Table14[[#This Row],[SMT ID]],'[1]Section 163(j) Election'!$A$5:$J$1406,7,0)</f>
        <v>0</v>
      </c>
    </row>
    <row r="687" spans="1:20" s="5" customFormat="1" ht="30" customHeight="1" x14ac:dyDescent="0.25">
      <c r="A687" s="5" t="s">
        <v>2950</v>
      </c>
      <c r="B687" s="15">
        <v>63900</v>
      </c>
      <c r="C687" s="6">
        <v>100</v>
      </c>
      <c r="D687" s="5" t="s">
        <v>2950</v>
      </c>
      <c r="E687" s="5" t="s">
        <v>2966</v>
      </c>
      <c r="F687" s="5" t="s">
        <v>2967</v>
      </c>
      <c r="G687" s="5" t="s">
        <v>695</v>
      </c>
      <c r="H687" s="5" t="s">
        <v>68</v>
      </c>
      <c r="I687" s="5" t="s">
        <v>32</v>
      </c>
      <c r="J687" s="5" t="s">
        <v>62</v>
      </c>
      <c r="K687" s="7">
        <v>39797</v>
      </c>
      <c r="L687" s="7"/>
      <c r="M687" s="6" t="s">
        <v>123</v>
      </c>
      <c r="N687" s="5" t="s">
        <v>178</v>
      </c>
      <c r="O687" s="9"/>
      <c r="P687" s="6" t="str">
        <f>VLOOKUP(Table14[[#This Row],[SMT ID]],Table13[[SMT'#]:[163 J Election Question]],9,0)</f>
        <v>Yes</v>
      </c>
      <c r="Q687" s="6">
        <v>2018</v>
      </c>
      <c r="R687" s="6"/>
      <c r="S68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87" s="38">
        <f>VLOOKUP(Table14[[#This Row],[SMT ID]],'[1]Section 163(j) Election'!$A$5:$J$1406,7,0)</f>
        <v>2018</v>
      </c>
    </row>
    <row r="688" spans="1:20" s="5" customFormat="1" ht="30" customHeight="1" x14ac:dyDescent="0.25">
      <c r="A688" s="5" t="s">
        <v>591</v>
      </c>
      <c r="B688" s="15">
        <v>63906</v>
      </c>
      <c r="C688" s="6">
        <v>100</v>
      </c>
      <c r="D688" s="5" t="s">
        <v>591</v>
      </c>
      <c r="E688" s="5" t="s">
        <v>592</v>
      </c>
      <c r="F688" s="5" t="s">
        <v>593</v>
      </c>
      <c r="G688" s="5" t="s">
        <v>594</v>
      </c>
      <c r="H688" s="5" t="s">
        <v>144</v>
      </c>
      <c r="I688" s="5" t="s">
        <v>133</v>
      </c>
      <c r="J688" s="5" t="s">
        <v>145</v>
      </c>
      <c r="K688" s="7">
        <v>40613</v>
      </c>
      <c r="L688" s="7"/>
      <c r="M688" s="6" t="s">
        <v>135</v>
      </c>
      <c r="N688" s="5" t="s">
        <v>47</v>
      </c>
      <c r="O688" s="9"/>
      <c r="P688" s="6" t="str">
        <f>VLOOKUP(Table14[[#This Row],[SMT ID]],Table13[[SMT'#]:[163 J Election Question]],9,0)</f>
        <v>Yes</v>
      </c>
      <c r="Q688" s="6">
        <v>2018</v>
      </c>
      <c r="R688" s="6"/>
      <c r="S68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88" s="37">
        <f>VLOOKUP(Table14[[#This Row],[SMT ID]],'[1]Section 163(j) Election'!$A$5:$J$1406,7,0)</f>
        <v>2018</v>
      </c>
    </row>
    <row r="689" spans="1:20" s="5" customFormat="1" ht="30" customHeight="1" x14ac:dyDescent="0.25">
      <c r="A689" s="5" t="s">
        <v>1071</v>
      </c>
      <c r="B689" s="15">
        <v>63911</v>
      </c>
      <c r="C689" s="6">
        <v>100</v>
      </c>
      <c r="D689" s="5" t="s">
        <v>1071</v>
      </c>
      <c r="E689" s="5" t="s">
        <v>1093</v>
      </c>
      <c r="F689" s="5" t="s">
        <v>1094</v>
      </c>
      <c r="G689" s="5" t="s">
        <v>191</v>
      </c>
      <c r="H689" s="5" t="s">
        <v>109</v>
      </c>
      <c r="I689" s="5" t="s">
        <v>32</v>
      </c>
      <c r="J689" s="5" t="s">
        <v>33</v>
      </c>
      <c r="K689" s="7">
        <v>39841</v>
      </c>
      <c r="L689" s="7"/>
      <c r="M689" s="6" t="s">
        <v>117</v>
      </c>
      <c r="N689" s="5" t="s">
        <v>26</v>
      </c>
      <c r="O689" s="9"/>
      <c r="P689" s="6" t="str">
        <f>VLOOKUP(Table14[[#This Row],[SMT ID]],Table13[[SMT'#]:[163 J Election Question]],9,0)</f>
        <v>Yes</v>
      </c>
      <c r="Q689" s="6">
        <v>2018</v>
      </c>
      <c r="R689" s="6"/>
      <c r="S68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89" s="38">
        <f>VLOOKUP(Table14[[#This Row],[SMT ID]],'[1]Section 163(j) Election'!$A$5:$J$1406,7,0)</f>
        <v>2018</v>
      </c>
    </row>
    <row r="690" spans="1:20" s="5" customFormat="1" ht="30" customHeight="1" x14ac:dyDescent="0.25">
      <c r="A690" s="5" t="s">
        <v>3866</v>
      </c>
      <c r="B690" s="15">
        <v>63913</v>
      </c>
      <c r="C690" s="6">
        <v>100</v>
      </c>
      <c r="D690" s="5" t="s">
        <v>3866</v>
      </c>
      <c r="E690" s="5" t="s">
        <v>3867</v>
      </c>
      <c r="F690" s="5" t="s">
        <v>3868</v>
      </c>
      <c r="G690" s="5" t="s">
        <v>181</v>
      </c>
      <c r="H690" s="5" t="s">
        <v>182</v>
      </c>
      <c r="I690" s="5" t="s">
        <v>32</v>
      </c>
      <c r="J690" s="5" t="s">
        <v>62</v>
      </c>
      <c r="K690" s="7">
        <v>39794</v>
      </c>
      <c r="L690" s="7"/>
      <c r="M690" s="6" t="s">
        <v>123</v>
      </c>
      <c r="N690" s="5" t="s">
        <v>47</v>
      </c>
      <c r="O690" s="9"/>
      <c r="P690" s="6" t="str">
        <f>VLOOKUP(Table14[[#This Row],[SMT ID]],Table13[[SMT'#]:[163 J Election Question]],9,0)</f>
        <v>No</v>
      </c>
      <c r="Q690" s="6"/>
      <c r="R690" s="6"/>
      <c r="S69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90" s="37">
        <f>VLOOKUP(Table14[[#This Row],[SMT ID]],'[1]Section 163(j) Election'!$A$5:$J$1406,7,0)</f>
        <v>0</v>
      </c>
    </row>
    <row r="691" spans="1:20" s="5" customFormat="1" ht="30" customHeight="1" x14ac:dyDescent="0.25">
      <c r="A691" s="5" t="s">
        <v>265</v>
      </c>
      <c r="B691" s="15">
        <v>63915</v>
      </c>
      <c r="C691" s="6">
        <v>85.57</v>
      </c>
      <c r="D691" s="5" t="s">
        <v>265</v>
      </c>
      <c r="E691" s="5" t="s">
        <v>268</v>
      </c>
      <c r="F691" s="5" t="s">
        <v>269</v>
      </c>
      <c r="G691" s="5" t="s">
        <v>270</v>
      </c>
      <c r="H691" s="5" t="s">
        <v>68</v>
      </c>
      <c r="I691" s="5" t="s">
        <v>32</v>
      </c>
      <c r="J691" s="5" t="s">
        <v>33</v>
      </c>
      <c r="K691" s="7">
        <v>40443</v>
      </c>
      <c r="L691" s="7"/>
      <c r="M691" s="6" t="s">
        <v>135</v>
      </c>
      <c r="N691" s="5" t="s">
        <v>47</v>
      </c>
      <c r="O691" s="9"/>
      <c r="P691" s="6" t="str">
        <f>VLOOKUP(Table14[[#This Row],[SMT ID]],Table13[[SMT'#]:[163 J Election Question]],9,0)</f>
        <v>No</v>
      </c>
      <c r="Q691" s="6"/>
      <c r="R691" s="6"/>
      <c r="S69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91" s="38">
        <f>VLOOKUP(Table14[[#This Row],[SMT ID]],'[1]Section 163(j) Election'!$A$5:$J$1406,7,0)</f>
        <v>0</v>
      </c>
    </row>
    <row r="692" spans="1:20" s="5" customFormat="1" ht="30" customHeight="1" x14ac:dyDescent="0.25">
      <c r="A692" s="5" t="s">
        <v>1786</v>
      </c>
      <c r="B692" s="15">
        <v>63915</v>
      </c>
      <c r="C692" s="6">
        <v>14.43</v>
      </c>
      <c r="D692" s="5" t="s">
        <v>1786</v>
      </c>
      <c r="E692" s="5" t="s">
        <v>268</v>
      </c>
      <c r="F692" s="5" t="s">
        <v>269</v>
      </c>
      <c r="G692" s="5" t="s">
        <v>270</v>
      </c>
      <c r="H692" s="5" t="s">
        <v>68</v>
      </c>
      <c r="I692" s="5" t="s">
        <v>32</v>
      </c>
      <c r="J692" s="5" t="s">
        <v>33</v>
      </c>
      <c r="K692" s="7">
        <v>40443</v>
      </c>
      <c r="L692" s="7"/>
      <c r="M692" s="6" t="s">
        <v>135</v>
      </c>
      <c r="N692" s="5" t="s">
        <v>47</v>
      </c>
      <c r="O692" s="9"/>
      <c r="P692" s="6" t="str">
        <f>VLOOKUP(Table14[[#This Row],[SMT ID]],Table13[[SMT'#]:[163 J Election Question]],9,0)</f>
        <v>No</v>
      </c>
      <c r="Q692" s="6"/>
      <c r="R692" s="6"/>
      <c r="S69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92" s="37">
        <f>VLOOKUP(Table14[[#This Row],[SMT ID]],'[1]Section 163(j) Election'!$A$5:$J$1406,7,0)</f>
        <v>0</v>
      </c>
    </row>
    <row r="693" spans="1:20" s="5" customFormat="1" ht="30" customHeight="1" x14ac:dyDescent="0.25">
      <c r="A693" s="5" t="s">
        <v>3777</v>
      </c>
      <c r="B693" s="15">
        <v>63930</v>
      </c>
      <c r="C693" s="6">
        <v>100</v>
      </c>
      <c r="D693" s="5" t="s">
        <v>3777</v>
      </c>
      <c r="E693" s="5" t="s">
        <v>3807</v>
      </c>
      <c r="F693" s="5" t="s">
        <v>3808</v>
      </c>
      <c r="G693" s="5" t="s">
        <v>114</v>
      </c>
      <c r="H693" s="5" t="s">
        <v>431</v>
      </c>
      <c r="I693" s="5" t="s">
        <v>43</v>
      </c>
      <c r="J693" s="5" t="s">
        <v>116</v>
      </c>
      <c r="K693" s="7">
        <v>39753</v>
      </c>
      <c r="L693" s="7"/>
      <c r="M693" s="6" t="s">
        <v>117</v>
      </c>
      <c r="N693" s="5" t="s">
        <v>26</v>
      </c>
      <c r="O693" s="9"/>
      <c r="P693" s="6" t="str">
        <f>VLOOKUP(Table14[[#This Row],[SMT ID]],Table13[[SMT'#]:[163 J Election Question]],9,0)</f>
        <v>Yes</v>
      </c>
      <c r="Q693" s="6">
        <v>2018</v>
      </c>
      <c r="R693" s="6"/>
      <c r="S69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93" s="38">
        <f>VLOOKUP(Table14[[#This Row],[SMT ID]],'[1]Section 163(j) Election'!$A$5:$J$1406,7,0)</f>
        <v>2018</v>
      </c>
    </row>
    <row r="694" spans="1:20" s="5" customFormat="1" ht="30" customHeight="1" x14ac:dyDescent="0.25">
      <c r="A694" s="5" t="s">
        <v>1230</v>
      </c>
      <c r="B694" s="15">
        <v>63933</v>
      </c>
      <c r="C694" s="6">
        <v>100</v>
      </c>
      <c r="D694" s="5" t="s">
        <v>1230</v>
      </c>
      <c r="E694" s="5" t="s">
        <v>1234</v>
      </c>
      <c r="F694" s="5" t="s">
        <v>1235</v>
      </c>
      <c r="G694" s="5" t="s">
        <v>1236</v>
      </c>
      <c r="H694" s="5" t="s">
        <v>68</v>
      </c>
      <c r="I694" s="5" t="s">
        <v>32</v>
      </c>
      <c r="J694" s="5" t="s">
        <v>149</v>
      </c>
      <c r="K694" s="7">
        <v>39811</v>
      </c>
      <c r="L694" s="7"/>
      <c r="M694" s="6" t="s">
        <v>154</v>
      </c>
      <c r="N694" s="5" t="s">
        <v>56</v>
      </c>
      <c r="O694" s="9"/>
      <c r="P694" s="6" t="str">
        <f>VLOOKUP(Table14[[#This Row],[SMT ID]],Table13[[SMT'#]:[163 J Election Question]],9,0)</f>
        <v>No</v>
      </c>
      <c r="Q694" s="6"/>
      <c r="R694" s="6"/>
      <c r="S69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94" s="37">
        <f>VLOOKUP(Table14[[#This Row],[SMT ID]],'[1]Section 163(j) Election'!$A$5:$J$1406,7,0)</f>
        <v>0</v>
      </c>
    </row>
    <row r="695" spans="1:20" s="21" customFormat="1" ht="30" customHeight="1" x14ac:dyDescent="0.25">
      <c r="A695" s="5" t="s">
        <v>3739</v>
      </c>
      <c r="B695" s="15">
        <v>63939</v>
      </c>
      <c r="C695" s="6">
        <v>100</v>
      </c>
      <c r="D695" s="5" t="s">
        <v>3739</v>
      </c>
      <c r="E695" s="5" t="s">
        <v>3759</v>
      </c>
      <c r="F695" s="5" t="s">
        <v>3760</v>
      </c>
      <c r="G695" s="5" t="s">
        <v>3761</v>
      </c>
      <c r="H695" s="5" t="s">
        <v>451</v>
      </c>
      <c r="I695" s="5" t="s">
        <v>452</v>
      </c>
      <c r="J695" s="5" t="s">
        <v>1335</v>
      </c>
      <c r="K695" s="7">
        <v>39714</v>
      </c>
      <c r="L695" s="7"/>
      <c r="M695" s="6" t="s">
        <v>154</v>
      </c>
      <c r="N695" s="5" t="s">
        <v>56</v>
      </c>
      <c r="O695" s="9"/>
      <c r="P695" s="6" t="str">
        <f>VLOOKUP(Table14[[#This Row],[SMT ID]],Table13[[SMT'#]:[163 J Election Question]],9,0)</f>
        <v>No</v>
      </c>
      <c r="Q695" s="6"/>
      <c r="R695" s="6"/>
      <c r="S69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95" s="38">
        <f>VLOOKUP(Table14[[#This Row],[SMT ID]],'[1]Section 163(j) Election'!$A$5:$J$1406,7,0)</f>
        <v>0</v>
      </c>
    </row>
    <row r="696" spans="1:20" s="5" customFormat="1" ht="30" customHeight="1" x14ac:dyDescent="0.25">
      <c r="A696" s="5" t="s">
        <v>118</v>
      </c>
      <c r="B696" s="15">
        <v>63962</v>
      </c>
      <c r="C696" s="6">
        <v>100</v>
      </c>
      <c r="D696" s="5" t="s">
        <v>118</v>
      </c>
      <c r="E696" s="5" t="s">
        <v>146</v>
      </c>
      <c r="F696" s="5" t="s">
        <v>147</v>
      </c>
      <c r="G696" s="5" t="s">
        <v>148</v>
      </c>
      <c r="H696" s="5" t="s">
        <v>115</v>
      </c>
      <c r="I696" s="5" t="s">
        <v>43</v>
      </c>
      <c r="J696" s="5" t="s">
        <v>149</v>
      </c>
      <c r="K696" s="7">
        <v>40176</v>
      </c>
      <c r="L696" s="7"/>
      <c r="M696" s="6" t="s">
        <v>123</v>
      </c>
      <c r="N696" s="5" t="s">
        <v>47</v>
      </c>
      <c r="O696" s="9"/>
      <c r="P696" s="6" t="str">
        <f>VLOOKUP(Table14[[#This Row],[SMT ID]],Table13[[SMT'#]:[163 J Election Question]],9,0)</f>
        <v>No</v>
      </c>
      <c r="Q696" s="6"/>
      <c r="R696" s="6"/>
      <c r="S69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96" s="37">
        <f>VLOOKUP(Table14[[#This Row],[SMT ID]],'[1]Section 163(j) Election'!$A$5:$J$1406,7,0)</f>
        <v>0</v>
      </c>
    </row>
    <row r="697" spans="1:20" s="21" customFormat="1" ht="30" customHeight="1" x14ac:dyDescent="0.25">
      <c r="A697" s="5" t="s">
        <v>4062</v>
      </c>
      <c r="B697" s="15">
        <v>63965</v>
      </c>
      <c r="C697" s="6">
        <v>100</v>
      </c>
      <c r="D697" s="5" t="s">
        <v>4062</v>
      </c>
      <c r="E697" s="5" t="s">
        <v>4069</v>
      </c>
      <c r="F697" s="5" t="s">
        <v>4070</v>
      </c>
      <c r="G697" s="5" t="s">
        <v>828</v>
      </c>
      <c r="H697" s="5" t="s">
        <v>164</v>
      </c>
      <c r="I697" s="5" t="s">
        <v>133</v>
      </c>
      <c r="J697" s="5" t="s">
        <v>302</v>
      </c>
      <c r="K697" s="7">
        <v>40168</v>
      </c>
      <c r="L697" s="7"/>
      <c r="M697" s="6" t="s">
        <v>123</v>
      </c>
      <c r="N697" s="5" t="s">
        <v>47</v>
      </c>
      <c r="O697" s="9"/>
      <c r="P697" s="6" t="str">
        <f>VLOOKUP(Table14[[#This Row],[SMT ID]],[3]Sheet1!$A$11:$AC$60,29,0)</f>
        <v>No</v>
      </c>
      <c r="Q697" s="6"/>
      <c r="R697" s="6"/>
      <c r="S69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97" s="38">
        <f>VLOOKUP(Table14[[#This Row],[SMT ID]],'[1]Section 163(j) Election'!$A$5:$J$1406,7,0)</f>
        <v>0</v>
      </c>
    </row>
    <row r="698" spans="1:20" s="5" customFormat="1" ht="30" customHeight="1" x14ac:dyDescent="0.25">
      <c r="A698" s="5" t="s">
        <v>4062</v>
      </c>
      <c r="B698" s="15">
        <v>63984</v>
      </c>
      <c r="C698" s="6">
        <v>100</v>
      </c>
      <c r="D698" s="5" t="s">
        <v>4062</v>
      </c>
      <c r="E698" s="5" t="s">
        <v>4071</v>
      </c>
      <c r="F698" s="5" t="s">
        <v>4072</v>
      </c>
      <c r="G698" s="5" t="s">
        <v>1689</v>
      </c>
      <c r="H698" s="5" t="s">
        <v>144</v>
      </c>
      <c r="I698" s="5" t="s">
        <v>133</v>
      </c>
      <c r="J698" s="5" t="s">
        <v>294</v>
      </c>
      <c r="K698" s="7">
        <v>40283</v>
      </c>
      <c r="L698" s="7"/>
      <c r="M698" s="6" t="s">
        <v>46</v>
      </c>
      <c r="N698" s="5" t="s">
        <v>26</v>
      </c>
      <c r="O698" s="9"/>
      <c r="P698" s="36" t="str">
        <f>VLOOKUP(Table14[[#This Row],[SMT ID]],'[4]Rptg Req - FYE 10-31'!$A$11:$AC$60,29,0)</f>
        <v>TO BE DECIDED BY GP</v>
      </c>
      <c r="Q698" s="6"/>
      <c r="R698" s="6"/>
      <c r="S69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HISTORIC CREDITS ONLY</v>
      </c>
      <c r="T698" s="37">
        <f>VLOOKUP(Table14[[#This Row],[SMT ID]],'[1]Section 163(j) Election'!$A$5:$J$1406,7,0)</f>
        <v>0</v>
      </c>
    </row>
    <row r="699" spans="1:20" s="21" customFormat="1" ht="30" customHeight="1" x14ac:dyDescent="0.25">
      <c r="A699" s="5" t="s">
        <v>3767</v>
      </c>
      <c r="B699" s="15">
        <v>63987</v>
      </c>
      <c r="C699" s="6">
        <v>100</v>
      </c>
      <c r="D699" s="5" t="s">
        <v>3767</v>
      </c>
      <c r="E699" s="5" t="s">
        <v>3773</v>
      </c>
      <c r="F699" s="5" t="s">
        <v>3774</v>
      </c>
      <c r="G699" s="5" t="s">
        <v>1330</v>
      </c>
      <c r="H699" s="5" t="s">
        <v>463</v>
      </c>
      <c r="I699" s="5" t="s">
        <v>452</v>
      </c>
      <c r="J699" s="5" t="s">
        <v>473</v>
      </c>
      <c r="K699" s="7">
        <v>39848</v>
      </c>
      <c r="L699" s="7"/>
      <c r="M699" s="6" t="s">
        <v>154</v>
      </c>
      <c r="N699" s="5" t="s">
        <v>178</v>
      </c>
      <c r="O699" s="9"/>
      <c r="P699" s="6" t="str">
        <f>VLOOKUP(Table14[[#This Row],[SMT ID]],Table13[[SMT'#]:[163 J Election Question]],9,0)</f>
        <v>Yes</v>
      </c>
      <c r="Q699" s="6">
        <v>2018</v>
      </c>
      <c r="R699" s="6"/>
      <c r="S69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699" s="38">
        <f>VLOOKUP(Table14[[#This Row],[SMT ID]],'[1]Section 163(j) Election'!$A$5:$J$1406,7,0)</f>
        <v>2018</v>
      </c>
    </row>
    <row r="700" spans="1:20" s="5" customFormat="1" ht="30" customHeight="1" x14ac:dyDescent="0.25">
      <c r="A700" s="5" t="s">
        <v>2950</v>
      </c>
      <c r="B700" s="15">
        <v>63988</v>
      </c>
      <c r="C700" s="6">
        <v>100</v>
      </c>
      <c r="D700" s="5" t="s">
        <v>2950</v>
      </c>
      <c r="E700" s="5" t="s">
        <v>2968</v>
      </c>
      <c r="F700" s="5" t="s">
        <v>2969</v>
      </c>
      <c r="G700" s="5" t="s">
        <v>543</v>
      </c>
      <c r="H700" s="5" t="s">
        <v>127</v>
      </c>
      <c r="I700" s="5" t="s">
        <v>43</v>
      </c>
      <c r="J700" s="5" t="s">
        <v>329</v>
      </c>
      <c r="K700" s="7">
        <v>40100</v>
      </c>
      <c r="L700" s="7"/>
      <c r="M700" s="6" t="s">
        <v>154</v>
      </c>
      <c r="N700" s="5" t="s">
        <v>47</v>
      </c>
      <c r="O700" s="9"/>
      <c r="P700" s="6" t="str">
        <f>VLOOKUP(Table14[[#This Row],[SMT ID]],Table13[[SMT'#]:[163 J Election Question]],9,0)</f>
        <v>Yes</v>
      </c>
      <c r="Q700" s="6">
        <v>2018</v>
      </c>
      <c r="R700" s="6"/>
      <c r="S70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00" s="37">
        <f>VLOOKUP(Table14[[#This Row],[SMT ID]],'[1]Section 163(j) Election'!$A$5:$J$1406,7,0)</f>
        <v>2018</v>
      </c>
    </row>
    <row r="701" spans="1:20" s="5" customFormat="1" ht="30" customHeight="1" x14ac:dyDescent="0.25">
      <c r="A701" s="5" t="s">
        <v>3045</v>
      </c>
      <c r="B701" s="15">
        <v>63989</v>
      </c>
      <c r="C701" s="6">
        <v>100</v>
      </c>
      <c r="D701" s="5" t="s">
        <v>3045</v>
      </c>
      <c r="E701" s="5" t="s">
        <v>3046</v>
      </c>
      <c r="F701" s="5" t="s">
        <v>3047</v>
      </c>
      <c r="G701" s="5" t="s">
        <v>543</v>
      </c>
      <c r="H701" s="5" t="s">
        <v>127</v>
      </c>
      <c r="I701" s="5" t="s">
        <v>43</v>
      </c>
      <c r="J701" s="5" t="s">
        <v>329</v>
      </c>
      <c r="K701" s="7">
        <v>40162</v>
      </c>
      <c r="L701" s="7"/>
      <c r="M701" s="6" t="s">
        <v>154</v>
      </c>
      <c r="N701" s="5" t="s">
        <v>47</v>
      </c>
      <c r="O701" s="9"/>
      <c r="P701" s="6" t="str">
        <f>VLOOKUP(Table14[[#This Row],[SMT ID]],Table13[[SMT'#]:[163 J Election Question]],9,0)</f>
        <v>No</v>
      </c>
      <c r="Q701" s="6"/>
      <c r="R701" s="6"/>
      <c r="S70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01" s="38">
        <f>VLOOKUP(Table14[[#This Row],[SMT ID]],'[1]Section 163(j) Election'!$A$5:$J$1406,7,0)</f>
        <v>0</v>
      </c>
    </row>
    <row r="702" spans="1:20" s="5" customFormat="1" ht="30" customHeight="1" x14ac:dyDescent="0.25">
      <c r="A702" s="5" t="s">
        <v>118</v>
      </c>
      <c r="B702" s="15">
        <v>64005</v>
      </c>
      <c r="C702" s="6">
        <v>100</v>
      </c>
      <c r="D702" s="5" t="s">
        <v>118</v>
      </c>
      <c r="E702" s="5" t="s">
        <v>150</v>
      </c>
      <c r="F702" s="5" t="s">
        <v>151</v>
      </c>
      <c r="G702" s="5" t="s">
        <v>152</v>
      </c>
      <c r="H702" s="5" t="s">
        <v>127</v>
      </c>
      <c r="I702" s="5" t="s">
        <v>43</v>
      </c>
      <c r="J702" s="5" t="s">
        <v>153</v>
      </c>
      <c r="K702" s="7">
        <v>40234</v>
      </c>
      <c r="L702" s="7"/>
      <c r="M702" s="6" t="s">
        <v>154</v>
      </c>
      <c r="N702" s="5" t="s">
        <v>47</v>
      </c>
      <c r="O702" s="9"/>
      <c r="P702" s="6" t="str">
        <f>VLOOKUP(Table14[[#This Row],[SMT ID]],Table13[[SMT'#]:[163 J Election Question]],9,0)</f>
        <v>No</v>
      </c>
      <c r="Q702" s="6"/>
      <c r="R702" s="6"/>
      <c r="S70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02" s="37">
        <f>VLOOKUP(Table14[[#This Row],[SMT ID]],'[1]Section 163(j) Election'!$A$5:$J$1406,7,0)</f>
        <v>0</v>
      </c>
    </row>
    <row r="703" spans="1:20" s="5" customFormat="1" ht="30" customHeight="1" x14ac:dyDescent="0.25">
      <c r="A703" s="5" t="s">
        <v>3675</v>
      </c>
      <c r="B703" s="15">
        <v>64010</v>
      </c>
      <c r="C703" s="6">
        <v>100</v>
      </c>
      <c r="D703" s="5" t="s">
        <v>3675</v>
      </c>
      <c r="E703" s="5" t="s">
        <v>3710</v>
      </c>
      <c r="F703" s="5" t="s">
        <v>3711</v>
      </c>
      <c r="G703" s="5" t="s">
        <v>1333</v>
      </c>
      <c r="H703" s="5" t="s">
        <v>1334</v>
      </c>
      <c r="I703" s="5" t="s">
        <v>17</v>
      </c>
      <c r="J703" s="5" t="s">
        <v>1335</v>
      </c>
      <c r="K703" s="7">
        <v>39799</v>
      </c>
      <c r="L703" s="7"/>
      <c r="M703" s="6" t="s">
        <v>117</v>
      </c>
      <c r="N703" s="5" t="s">
        <v>178</v>
      </c>
      <c r="O703" s="9"/>
      <c r="P703" s="6" t="str">
        <f>VLOOKUP(Table14[[#This Row],[SMT ID]],Table13[[SMT'#]:[163 J Election Question]],9,0)</f>
        <v>No</v>
      </c>
      <c r="Q703" s="6"/>
      <c r="R703" s="6"/>
      <c r="S70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03" s="38">
        <f>VLOOKUP(Table14[[#This Row],[SMT ID]],'[1]Section 163(j) Election'!$A$5:$J$1406,7,0)</f>
        <v>0</v>
      </c>
    </row>
    <row r="704" spans="1:20" s="5" customFormat="1" ht="30" customHeight="1" x14ac:dyDescent="0.25">
      <c r="A704" s="5" t="s">
        <v>618</v>
      </c>
      <c r="B704" s="15">
        <v>64013</v>
      </c>
      <c r="C704" s="6">
        <v>100</v>
      </c>
      <c r="D704" s="5" t="s">
        <v>618</v>
      </c>
      <c r="E704" s="5" t="s">
        <v>619</v>
      </c>
      <c r="F704" s="5" t="s">
        <v>620</v>
      </c>
      <c r="G704" s="5" t="s">
        <v>435</v>
      </c>
      <c r="H704" s="5" t="s">
        <v>109</v>
      </c>
      <c r="I704" s="5" t="s">
        <v>32</v>
      </c>
      <c r="J704" s="5" t="s">
        <v>110</v>
      </c>
      <c r="K704" s="7">
        <v>41244</v>
      </c>
      <c r="L704" s="7"/>
      <c r="M704" s="6" t="s">
        <v>334</v>
      </c>
      <c r="N704" s="5" t="s">
        <v>56</v>
      </c>
      <c r="O704" s="9"/>
      <c r="P704" s="6" t="str">
        <f>VLOOKUP(Table14[[#This Row],[SMT ID]],Table13[[SMT'#]:[163 J Election Question]],9,0)</f>
        <v>Yes</v>
      </c>
      <c r="Q704" s="6">
        <v>2018</v>
      </c>
      <c r="R704" s="6"/>
      <c r="S70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04" s="37">
        <f>VLOOKUP(Table14[[#This Row],[SMT ID]],'[1]Section 163(j) Election'!$A$5:$J$1406,7,0)</f>
        <v>2018</v>
      </c>
    </row>
    <row r="705" spans="1:20" s="5" customFormat="1" ht="30" customHeight="1" x14ac:dyDescent="0.25">
      <c r="A705" s="5" t="s">
        <v>3045</v>
      </c>
      <c r="B705" s="15">
        <v>64025</v>
      </c>
      <c r="C705" s="6">
        <v>100</v>
      </c>
      <c r="D705" s="5" t="s">
        <v>3045</v>
      </c>
      <c r="E705" s="5" t="s">
        <v>3048</v>
      </c>
      <c r="F705" s="5" t="s">
        <v>3049</v>
      </c>
      <c r="G705" s="5" t="s">
        <v>3050</v>
      </c>
      <c r="H705" s="5" t="s">
        <v>182</v>
      </c>
      <c r="I705" s="5" t="s">
        <v>32</v>
      </c>
      <c r="J705" s="5" t="s">
        <v>82</v>
      </c>
      <c r="K705" s="7">
        <v>40214</v>
      </c>
      <c r="L705" s="7"/>
      <c r="M705" s="6" t="s">
        <v>135</v>
      </c>
      <c r="N705" s="5" t="s">
        <v>47</v>
      </c>
      <c r="O705" s="9"/>
      <c r="P705" s="6" t="str">
        <f>VLOOKUP(Table14[[#This Row],[SMT ID]],Table13[[SMT'#]:[163 J Election Question]],9,0)</f>
        <v>No</v>
      </c>
      <c r="Q705" s="6"/>
      <c r="R705" s="6"/>
      <c r="S70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05" s="38">
        <f>VLOOKUP(Table14[[#This Row],[SMT ID]],'[1]Section 163(j) Election'!$A$5:$J$1406,7,0)</f>
        <v>0</v>
      </c>
    </row>
    <row r="706" spans="1:20" s="21" customFormat="1" ht="30" customHeight="1" x14ac:dyDescent="0.25">
      <c r="A706" s="5" t="s">
        <v>2970</v>
      </c>
      <c r="B706" s="15">
        <v>64031</v>
      </c>
      <c r="C706" s="6">
        <v>100</v>
      </c>
      <c r="D706" s="5" t="s">
        <v>2970</v>
      </c>
      <c r="E706" s="5" t="s">
        <v>2985</v>
      </c>
      <c r="F706" s="5" t="s">
        <v>2986</v>
      </c>
      <c r="G706" s="5" t="s">
        <v>604</v>
      </c>
      <c r="H706" s="5" t="s">
        <v>431</v>
      </c>
      <c r="I706" s="5" t="s">
        <v>43</v>
      </c>
      <c r="J706" s="5" t="s">
        <v>432</v>
      </c>
      <c r="K706" s="7">
        <v>40009</v>
      </c>
      <c r="L706" s="7"/>
      <c r="M706" s="6" t="s">
        <v>154</v>
      </c>
      <c r="N706" s="5" t="s">
        <v>26</v>
      </c>
      <c r="O706" s="9"/>
      <c r="P706" s="6" t="str">
        <f>VLOOKUP(Table14[[#This Row],[SMT ID]],Table13[[SMT'#]:[163 J Election Question]],9,0)</f>
        <v>Yes</v>
      </c>
      <c r="Q706" s="6">
        <v>2018</v>
      </c>
      <c r="R706" s="6"/>
      <c r="S70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06" s="37">
        <f>VLOOKUP(Table14[[#This Row],[SMT ID]],'[1]Section 163(j) Election'!$A$5:$J$1406,7,0)</f>
        <v>2018</v>
      </c>
    </row>
    <row r="707" spans="1:20" s="5" customFormat="1" ht="30" customHeight="1" x14ac:dyDescent="0.25">
      <c r="A707" s="5" t="s">
        <v>118</v>
      </c>
      <c r="B707" s="15">
        <v>64033</v>
      </c>
      <c r="C707" s="6">
        <v>100</v>
      </c>
      <c r="D707" s="5" t="s">
        <v>118</v>
      </c>
      <c r="E707" s="5" t="s">
        <v>155</v>
      </c>
      <c r="F707" s="5" t="s">
        <v>156</v>
      </c>
      <c r="G707" s="5" t="s">
        <v>138</v>
      </c>
      <c r="H707" s="5" t="s">
        <v>139</v>
      </c>
      <c r="I707" s="5" t="s">
        <v>32</v>
      </c>
      <c r="J707" s="5" t="s">
        <v>19</v>
      </c>
      <c r="K707" s="7">
        <v>40422</v>
      </c>
      <c r="L707" s="7"/>
      <c r="M707" s="6" t="s">
        <v>135</v>
      </c>
      <c r="N707" s="5" t="s">
        <v>47</v>
      </c>
      <c r="O707" s="9"/>
      <c r="P707" s="6" t="str">
        <f>VLOOKUP(Table14[[#This Row],[SMT ID]],Table13[[SMT'#]:[163 J Election Question]],9,0)</f>
        <v>No</v>
      </c>
      <c r="Q707" s="6"/>
      <c r="R707" s="6"/>
      <c r="S70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07" s="38">
        <f>VLOOKUP(Table14[[#This Row],[SMT ID]],'[1]Section 163(j) Election'!$A$5:$J$1406,7,0)</f>
        <v>0</v>
      </c>
    </row>
    <row r="708" spans="1:20" s="5" customFormat="1" ht="30" customHeight="1" x14ac:dyDescent="0.25">
      <c r="A708" s="5" t="s">
        <v>118</v>
      </c>
      <c r="B708" s="15">
        <v>64035</v>
      </c>
      <c r="C708" s="6">
        <v>100</v>
      </c>
      <c r="D708" s="5" t="s">
        <v>118</v>
      </c>
      <c r="E708" s="5" t="s">
        <v>157</v>
      </c>
      <c r="F708" s="5" t="s">
        <v>158</v>
      </c>
      <c r="G708" s="5" t="s">
        <v>159</v>
      </c>
      <c r="H708" s="5" t="s">
        <v>139</v>
      </c>
      <c r="I708" s="5" t="s">
        <v>32</v>
      </c>
      <c r="J708" s="5" t="s">
        <v>160</v>
      </c>
      <c r="K708" s="7">
        <v>40329</v>
      </c>
      <c r="L708" s="7"/>
      <c r="M708" s="6" t="s">
        <v>123</v>
      </c>
      <c r="N708" s="5" t="s">
        <v>47</v>
      </c>
      <c r="O708" s="9"/>
      <c r="P708" s="6" t="str">
        <f>VLOOKUP(Table14[[#This Row],[SMT ID]],Table13[[SMT'#]:[163 J Election Question]],9,0)</f>
        <v>No</v>
      </c>
      <c r="Q708" s="6"/>
      <c r="R708" s="6"/>
      <c r="S70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08" s="37">
        <f>VLOOKUP(Table14[[#This Row],[SMT ID]],'[1]Section 163(j) Election'!$A$5:$J$1406,7,0)</f>
        <v>0</v>
      </c>
    </row>
    <row r="709" spans="1:20" s="5" customFormat="1" ht="30" customHeight="1" x14ac:dyDescent="0.25">
      <c r="A709" s="5" t="s">
        <v>118</v>
      </c>
      <c r="B709" s="15">
        <v>64056</v>
      </c>
      <c r="C709" s="6">
        <v>85</v>
      </c>
      <c r="D709" s="5" t="s">
        <v>118</v>
      </c>
      <c r="E709" s="5" t="s">
        <v>161</v>
      </c>
      <c r="F709" s="5" t="s">
        <v>162</v>
      </c>
      <c r="G709" s="5" t="s">
        <v>163</v>
      </c>
      <c r="H709" s="5" t="s">
        <v>164</v>
      </c>
      <c r="I709" s="5" t="s">
        <v>133</v>
      </c>
      <c r="J709" s="5" t="s">
        <v>165</v>
      </c>
      <c r="K709" s="7">
        <v>40204</v>
      </c>
      <c r="L709" s="7"/>
      <c r="M709" s="6" t="s">
        <v>135</v>
      </c>
      <c r="N709" s="5" t="s">
        <v>47</v>
      </c>
      <c r="O709" s="9"/>
      <c r="P709" s="6" t="str">
        <f>VLOOKUP(Table14[[#This Row],[SMT ID]],Table13[[SMT'#]:[163 J Election Question]],9,0)</f>
        <v>Yes</v>
      </c>
      <c r="Q709" s="6">
        <v>2018</v>
      </c>
      <c r="R709" s="6"/>
      <c r="S70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09" s="38">
        <f>VLOOKUP(Table14[[#This Row],[SMT ID]],'[1]Section 163(j) Election'!$A$5:$J$1406,7,0)</f>
        <v>2018</v>
      </c>
    </row>
    <row r="710" spans="1:20" s="5" customFormat="1" ht="30" customHeight="1" x14ac:dyDescent="0.25">
      <c r="A710" s="5" t="s">
        <v>1786</v>
      </c>
      <c r="B710" s="15">
        <v>64056</v>
      </c>
      <c r="C710" s="6">
        <v>15</v>
      </c>
      <c r="D710" s="5" t="s">
        <v>1786</v>
      </c>
      <c r="E710" s="5" t="s">
        <v>161</v>
      </c>
      <c r="F710" s="5" t="s">
        <v>162</v>
      </c>
      <c r="G710" s="5" t="s">
        <v>163</v>
      </c>
      <c r="H710" s="5" t="s">
        <v>164</v>
      </c>
      <c r="I710" s="5" t="s">
        <v>133</v>
      </c>
      <c r="J710" s="5" t="s">
        <v>165</v>
      </c>
      <c r="K710" s="7">
        <v>40204</v>
      </c>
      <c r="L710" s="7"/>
      <c r="M710" s="6" t="s">
        <v>135</v>
      </c>
      <c r="N710" s="5" t="s">
        <v>47</v>
      </c>
      <c r="O710" s="9"/>
      <c r="P710" s="6" t="str">
        <f>VLOOKUP(Table14[[#This Row],[SMT ID]],Table13[[SMT'#]:[163 J Election Question]],9,0)</f>
        <v>Yes</v>
      </c>
      <c r="Q710" s="6">
        <v>2018</v>
      </c>
      <c r="R710" s="6"/>
      <c r="S71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10" s="37">
        <f>VLOOKUP(Table14[[#This Row],[SMT ID]],'[1]Section 163(j) Election'!$A$5:$J$1406,7,0)</f>
        <v>2018</v>
      </c>
    </row>
    <row r="711" spans="1:20" s="5" customFormat="1" ht="30" customHeight="1" x14ac:dyDescent="0.25">
      <c r="A711" s="5" t="s">
        <v>3045</v>
      </c>
      <c r="B711" s="15">
        <v>64067</v>
      </c>
      <c r="C711" s="6">
        <v>100</v>
      </c>
      <c r="D711" s="5" t="s">
        <v>3045</v>
      </c>
      <c r="E711" s="5" t="s">
        <v>3051</v>
      </c>
      <c r="F711" s="5" t="s">
        <v>3052</v>
      </c>
      <c r="G711" s="5" t="s">
        <v>322</v>
      </c>
      <c r="H711" s="5" t="s">
        <v>88</v>
      </c>
      <c r="I711" s="5" t="s">
        <v>32</v>
      </c>
      <c r="J711" s="5" t="s">
        <v>323</v>
      </c>
      <c r="K711" s="7">
        <v>40162</v>
      </c>
      <c r="L711" s="7"/>
      <c r="M711" s="6" t="s">
        <v>154</v>
      </c>
      <c r="N711" s="5" t="s">
        <v>47</v>
      </c>
      <c r="O711" s="9"/>
      <c r="P711" s="6" t="str">
        <f>VLOOKUP(Table14[[#This Row],[SMT ID]],Table13[[SMT'#]:[163 J Election Question]],9,0)</f>
        <v>No</v>
      </c>
      <c r="Q711" s="6"/>
      <c r="R711" s="6"/>
      <c r="S71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11" s="38">
        <f>VLOOKUP(Table14[[#This Row],[SMT ID]],'[1]Section 163(j) Election'!$A$5:$J$1406,7,0)</f>
        <v>0</v>
      </c>
    </row>
    <row r="712" spans="1:20" s="5" customFormat="1" ht="30" customHeight="1" x14ac:dyDescent="0.25">
      <c r="A712" s="5" t="s">
        <v>2970</v>
      </c>
      <c r="B712" s="15">
        <v>64075</v>
      </c>
      <c r="C712" s="6">
        <v>100</v>
      </c>
      <c r="D712" s="5" t="s">
        <v>2970</v>
      </c>
      <c r="E712" s="5" t="s">
        <v>2987</v>
      </c>
      <c r="F712" s="5" t="s">
        <v>2988</v>
      </c>
      <c r="G712" s="5" t="s">
        <v>2989</v>
      </c>
      <c r="H712" s="5" t="s">
        <v>127</v>
      </c>
      <c r="I712" s="5" t="s">
        <v>43</v>
      </c>
      <c r="J712" s="5" t="s">
        <v>33</v>
      </c>
      <c r="K712" s="7">
        <v>40171</v>
      </c>
      <c r="L712" s="7"/>
      <c r="M712" s="6" t="s">
        <v>123</v>
      </c>
      <c r="N712" s="5" t="s">
        <v>47</v>
      </c>
      <c r="O712" s="9"/>
      <c r="P712" s="6" t="str">
        <f>VLOOKUP(Table14[[#This Row],[SMT ID]],Table13[[SMT'#]:[163 J Election Question]],9,0)</f>
        <v>No</v>
      </c>
      <c r="Q712" s="6"/>
      <c r="R712" s="6"/>
      <c r="S71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12" s="37">
        <f>VLOOKUP(Table14[[#This Row],[SMT ID]],'[1]Section 163(j) Election'!$A$5:$J$1406,7,0)</f>
        <v>0</v>
      </c>
    </row>
    <row r="713" spans="1:20" s="5" customFormat="1" ht="30" customHeight="1" x14ac:dyDescent="0.25">
      <c r="A713" s="5" t="s">
        <v>3904</v>
      </c>
      <c r="B713" s="15">
        <v>64076</v>
      </c>
      <c r="C713" s="6">
        <v>100</v>
      </c>
      <c r="D713" s="5" t="s">
        <v>3904</v>
      </c>
      <c r="E713" s="5" t="s">
        <v>3907</v>
      </c>
      <c r="F713" s="5" t="s">
        <v>3908</v>
      </c>
      <c r="G713" s="5" t="s">
        <v>3909</v>
      </c>
      <c r="H713" s="5" t="s">
        <v>132</v>
      </c>
      <c r="I713" s="5" t="s">
        <v>133</v>
      </c>
      <c r="J713" s="5" t="s">
        <v>540</v>
      </c>
      <c r="K713" s="7">
        <v>42304</v>
      </c>
      <c r="L713" s="7"/>
      <c r="M713" s="6" t="s">
        <v>90</v>
      </c>
      <c r="N713" s="5" t="s">
        <v>47</v>
      </c>
      <c r="O713" s="9"/>
      <c r="P713" s="6" t="str">
        <f>VLOOKUP(Table14[[#This Row],[SMT ID]],Table13[[SMT'#]:[163 J Election Question]],9,0)</f>
        <v>Yes</v>
      </c>
      <c r="Q713" s="6">
        <v>2018</v>
      </c>
      <c r="R713" s="6"/>
      <c r="S71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13" s="38">
        <f>VLOOKUP(Table14[[#This Row],[SMT ID]],'[1]Section 163(j) Election'!$A$5:$J$1406,7,0)</f>
        <v>2018</v>
      </c>
    </row>
    <row r="714" spans="1:20" s="21" customFormat="1" ht="30" customHeight="1" x14ac:dyDescent="0.25">
      <c r="A714" s="5" t="s">
        <v>265</v>
      </c>
      <c r="B714" s="15">
        <v>64078</v>
      </c>
      <c r="C714" s="6">
        <v>85</v>
      </c>
      <c r="D714" s="5" t="s">
        <v>265</v>
      </c>
      <c r="E714" s="5" t="s">
        <v>271</v>
      </c>
      <c r="F714" s="5" t="s">
        <v>272</v>
      </c>
      <c r="G714" s="5" t="s">
        <v>273</v>
      </c>
      <c r="H714" s="5" t="s">
        <v>144</v>
      </c>
      <c r="I714" s="5" t="s">
        <v>133</v>
      </c>
      <c r="J714" s="5" t="s">
        <v>274</v>
      </c>
      <c r="K714" s="7">
        <v>40463</v>
      </c>
      <c r="L714" s="7"/>
      <c r="M714" s="6" t="s">
        <v>135</v>
      </c>
      <c r="N714" s="5" t="s">
        <v>47</v>
      </c>
      <c r="O714" s="9"/>
      <c r="P714" s="6" t="str">
        <f>VLOOKUP(Table14[[#This Row],[SMT ID]],Table13[[SMT'#]:[163 J Election Question]],9,0)</f>
        <v>No</v>
      </c>
      <c r="Q714" s="6"/>
      <c r="R714" s="6"/>
      <c r="S71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14" s="37">
        <f>VLOOKUP(Table14[[#This Row],[SMT ID]],'[1]Section 163(j) Election'!$A$5:$J$1406,7,0)</f>
        <v>0</v>
      </c>
    </row>
    <row r="715" spans="1:20" s="5" customFormat="1" ht="30" customHeight="1" x14ac:dyDescent="0.25">
      <c r="A715" s="5" t="s">
        <v>1786</v>
      </c>
      <c r="B715" s="15">
        <v>64078</v>
      </c>
      <c r="C715" s="6">
        <v>15</v>
      </c>
      <c r="D715" s="5" t="s">
        <v>1786</v>
      </c>
      <c r="E715" s="5" t="s">
        <v>271</v>
      </c>
      <c r="F715" s="5" t="s">
        <v>272</v>
      </c>
      <c r="G715" s="5" t="s">
        <v>273</v>
      </c>
      <c r="H715" s="5" t="s">
        <v>144</v>
      </c>
      <c r="I715" s="5" t="s">
        <v>133</v>
      </c>
      <c r="J715" s="5" t="s">
        <v>274</v>
      </c>
      <c r="K715" s="7">
        <v>40463</v>
      </c>
      <c r="L715" s="7"/>
      <c r="M715" s="6" t="s">
        <v>135</v>
      </c>
      <c r="N715" s="5" t="s">
        <v>47</v>
      </c>
      <c r="O715" s="9"/>
      <c r="P715" s="6" t="str">
        <f>VLOOKUP(Table14[[#This Row],[SMT ID]],Table13[[SMT'#]:[163 J Election Question]],9,0)</f>
        <v>No</v>
      </c>
      <c r="Q715" s="6"/>
      <c r="R715" s="6"/>
      <c r="S71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15" s="38">
        <f>VLOOKUP(Table14[[#This Row],[SMT ID]],'[1]Section 163(j) Election'!$A$5:$J$1406,7,0)</f>
        <v>0</v>
      </c>
    </row>
    <row r="716" spans="1:20" s="5" customFormat="1" ht="30" customHeight="1" x14ac:dyDescent="0.25">
      <c r="A716" s="5" t="s">
        <v>378</v>
      </c>
      <c r="B716" s="15">
        <v>64080</v>
      </c>
      <c r="C716" s="6">
        <v>100</v>
      </c>
      <c r="D716" s="5" t="s">
        <v>378</v>
      </c>
      <c r="E716" s="5" t="s">
        <v>382</v>
      </c>
      <c r="F716" s="5" t="s">
        <v>383</v>
      </c>
      <c r="G716" s="5" t="s">
        <v>384</v>
      </c>
      <c r="H716" s="5" t="s">
        <v>132</v>
      </c>
      <c r="I716" s="5" t="s">
        <v>133</v>
      </c>
      <c r="J716" s="5" t="s">
        <v>385</v>
      </c>
      <c r="K716" s="7">
        <v>40892</v>
      </c>
      <c r="L716" s="7"/>
      <c r="M716" s="6" t="s">
        <v>250</v>
      </c>
      <c r="N716" s="5" t="s">
        <v>178</v>
      </c>
      <c r="O716" s="9"/>
      <c r="P716" s="6" t="str">
        <f>VLOOKUP(Table14[[#This Row],[SMT ID]],Table13[[SMT'#]:[163 J Election Question]],9,0)</f>
        <v>No</v>
      </c>
      <c r="Q716" s="6"/>
      <c r="R716" s="6"/>
      <c r="S71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16" s="37">
        <f>VLOOKUP(Table14[[#This Row],[SMT ID]],'[1]Section 163(j) Election'!$A$5:$J$1406,7,0)</f>
        <v>0</v>
      </c>
    </row>
    <row r="717" spans="1:20" s="5" customFormat="1" ht="30" customHeight="1" x14ac:dyDescent="0.25">
      <c r="A717" s="5" t="s">
        <v>1787</v>
      </c>
      <c r="B717" s="15">
        <v>64081</v>
      </c>
      <c r="C717" s="6">
        <v>100</v>
      </c>
      <c r="D717" s="5" t="s">
        <v>1787</v>
      </c>
      <c r="E717" s="5" t="s">
        <v>1788</v>
      </c>
      <c r="F717" s="5" t="s">
        <v>1789</v>
      </c>
      <c r="G717" s="5" t="s">
        <v>1247</v>
      </c>
      <c r="H717" s="5" t="s">
        <v>132</v>
      </c>
      <c r="I717" s="5" t="s">
        <v>133</v>
      </c>
      <c r="J717" s="5" t="s">
        <v>540</v>
      </c>
      <c r="K717" s="7">
        <v>40541</v>
      </c>
      <c r="L717" s="7"/>
      <c r="M717" s="6" t="s">
        <v>250</v>
      </c>
      <c r="N717" s="5" t="s">
        <v>47</v>
      </c>
      <c r="O717" s="9"/>
      <c r="P717" s="6" t="str">
        <f>VLOOKUP(Table14[[#This Row],[SMT ID]],Table13[[SMT'#]:[163 J Election Question]],9,0)</f>
        <v>No</v>
      </c>
      <c r="Q717" s="6"/>
      <c r="R717" s="6"/>
      <c r="S71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17" s="38">
        <f>VLOOKUP(Table14[[#This Row],[SMT ID]],'[1]Section 163(j) Election'!$A$5:$J$1406,7,0)</f>
        <v>2022</v>
      </c>
    </row>
    <row r="718" spans="1:20" s="5" customFormat="1" ht="30" customHeight="1" x14ac:dyDescent="0.25">
      <c r="A718" s="5" t="s">
        <v>4062</v>
      </c>
      <c r="B718" s="15">
        <v>64082</v>
      </c>
      <c r="C718" s="6">
        <v>100</v>
      </c>
      <c r="D718" s="5" t="s">
        <v>4062</v>
      </c>
      <c r="E718" s="5" t="s">
        <v>4073</v>
      </c>
      <c r="F718" s="5" t="s">
        <v>4074</v>
      </c>
      <c r="G718" s="5" t="s">
        <v>2942</v>
      </c>
      <c r="H718" s="5" t="s">
        <v>463</v>
      </c>
      <c r="I718" s="5" t="s">
        <v>452</v>
      </c>
      <c r="J718" s="5" t="s">
        <v>1320</v>
      </c>
      <c r="K718" s="7">
        <v>40766</v>
      </c>
      <c r="L718" s="7"/>
      <c r="M718" s="6" t="s">
        <v>135</v>
      </c>
      <c r="N718" s="5" t="s">
        <v>47</v>
      </c>
      <c r="O718" s="9"/>
      <c r="P718" s="6" t="str">
        <f>VLOOKUP(Table14[[#This Row],[SMT ID]],[3]Sheet1!$A$11:$AC$60,29,0)</f>
        <v>No</v>
      </c>
      <c r="Q718" s="6"/>
      <c r="R718" s="6"/>
      <c r="S71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18" s="37">
        <f>VLOOKUP(Table14[[#This Row],[SMT ID]],'[1]Section 163(j) Election'!$A$5:$J$1406,7,0)</f>
        <v>0</v>
      </c>
    </row>
    <row r="719" spans="1:20" s="5" customFormat="1" ht="30" customHeight="1" x14ac:dyDescent="0.25">
      <c r="A719" s="5" t="s">
        <v>2970</v>
      </c>
      <c r="B719" s="15">
        <v>64091</v>
      </c>
      <c r="C719" s="6">
        <v>100</v>
      </c>
      <c r="D719" s="5" t="s">
        <v>2970</v>
      </c>
      <c r="E719" s="5" t="s">
        <v>2990</v>
      </c>
      <c r="F719" s="5" t="s">
        <v>2991</v>
      </c>
      <c r="G719" s="5" t="s">
        <v>695</v>
      </c>
      <c r="H719" s="5" t="s">
        <v>68</v>
      </c>
      <c r="I719" s="5" t="s">
        <v>32</v>
      </c>
      <c r="J719" s="5" t="s">
        <v>62</v>
      </c>
      <c r="K719" s="7">
        <v>40057</v>
      </c>
      <c r="L719" s="7"/>
      <c r="M719" s="6" t="s">
        <v>135</v>
      </c>
      <c r="N719" s="5" t="s">
        <v>47</v>
      </c>
      <c r="O719" s="9"/>
      <c r="P719" s="6" t="str">
        <f>VLOOKUP(Table14[[#This Row],[SMT ID]],Table13[[SMT'#]:[163 J Election Question]],9,0)</f>
        <v>No</v>
      </c>
      <c r="Q719" s="6"/>
      <c r="R719" s="6"/>
      <c r="S71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19" s="38">
        <f>VLOOKUP(Table14[[#This Row],[SMT ID]],'[1]Section 163(j) Election'!$A$5:$J$1406,7,0)</f>
        <v>0</v>
      </c>
    </row>
    <row r="720" spans="1:20" s="5" customFormat="1" ht="30" customHeight="1" x14ac:dyDescent="0.25">
      <c r="A720" s="5" t="s">
        <v>440</v>
      </c>
      <c r="B720" s="15">
        <v>64092</v>
      </c>
      <c r="C720" s="6">
        <v>100</v>
      </c>
      <c r="D720" s="5" t="s">
        <v>440</v>
      </c>
      <c r="E720" s="5" t="s">
        <v>441</v>
      </c>
      <c r="F720" s="5" t="s">
        <v>442</v>
      </c>
      <c r="G720" s="5" t="s">
        <v>443</v>
      </c>
      <c r="H720" s="5" t="s">
        <v>164</v>
      </c>
      <c r="I720" s="5" t="s">
        <v>133</v>
      </c>
      <c r="J720" s="5" t="s">
        <v>444</v>
      </c>
      <c r="K720" s="7">
        <v>40056</v>
      </c>
      <c r="L720" s="7"/>
      <c r="M720" s="6" t="s">
        <v>123</v>
      </c>
      <c r="N720" s="5" t="s">
        <v>56</v>
      </c>
      <c r="O720" s="9"/>
      <c r="P720" s="6" t="str">
        <f>VLOOKUP(Table14[[#This Row],[SMT ID]],Table13[[SMT'#]:[163 J Election Question]],9,0)</f>
        <v>No</v>
      </c>
      <c r="Q720" s="6"/>
      <c r="R720" s="6"/>
      <c r="S72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20" s="37">
        <f>VLOOKUP(Table14[[#This Row],[SMT ID]],'[1]Section 163(j) Election'!$A$5:$J$1406,7,0)</f>
        <v>0</v>
      </c>
    </row>
    <row r="721" spans="1:20" s="5" customFormat="1" ht="30" customHeight="1" x14ac:dyDescent="0.25">
      <c r="A721" s="5" t="s">
        <v>118</v>
      </c>
      <c r="B721" s="15">
        <v>64093</v>
      </c>
      <c r="C721" s="6">
        <v>100</v>
      </c>
      <c r="D721" s="5" t="s">
        <v>118</v>
      </c>
      <c r="E721" s="5" t="s">
        <v>166</v>
      </c>
      <c r="F721" s="5" t="s">
        <v>167</v>
      </c>
      <c r="G721" s="5" t="s">
        <v>168</v>
      </c>
      <c r="H721" s="5" t="s">
        <v>88</v>
      </c>
      <c r="I721" s="5" t="s">
        <v>32</v>
      </c>
      <c r="J721" s="5" t="s">
        <v>89</v>
      </c>
      <c r="K721" s="7">
        <v>40304</v>
      </c>
      <c r="L721" s="7"/>
      <c r="M721" s="6" t="s">
        <v>123</v>
      </c>
      <c r="N721" s="5" t="s">
        <v>47</v>
      </c>
      <c r="O721" s="9"/>
      <c r="P721" s="6" t="str">
        <f>VLOOKUP(Table14[[#This Row],[SMT ID]],Table13[[SMT'#]:[163 J Election Question]],9,0)</f>
        <v>No</v>
      </c>
      <c r="Q721" s="6"/>
      <c r="R721" s="6"/>
      <c r="S72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21" s="38">
        <f>VLOOKUP(Table14[[#This Row],[SMT ID]],'[1]Section 163(j) Election'!$A$5:$J$1406,7,0)</f>
        <v>0</v>
      </c>
    </row>
    <row r="722" spans="1:20" s="5" customFormat="1" ht="30" customHeight="1" x14ac:dyDescent="0.25">
      <c r="A722" s="5" t="s">
        <v>591</v>
      </c>
      <c r="B722" s="15">
        <v>64096</v>
      </c>
      <c r="C722" s="6">
        <v>100</v>
      </c>
      <c r="D722" s="5" t="s">
        <v>591</v>
      </c>
      <c r="E722" s="5" t="s">
        <v>595</v>
      </c>
      <c r="F722" s="5" t="s">
        <v>596</v>
      </c>
      <c r="G722" s="5" t="s">
        <v>435</v>
      </c>
      <c r="H722" s="5" t="s">
        <v>109</v>
      </c>
      <c r="I722" s="5" t="s">
        <v>32</v>
      </c>
      <c r="J722" s="5" t="s">
        <v>110</v>
      </c>
      <c r="K722" s="7">
        <v>40813</v>
      </c>
      <c r="L722" s="7"/>
      <c r="M722" s="6" t="s">
        <v>334</v>
      </c>
      <c r="N722" s="5" t="s">
        <v>47</v>
      </c>
      <c r="O722" s="9"/>
      <c r="P722" s="6" t="str">
        <f>VLOOKUP(Table14[[#This Row],[SMT ID]],Table13[[SMT'#]:[163 J Election Question]],9,0)</f>
        <v>Yes</v>
      </c>
      <c r="Q722" s="6">
        <v>2018</v>
      </c>
      <c r="R722" s="6"/>
      <c r="S72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22" s="37">
        <f>VLOOKUP(Table14[[#This Row],[SMT ID]],'[1]Section 163(j) Election'!$A$5:$J$1406,7,0)</f>
        <v>2018</v>
      </c>
    </row>
    <row r="723" spans="1:20" s="5" customFormat="1" ht="30" customHeight="1" x14ac:dyDescent="0.25">
      <c r="A723" s="5" t="s">
        <v>118</v>
      </c>
      <c r="B723" s="15">
        <v>64102</v>
      </c>
      <c r="C723" s="6">
        <v>100</v>
      </c>
      <c r="D723" s="5" t="s">
        <v>118</v>
      </c>
      <c r="E723" s="5" t="s">
        <v>169</v>
      </c>
      <c r="F723" s="5" t="s">
        <v>170</v>
      </c>
      <c r="G723" s="5" t="s">
        <v>93</v>
      </c>
      <c r="H723" s="5" t="s">
        <v>88</v>
      </c>
      <c r="I723" s="5" t="s">
        <v>32</v>
      </c>
      <c r="J723" s="5" t="s">
        <v>171</v>
      </c>
      <c r="K723" s="7">
        <v>40156</v>
      </c>
      <c r="L723" s="7"/>
      <c r="M723" s="6" t="s">
        <v>123</v>
      </c>
      <c r="N723" s="5" t="s">
        <v>47</v>
      </c>
      <c r="O723" s="9"/>
      <c r="P723" s="6" t="str">
        <f>VLOOKUP(Table14[[#This Row],[SMT ID]],Table13[[SMT'#]:[163 J Election Question]],9,0)</f>
        <v>No</v>
      </c>
      <c r="Q723" s="6"/>
      <c r="R723" s="6"/>
      <c r="S72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23" s="38">
        <f>VLOOKUP(Table14[[#This Row],[SMT ID]],'[1]Section 163(j) Election'!$A$5:$J$1406,7,0)</f>
        <v>0</v>
      </c>
    </row>
    <row r="724" spans="1:20" s="5" customFormat="1" ht="30" customHeight="1" x14ac:dyDescent="0.25">
      <c r="A724" s="5" t="s">
        <v>118</v>
      </c>
      <c r="B724" s="15">
        <v>64111</v>
      </c>
      <c r="C724" s="6">
        <v>100</v>
      </c>
      <c r="D724" s="5" t="s">
        <v>118</v>
      </c>
      <c r="E724" s="5" t="s">
        <v>172</v>
      </c>
      <c r="F724" s="5" t="s">
        <v>173</v>
      </c>
      <c r="G724" s="5" t="s">
        <v>121</v>
      </c>
      <c r="H724" s="5" t="s">
        <v>100</v>
      </c>
      <c r="I724" s="5" t="s">
        <v>32</v>
      </c>
      <c r="J724" s="5" t="s">
        <v>122</v>
      </c>
      <c r="K724" s="7">
        <v>40135</v>
      </c>
      <c r="L724" s="7"/>
      <c r="M724" s="6" t="s">
        <v>123</v>
      </c>
      <c r="N724" s="5" t="s">
        <v>56</v>
      </c>
      <c r="O724" s="9"/>
      <c r="P724" s="6" t="str">
        <f>VLOOKUP(Table14[[#This Row],[SMT ID]],Table13[[SMT'#]:[163 J Election Question]],9,0)</f>
        <v>No</v>
      </c>
      <c r="Q724" s="6"/>
      <c r="R724" s="6"/>
      <c r="S72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24" s="37">
        <f>VLOOKUP(Table14[[#This Row],[SMT ID]],'[1]Section 163(j) Election'!$A$5:$J$1406,7,0)</f>
        <v>0</v>
      </c>
    </row>
    <row r="725" spans="1:20" s="5" customFormat="1" ht="30" customHeight="1" x14ac:dyDescent="0.25">
      <c r="A725" s="5" t="s">
        <v>118</v>
      </c>
      <c r="B725" s="15">
        <v>64124</v>
      </c>
      <c r="C725" s="6">
        <v>100</v>
      </c>
      <c r="D725" s="5" t="s">
        <v>118</v>
      </c>
      <c r="E725" s="5" t="s">
        <v>174</v>
      </c>
      <c r="F725" s="5" t="s">
        <v>175</v>
      </c>
      <c r="G725" s="5" t="s">
        <v>176</v>
      </c>
      <c r="H725" s="5" t="s">
        <v>68</v>
      </c>
      <c r="I725" s="5" t="s">
        <v>32</v>
      </c>
      <c r="J725" s="5" t="s">
        <v>177</v>
      </c>
      <c r="K725" s="7">
        <v>40479</v>
      </c>
      <c r="L725" s="7"/>
      <c r="M725" s="6" t="s">
        <v>135</v>
      </c>
      <c r="N725" s="5" t="s">
        <v>178</v>
      </c>
      <c r="O725" s="9"/>
      <c r="P725" s="6" t="str">
        <f>VLOOKUP(Table14[[#This Row],[SMT ID]],Table13[[SMT'#]:[163 J Election Question]],9,0)</f>
        <v>No</v>
      </c>
      <c r="Q725" s="6"/>
      <c r="R725" s="6"/>
      <c r="S72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25" s="38">
        <f>VLOOKUP(Table14[[#This Row],[SMT ID]],'[1]Section 163(j) Election'!$A$5:$J$1406,7,0)</f>
        <v>0</v>
      </c>
    </row>
    <row r="726" spans="1:20" s="5" customFormat="1" ht="30" customHeight="1" x14ac:dyDescent="0.25">
      <c r="A726" s="5" t="s">
        <v>4062</v>
      </c>
      <c r="B726" s="15">
        <v>64149</v>
      </c>
      <c r="C726" s="6">
        <v>100</v>
      </c>
      <c r="D726" s="5" t="s">
        <v>4062</v>
      </c>
      <c r="E726" s="5" t="s">
        <v>4075</v>
      </c>
      <c r="F726" s="5" t="s">
        <v>4076</v>
      </c>
      <c r="G726" s="5" t="s">
        <v>3604</v>
      </c>
      <c r="H726" s="5" t="s">
        <v>451</v>
      </c>
      <c r="I726" s="5" t="s">
        <v>452</v>
      </c>
      <c r="J726" s="5" t="s">
        <v>3605</v>
      </c>
      <c r="K726" s="7">
        <v>40359</v>
      </c>
      <c r="L726" s="7"/>
      <c r="M726" s="6" t="s">
        <v>135</v>
      </c>
      <c r="N726" s="5" t="s">
        <v>26</v>
      </c>
      <c r="O726" s="9"/>
      <c r="P726" s="6" t="str">
        <f>VLOOKUP(Table14[[#This Row],[SMT ID]],[3]Sheet1!$A$11:$AC$60,29,0)</f>
        <v>Yes</v>
      </c>
      <c r="Q726" s="6">
        <v>2019</v>
      </c>
      <c r="R726" s="6"/>
      <c r="S72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26" s="16">
        <f>VLOOKUP(Table14[[#This Row],[SMT ID]],'[1]Section 163(j) Election'!$A$5:$J$1406,7,0)</f>
        <v>2018</v>
      </c>
    </row>
    <row r="727" spans="1:20" s="5" customFormat="1" ht="30" customHeight="1" x14ac:dyDescent="0.25">
      <c r="A727" s="5" t="s">
        <v>118</v>
      </c>
      <c r="B727" s="15">
        <v>64168</v>
      </c>
      <c r="C727" s="6">
        <v>92.17</v>
      </c>
      <c r="D727" s="5" t="s">
        <v>118</v>
      </c>
      <c r="E727" s="5" t="s">
        <v>179</v>
      </c>
      <c r="F727" s="5" t="s">
        <v>180</v>
      </c>
      <c r="G727" s="5" t="s">
        <v>181</v>
      </c>
      <c r="H727" s="5" t="s">
        <v>182</v>
      </c>
      <c r="I727" s="5" t="s">
        <v>32</v>
      </c>
      <c r="J727" s="5" t="s">
        <v>62</v>
      </c>
      <c r="K727" s="7">
        <v>40210</v>
      </c>
      <c r="L727" s="7"/>
      <c r="M727" s="6" t="s">
        <v>135</v>
      </c>
      <c r="N727" s="5" t="s">
        <v>47</v>
      </c>
      <c r="O727" s="9"/>
      <c r="P727" s="6" t="str">
        <f>VLOOKUP(Table14[[#This Row],[SMT ID]],Table13[[SMT'#]:[163 J Election Question]],9,0)</f>
        <v>No</v>
      </c>
      <c r="Q727" s="6"/>
      <c r="R727" s="6"/>
      <c r="S72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27" s="38">
        <f>VLOOKUP(Table14[[#This Row],[SMT ID]],'[1]Section 163(j) Election'!$A$5:$J$1406,7,0)</f>
        <v>0</v>
      </c>
    </row>
    <row r="728" spans="1:20" s="5" customFormat="1" ht="30" customHeight="1" x14ac:dyDescent="0.25">
      <c r="A728" s="5" t="s">
        <v>1786</v>
      </c>
      <c r="B728" s="15">
        <v>64168</v>
      </c>
      <c r="C728" s="6">
        <v>7.83</v>
      </c>
      <c r="D728" s="5" t="s">
        <v>1786</v>
      </c>
      <c r="E728" s="5" t="s">
        <v>179</v>
      </c>
      <c r="F728" s="5" t="s">
        <v>180</v>
      </c>
      <c r="G728" s="5" t="s">
        <v>181</v>
      </c>
      <c r="H728" s="5" t="s">
        <v>182</v>
      </c>
      <c r="I728" s="5" t="s">
        <v>32</v>
      </c>
      <c r="J728" s="5" t="s">
        <v>62</v>
      </c>
      <c r="K728" s="7">
        <v>40210</v>
      </c>
      <c r="L728" s="7"/>
      <c r="M728" s="6" t="s">
        <v>135</v>
      </c>
      <c r="N728" s="5" t="s">
        <v>47</v>
      </c>
      <c r="O728" s="9"/>
      <c r="P728" s="6" t="str">
        <f>VLOOKUP(Table14[[#This Row],[SMT ID]],Table13[[SMT'#]:[163 J Election Question]],9,0)</f>
        <v>No</v>
      </c>
      <c r="Q728" s="6"/>
      <c r="R728" s="6"/>
      <c r="S72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28" s="37">
        <f>VLOOKUP(Table14[[#This Row],[SMT ID]],'[1]Section 163(j) Election'!$A$5:$J$1406,7,0)</f>
        <v>0</v>
      </c>
    </row>
    <row r="729" spans="1:20" s="5" customFormat="1" ht="30" customHeight="1" x14ac:dyDescent="0.25">
      <c r="A729" s="5" t="s">
        <v>3675</v>
      </c>
      <c r="B729" s="15">
        <v>64187</v>
      </c>
      <c r="C729" s="6">
        <v>15</v>
      </c>
      <c r="D729" s="5" t="s">
        <v>3675</v>
      </c>
      <c r="E729" s="5" t="s">
        <v>3712</v>
      </c>
      <c r="F729" s="5" t="s">
        <v>3713</v>
      </c>
      <c r="G729" s="5" t="s">
        <v>1330</v>
      </c>
      <c r="H729" s="5" t="s">
        <v>463</v>
      </c>
      <c r="I729" s="5" t="s">
        <v>452</v>
      </c>
      <c r="J729" s="5" t="s">
        <v>473</v>
      </c>
      <c r="K729" s="7">
        <v>40920</v>
      </c>
      <c r="L729" s="7"/>
      <c r="M729" s="6" t="s">
        <v>135</v>
      </c>
      <c r="N729" s="5" t="s">
        <v>178</v>
      </c>
      <c r="O729" s="9"/>
      <c r="P729" s="6" t="str">
        <f>VLOOKUP(Table14[[#This Row],[SMT ID]],Table13[[SMT'#]:[163 J Election Question]],9,0)</f>
        <v>No</v>
      </c>
      <c r="Q729" s="6"/>
      <c r="R729" s="6"/>
      <c r="S72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29" s="38">
        <f>VLOOKUP(Table14[[#This Row],[SMT ID]],'[1]Section 163(j) Election'!$A$5:$J$1406,7,0)</f>
        <v>0</v>
      </c>
    </row>
    <row r="730" spans="1:20" s="5" customFormat="1" ht="30" customHeight="1" x14ac:dyDescent="0.25">
      <c r="A730" s="5" t="s">
        <v>3739</v>
      </c>
      <c r="B730" s="15">
        <v>64187</v>
      </c>
      <c r="C730" s="6">
        <v>10</v>
      </c>
      <c r="D730" s="5" t="s">
        <v>3739</v>
      </c>
      <c r="E730" s="5" t="s">
        <v>3712</v>
      </c>
      <c r="F730" s="5" t="s">
        <v>3713</v>
      </c>
      <c r="G730" s="5" t="s">
        <v>1330</v>
      </c>
      <c r="H730" s="5" t="s">
        <v>463</v>
      </c>
      <c r="I730" s="5" t="s">
        <v>452</v>
      </c>
      <c r="J730" s="5" t="s">
        <v>473</v>
      </c>
      <c r="K730" s="7">
        <v>40920</v>
      </c>
      <c r="L730" s="7"/>
      <c r="M730" s="6" t="s">
        <v>135</v>
      </c>
      <c r="N730" s="5" t="s">
        <v>178</v>
      </c>
      <c r="O730" s="9"/>
      <c r="P730" s="6" t="str">
        <f>VLOOKUP(Table14[[#This Row],[SMT ID]],Table13[[SMT'#]:[163 J Election Question]],9,0)</f>
        <v>No</v>
      </c>
      <c r="Q730" s="6"/>
      <c r="R730" s="6"/>
      <c r="S73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30" s="37">
        <f>VLOOKUP(Table14[[#This Row],[SMT ID]],'[1]Section 163(j) Election'!$A$5:$J$1406,7,0)</f>
        <v>0</v>
      </c>
    </row>
    <row r="731" spans="1:20" s="5" customFormat="1" ht="30" customHeight="1" x14ac:dyDescent="0.25">
      <c r="A731" s="5" t="s">
        <v>3767</v>
      </c>
      <c r="B731" s="15">
        <v>64187</v>
      </c>
      <c r="C731" s="6">
        <v>75</v>
      </c>
      <c r="D731" s="5" t="s">
        <v>3767</v>
      </c>
      <c r="E731" s="5" t="s">
        <v>3712</v>
      </c>
      <c r="F731" s="5" t="s">
        <v>3713</v>
      </c>
      <c r="G731" s="5" t="s">
        <v>1330</v>
      </c>
      <c r="H731" s="5" t="s">
        <v>463</v>
      </c>
      <c r="I731" s="5" t="s">
        <v>452</v>
      </c>
      <c r="J731" s="5" t="s">
        <v>473</v>
      </c>
      <c r="K731" s="7">
        <v>40920</v>
      </c>
      <c r="L731" s="7"/>
      <c r="M731" s="6" t="s">
        <v>135</v>
      </c>
      <c r="N731" s="5" t="s">
        <v>178</v>
      </c>
      <c r="O731" s="9"/>
      <c r="P731" s="6" t="str">
        <f>VLOOKUP(Table14[[#This Row],[SMT ID]],Table13[[SMT'#]:[163 J Election Question]],9,0)</f>
        <v>No</v>
      </c>
      <c r="Q731" s="6"/>
      <c r="R731" s="6"/>
      <c r="S73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31" s="38">
        <f>VLOOKUP(Table14[[#This Row],[SMT ID]],'[1]Section 163(j) Election'!$A$5:$J$1406,7,0)</f>
        <v>0</v>
      </c>
    </row>
    <row r="732" spans="1:20" s="5" customFormat="1" ht="30" customHeight="1" x14ac:dyDescent="0.25">
      <c r="A732" s="5" t="s">
        <v>118</v>
      </c>
      <c r="B732" s="15">
        <v>64217</v>
      </c>
      <c r="C732" s="6">
        <v>85</v>
      </c>
      <c r="D732" s="5" t="s">
        <v>118</v>
      </c>
      <c r="E732" s="5" t="s">
        <v>183</v>
      </c>
      <c r="F732" s="5" t="s">
        <v>184</v>
      </c>
      <c r="G732" s="5" t="s">
        <v>185</v>
      </c>
      <c r="H732" s="5" t="s">
        <v>88</v>
      </c>
      <c r="I732" s="5" t="s">
        <v>32</v>
      </c>
      <c r="J732" s="5" t="s">
        <v>89</v>
      </c>
      <c r="K732" s="7">
        <v>40240</v>
      </c>
      <c r="L732" s="7"/>
      <c r="M732" s="6" t="s">
        <v>154</v>
      </c>
      <c r="N732" s="5" t="s">
        <v>56</v>
      </c>
      <c r="O732" s="9"/>
      <c r="P732" s="6" t="str">
        <f>VLOOKUP(Table14[[#This Row],[SMT ID]],Table13[[SMT'#]:[163 J Election Question]],9,0)</f>
        <v>No</v>
      </c>
      <c r="Q732" s="6"/>
      <c r="R732" s="6"/>
      <c r="S73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32" s="37">
        <f>VLOOKUP(Table14[[#This Row],[SMT ID]],'[1]Section 163(j) Election'!$A$5:$J$1406,7,0)</f>
        <v>0</v>
      </c>
    </row>
    <row r="733" spans="1:20" s="5" customFormat="1" ht="30" customHeight="1" x14ac:dyDescent="0.25">
      <c r="A733" s="5" t="s">
        <v>1786</v>
      </c>
      <c r="B733" s="15">
        <v>64217</v>
      </c>
      <c r="C733" s="6">
        <v>15</v>
      </c>
      <c r="D733" s="5" t="s">
        <v>1786</v>
      </c>
      <c r="E733" s="5" t="s">
        <v>183</v>
      </c>
      <c r="F733" s="5" t="s">
        <v>184</v>
      </c>
      <c r="G733" s="5" t="s">
        <v>185</v>
      </c>
      <c r="H733" s="5" t="s">
        <v>88</v>
      </c>
      <c r="I733" s="5" t="s">
        <v>32</v>
      </c>
      <c r="J733" s="5" t="s">
        <v>89</v>
      </c>
      <c r="K733" s="7">
        <v>40240</v>
      </c>
      <c r="L733" s="7"/>
      <c r="M733" s="6" t="s">
        <v>154</v>
      </c>
      <c r="N733" s="5" t="s">
        <v>56</v>
      </c>
      <c r="O733" s="9"/>
      <c r="P733" s="6" t="str">
        <f>VLOOKUP(Table14[[#This Row],[SMT ID]],Table13[[SMT'#]:[163 J Election Question]],9,0)</f>
        <v>No</v>
      </c>
      <c r="Q733" s="6"/>
      <c r="R733" s="6"/>
      <c r="S73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33" s="38">
        <f>VLOOKUP(Table14[[#This Row],[SMT ID]],'[1]Section 163(j) Election'!$A$5:$J$1406,7,0)</f>
        <v>0</v>
      </c>
    </row>
    <row r="734" spans="1:20" s="5" customFormat="1" ht="30" customHeight="1" x14ac:dyDescent="0.25">
      <c r="A734" s="5" t="s">
        <v>591</v>
      </c>
      <c r="B734" s="15">
        <v>64218</v>
      </c>
      <c r="C734" s="6">
        <v>100</v>
      </c>
      <c r="D734" s="5" t="s">
        <v>591</v>
      </c>
      <c r="E734" s="5" t="s">
        <v>597</v>
      </c>
      <c r="F734" s="5" t="s">
        <v>598</v>
      </c>
      <c r="G734" s="5" t="s">
        <v>599</v>
      </c>
      <c r="H734" s="5" t="s">
        <v>431</v>
      </c>
      <c r="I734" s="5" t="s">
        <v>43</v>
      </c>
      <c r="J734" s="5" t="s">
        <v>432</v>
      </c>
      <c r="K734" s="7">
        <v>40886</v>
      </c>
      <c r="L734" s="7"/>
      <c r="M734" s="6" t="s">
        <v>334</v>
      </c>
      <c r="N734" s="5" t="s">
        <v>178</v>
      </c>
      <c r="O734" s="9"/>
      <c r="P734" s="6" t="str">
        <f>VLOOKUP(Table14[[#This Row],[SMT ID]],Table13[[SMT'#]:[163 J Election Question]],9,0)</f>
        <v>No</v>
      </c>
      <c r="Q734" s="6"/>
      <c r="R734" s="6"/>
      <c r="S73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34" s="37">
        <f>VLOOKUP(Table14[[#This Row],[SMT ID]],'[1]Section 163(j) Election'!$A$5:$J$1406,7,0)</f>
        <v>0</v>
      </c>
    </row>
    <row r="735" spans="1:20" s="5" customFormat="1" ht="30" customHeight="1" x14ac:dyDescent="0.25">
      <c r="A735" s="5" t="s">
        <v>591</v>
      </c>
      <c r="B735" s="15">
        <v>64219</v>
      </c>
      <c r="C735" s="6">
        <v>100</v>
      </c>
      <c r="D735" s="5" t="s">
        <v>591</v>
      </c>
      <c r="E735" s="5" t="s">
        <v>600</v>
      </c>
      <c r="F735" s="5" t="s">
        <v>601</v>
      </c>
      <c r="G735" s="5" t="s">
        <v>599</v>
      </c>
      <c r="H735" s="5" t="s">
        <v>431</v>
      </c>
      <c r="I735" s="5" t="s">
        <v>43</v>
      </c>
      <c r="J735" s="5" t="s">
        <v>432</v>
      </c>
      <c r="K735" s="7">
        <v>40886</v>
      </c>
      <c r="L735" s="7"/>
      <c r="M735" s="6" t="s">
        <v>334</v>
      </c>
      <c r="N735" s="5" t="s">
        <v>178</v>
      </c>
      <c r="O735" s="9"/>
      <c r="P735" s="6" t="str">
        <f>VLOOKUP(Table14[[#This Row],[SMT ID]],Table13[[SMT'#]:[163 J Election Question]],9,0)</f>
        <v>No</v>
      </c>
      <c r="Q735" s="6"/>
      <c r="R735" s="6"/>
      <c r="S73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35" s="38">
        <f>VLOOKUP(Table14[[#This Row],[SMT ID]],'[1]Section 163(j) Election'!$A$5:$J$1406,7,0)</f>
        <v>0</v>
      </c>
    </row>
    <row r="736" spans="1:20" s="5" customFormat="1" ht="30" customHeight="1" x14ac:dyDescent="0.25">
      <c r="A736" s="5" t="s">
        <v>118</v>
      </c>
      <c r="B736" s="15">
        <v>64220</v>
      </c>
      <c r="C736" s="6">
        <v>100</v>
      </c>
      <c r="D736" s="5" t="s">
        <v>118</v>
      </c>
      <c r="E736" s="5" t="s">
        <v>186</v>
      </c>
      <c r="F736" s="5" t="s">
        <v>187</v>
      </c>
      <c r="G736" s="5" t="s">
        <v>188</v>
      </c>
      <c r="H736" s="5" t="s">
        <v>109</v>
      </c>
      <c r="I736" s="5" t="s">
        <v>32</v>
      </c>
      <c r="J736" s="5" t="s">
        <v>19</v>
      </c>
      <c r="K736" s="7">
        <v>40400</v>
      </c>
      <c r="L736" s="7"/>
      <c r="M736" s="6" t="s">
        <v>135</v>
      </c>
      <c r="N736" s="5" t="s">
        <v>47</v>
      </c>
      <c r="O736" s="9"/>
      <c r="P736" s="6" t="str">
        <f>VLOOKUP(Table14[[#This Row],[SMT ID]],Table13[[SMT'#]:[163 J Election Question]],9,0)</f>
        <v>No</v>
      </c>
      <c r="Q736" s="6"/>
      <c r="R736" s="6"/>
      <c r="S736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36" s="17">
        <f>VLOOKUP(Table14[[#This Row],[SMT ID]],'[1]Section 163(j) Election'!$A$5:$J$1406,7,0)</f>
        <v>0</v>
      </c>
    </row>
    <row r="737" spans="1:20" s="5" customFormat="1" ht="30" customHeight="1" x14ac:dyDescent="0.25">
      <c r="A737" s="5" t="s">
        <v>4062</v>
      </c>
      <c r="B737" s="15">
        <v>64225</v>
      </c>
      <c r="C737" s="6">
        <v>100</v>
      </c>
      <c r="D737" s="5" t="s">
        <v>4062</v>
      </c>
      <c r="E737" s="5" t="s">
        <v>4077</v>
      </c>
      <c r="F737" s="5" t="s">
        <v>4078</v>
      </c>
      <c r="G737" s="5" t="s">
        <v>1635</v>
      </c>
      <c r="H737" s="5" t="s">
        <v>132</v>
      </c>
      <c r="I737" s="5" t="s">
        <v>133</v>
      </c>
      <c r="J737" s="5" t="s">
        <v>1636</v>
      </c>
      <c r="K737" s="7">
        <v>40533</v>
      </c>
      <c r="L737" s="7"/>
      <c r="M737" s="6" t="s">
        <v>250</v>
      </c>
      <c r="N737" s="5" t="s">
        <v>47</v>
      </c>
      <c r="O737" s="9"/>
      <c r="P737" s="6" t="str">
        <f>VLOOKUP(Table14[[#This Row],[SMT ID]],[3]Sheet1!$A$11:$AC$60,29,0)</f>
        <v>Yes</v>
      </c>
      <c r="Q737" s="6">
        <v>2019</v>
      </c>
      <c r="R737" s="6"/>
      <c r="S737" s="40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37" s="41">
        <f>VLOOKUP(Table14[[#This Row],[SMT ID]],'[1]Section 163(j) Election'!$A$5:$J$1406,7,0)</f>
        <v>2018</v>
      </c>
    </row>
    <row r="738" spans="1:20" s="5" customFormat="1" ht="30" customHeight="1" x14ac:dyDescent="0.25">
      <c r="A738" s="5" t="s">
        <v>3739</v>
      </c>
      <c r="B738" s="15">
        <v>64228</v>
      </c>
      <c r="C738" s="6">
        <v>100</v>
      </c>
      <c r="D738" s="5" t="s">
        <v>3739</v>
      </c>
      <c r="E738" s="5" t="s">
        <v>3762</v>
      </c>
      <c r="F738" s="5" t="s">
        <v>3763</v>
      </c>
      <c r="G738" s="5" t="s">
        <v>3764</v>
      </c>
      <c r="H738" s="5" t="s">
        <v>3455</v>
      </c>
      <c r="I738" s="5" t="s">
        <v>17</v>
      </c>
      <c r="J738" s="5" t="s">
        <v>1320</v>
      </c>
      <c r="K738" s="7">
        <v>39932</v>
      </c>
      <c r="L738" s="7"/>
      <c r="M738" s="6" t="s">
        <v>154</v>
      </c>
      <c r="N738" s="5" t="s">
        <v>56</v>
      </c>
      <c r="O738" s="9"/>
      <c r="P738" s="6" t="str">
        <f>VLOOKUP(Table14[[#This Row],[SMT ID]],Table13[[SMT'#]:[163 J Election Question]],9,0)</f>
        <v>Yes</v>
      </c>
      <c r="Q738" s="6">
        <v>2018</v>
      </c>
      <c r="R738" s="6"/>
      <c r="S73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38" s="37">
        <f>VLOOKUP(Table14[[#This Row],[SMT ID]],'[1]Section 163(j) Election'!$A$5:$J$1406,7,0)</f>
        <v>2018</v>
      </c>
    </row>
    <row r="739" spans="1:20" s="5" customFormat="1" ht="30" customHeight="1" x14ac:dyDescent="0.25">
      <c r="A739" s="5" t="s">
        <v>2997</v>
      </c>
      <c r="B739" s="15">
        <v>64233</v>
      </c>
      <c r="C739" s="6">
        <v>100</v>
      </c>
      <c r="D739" s="5" t="s">
        <v>2997</v>
      </c>
      <c r="E739" s="5" t="s">
        <v>2998</v>
      </c>
      <c r="F739" s="5" t="s">
        <v>2999</v>
      </c>
      <c r="G739" s="5" t="s">
        <v>3000</v>
      </c>
      <c r="H739" s="5" t="s">
        <v>144</v>
      </c>
      <c r="I739" s="5" t="s">
        <v>133</v>
      </c>
      <c r="J739" s="5" t="s">
        <v>1805</v>
      </c>
      <c r="K739" s="7">
        <v>40773</v>
      </c>
      <c r="L739" s="7"/>
      <c r="M739" s="6" t="s">
        <v>135</v>
      </c>
      <c r="N739" s="5" t="s">
        <v>47</v>
      </c>
      <c r="O739" s="9"/>
      <c r="P739" s="6" t="str">
        <f>VLOOKUP(Table14[[#This Row],[SMT ID]],Table13[[SMT'#]:[163 J Election Question]],9,0)</f>
        <v>No</v>
      </c>
      <c r="Q739" s="6"/>
      <c r="R739" s="6"/>
      <c r="S73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39" s="38">
        <f>VLOOKUP(Table14[[#This Row],[SMT ID]],'[1]Section 163(j) Election'!$A$5:$J$1406,7,0)</f>
        <v>2022</v>
      </c>
    </row>
    <row r="740" spans="1:20" s="5" customFormat="1" ht="30" customHeight="1" x14ac:dyDescent="0.25">
      <c r="A740" s="5" t="s">
        <v>3045</v>
      </c>
      <c r="B740" s="15">
        <v>64236</v>
      </c>
      <c r="C740" s="6">
        <v>100</v>
      </c>
      <c r="D740" s="5" t="s">
        <v>3045</v>
      </c>
      <c r="E740" s="5" t="s">
        <v>3053</v>
      </c>
      <c r="F740" s="5" t="s">
        <v>3054</v>
      </c>
      <c r="G740" s="5" t="s">
        <v>1716</v>
      </c>
      <c r="H740" s="5" t="s">
        <v>31</v>
      </c>
      <c r="I740" s="5" t="s">
        <v>32</v>
      </c>
      <c r="J740" s="5" t="s">
        <v>19</v>
      </c>
      <c r="K740" s="7">
        <v>40452</v>
      </c>
      <c r="L740" s="7"/>
      <c r="M740" s="6" t="s">
        <v>250</v>
      </c>
      <c r="N740" s="5" t="s">
        <v>47</v>
      </c>
      <c r="O740" s="9"/>
      <c r="P740" s="6" t="str">
        <f>VLOOKUP(Table14[[#This Row],[SMT ID]],Table13[[SMT'#]:[163 J Election Question]],9,0)</f>
        <v>No</v>
      </c>
      <c r="Q740" s="6"/>
      <c r="R740" s="6"/>
      <c r="S74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40" s="37">
        <f>VLOOKUP(Table14[[#This Row],[SMT ID]],'[1]Section 163(j) Election'!$A$5:$J$1406,7,0)</f>
        <v>0</v>
      </c>
    </row>
    <row r="741" spans="1:20" s="5" customFormat="1" ht="30" customHeight="1" x14ac:dyDescent="0.25">
      <c r="A741" s="5" t="s">
        <v>4182</v>
      </c>
      <c r="B741" s="15">
        <v>64240</v>
      </c>
      <c r="C741" s="6">
        <v>100</v>
      </c>
      <c r="D741" s="5" t="s">
        <v>4182</v>
      </c>
      <c r="E741" s="5" t="s">
        <v>4183</v>
      </c>
      <c r="F741" s="5" t="s">
        <v>4184</v>
      </c>
      <c r="G741" s="5" t="s">
        <v>517</v>
      </c>
      <c r="H741" s="5" t="s">
        <v>499</v>
      </c>
      <c r="I741" s="5" t="s">
        <v>43</v>
      </c>
      <c r="J741" s="5" t="s">
        <v>494</v>
      </c>
      <c r="K741" s="7">
        <v>40617</v>
      </c>
      <c r="L741" s="7"/>
      <c r="M741" s="6" t="s">
        <v>135</v>
      </c>
      <c r="N741" s="5" t="s">
        <v>47</v>
      </c>
      <c r="O741" s="9"/>
      <c r="P741" s="6" t="str">
        <f>VLOOKUP(Table14[[#This Row],[SMT ID]],Table13[[SMT'#]:[163 J Election Question]],9,0)</f>
        <v>No</v>
      </c>
      <c r="Q741" s="6"/>
      <c r="R741" s="6"/>
      <c r="S74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41" s="38">
        <f>VLOOKUP(Table14[[#This Row],[SMT ID]],'[1]Section 163(j) Election'!$A$5:$J$1406,7,0)</f>
        <v>0</v>
      </c>
    </row>
    <row r="742" spans="1:20" s="5" customFormat="1" ht="30" customHeight="1" x14ac:dyDescent="0.25">
      <c r="A742" s="5" t="s">
        <v>118</v>
      </c>
      <c r="B742" s="15">
        <v>64242</v>
      </c>
      <c r="C742" s="6">
        <v>100</v>
      </c>
      <c r="D742" s="5" t="s">
        <v>118</v>
      </c>
      <c r="E742" s="5" t="s">
        <v>189</v>
      </c>
      <c r="F742" s="5" t="s">
        <v>190</v>
      </c>
      <c r="G742" s="5" t="s">
        <v>191</v>
      </c>
      <c r="H742" s="5" t="s">
        <v>109</v>
      </c>
      <c r="I742" s="5" t="s">
        <v>32</v>
      </c>
      <c r="J742" s="5" t="s">
        <v>33</v>
      </c>
      <c r="K742" s="7">
        <v>40161</v>
      </c>
      <c r="L742" s="7"/>
      <c r="M742" s="6" t="s">
        <v>154</v>
      </c>
      <c r="N742" s="5" t="s">
        <v>26</v>
      </c>
      <c r="O742" s="9"/>
      <c r="P742" s="6" t="str">
        <f>VLOOKUP(Table14[[#This Row],[SMT ID]],Table13[[SMT'#]:[163 J Election Question]],9,0)</f>
        <v>No</v>
      </c>
      <c r="Q742" s="6"/>
      <c r="R742" s="6"/>
      <c r="S74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42" s="37">
        <f>VLOOKUP(Table14[[#This Row],[SMT ID]],'[1]Section 163(j) Election'!$A$5:$J$1406,7,0)</f>
        <v>2022</v>
      </c>
    </row>
    <row r="743" spans="1:20" s="5" customFormat="1" ht="30" customHeight="1" x14ac:dyDescent="0.25">
      <c r="A743" s="5" t="s">
        <v>4232</v>
      </c>
      <c r="B743" s="15">
        <v>64243</v>
      </c>
      <c r="C743" s="6">
        <v>100</v>
      </c>
      <c r="D743" s="5" t="s">
        <v>4232</v>
      </c>
      <c r="E743" s="5" t="s">
        <v>4241</v>
      </c>
      <c r="F743" s="5" t="s">
        <v>4242</v>
      </c>
      <c r="G743" s="5" t="s">
        <v>604</v>
      </c>
      <c r="H743" s="5" t="s">
        <v>431</v>
      </c>
      <c r="I743" s="5" t="s">
        <v>43</v>
      </c>
      <c r="J743" s="5" t="s">
        <v>432</v>
      </c>
      <c r="K743" s="7">
        <v>40169</v>
      </c>
      <c r="L743" s="7"/>
      <c r="M743" s="6" t="s">
        <v>135</v>
      </c>
      <c r="N743" s="5" t="s">
        <v>47</v>
      </c>
      <c r="O743" s="9"/>
      <c r="P743" s="6" t="str">
        <f>VLOOKUP(Table14[[#This Row],[SMT ID]],Table13[[SMT'#]:[163 J Election Question]],9,0)</f>
        <v>Yes</v>
      </c>
      <c r="Q743" s="6">
        <v>2018</v>
      </c>
      <c r="R743" s="6"/>
      <c r="S74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43" s="38">
        <f>VLOOKUP(Table14[[#This Row],[SMT ID]],'[1]Section 163(j) Election'!$A$5:$J$1406,7,0)</f>
        <v>2018</v>
      </c>
    </row>
    <row r="744" spans="1:20" s="5" customFormat="1" ht="30" customHeight="1" x14ac:dyDescent="0.25">
      <c r="A744" s="5" t="s">
        <v>3767</v>
      </c>
      <c r="B744" s="15">
        <v>64281</v>
      </c>
      <c r="C744" s="6">
        <v>100</v>
      </c>
      <c r="D744" s="5" t="s">
        <v>3767</v>
      </c>
      <c r="E744" s="5" t="s">
        <v>3775</v>
      </c>
      <c r="F744" s="5" t="s">
        <v>3776</v>
      </c>
      <c r="G744" s="5" t="s">
        <v>3516</v>
      </c>
      <c r="H744" s="5" t="s">
        <v>463</v>
      </c>
      <c r="I744" s="5" t="s">
        <v>452</v>
      </c>
      <c r="J744" s="5" t="s">
        <v>3517</v>
      </c>
      <c r="K744" s="7">
        <v>40093</v>
      </c>
      <c r="L744" s="7"/>
      <c r="M744" s="6" t="s">
        <v>154</v>
      </c>
      <c r="N744" s="5" t="s">
        <v>178</v>
      </c>
      <c r="O744" s="9"/>
      <c r="P744" s="6" t="str">
        <f>VLOOKUP(Table14[[#This Row],[SMT ID]],Table13[[SMT'#]:[163 J Election Question]],9,0)</f>
        <v>Yes</v>
      </c>
      <c r="Q744" s="6">
        <v>2018</v>
      </c>
      <c r="R744" s="6"/>
      <c r="S74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44" s="37">
        <f>VLOOKUP(Table14[[#This Row],[SMT ID]],'[1]Section 163(j) Election'!$A$5:$J$1406,7,0)</f>
        <v>2018</v>
      </c>
    </row>
    <row r="745" spans="1:20" s="5" customFormat="1" ht="30" customHeight="1" x14ac:dyDescent="0.25">
      <c r="A745" s="5" t="s">
        <v>118</v>
      </c>
      <c r="B745" s="15">
        <v>64291</v>
      </c>
      <c r="C745" s="6">
        <v>100</v>
      </c>
      <c r="D745" s="5" t="s">
        <v>118</v>
      </c>
      <c r="E745" s="5" t="s">
        <v>192</v>
      </c>
      <c r="F745" s="5" t="s">
        <v>193</v>
      </c>
      <c r="G745" s="5" t="s">
        <v>194</v>
      </c>
      <c r="H745" s="5" t="s">
        <v>127</v>
      </c>
      <c r="I745" s="5" t="s">
        <v>43</v>
      </c>
      <c r="J745" s="5" t="s">
        <v>195</v>
      </c>
      <c r="K745" s="7">
        <v>40165</v>
      </c>
      <c r="L745" s="7"/>
      <c r="M745" s="6" t="s">
        <v>154</v>
      </c>
      <c r="N745" s="5" t="s">
        <v>47</v>
      </c>
      <c r="O745" s="9"/>
      <c r="P745" s="6" t="str">
        <f>VLOOKUP(Table14[[#This Row],[SMT ID]],Table13[[SMT'#]:[163 J Election Question]],9,0)</f>
        <v>No</v>
      </c>
      <c r="Q745" s="6"/>
      <c r="R745" s="6"/>
      <c r="S74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45" s="38">
        <f>VLOOKUP(Table14[[#This Row],[SMT ID]],'[1]Section 163(j) Election'!$A$5:$J$1406,7,0)</f>
        <v>0</v>
      </c>
    </row>
    <row r="746" spans="1:20" s="5" customFormat="1" ht="30" customHeight="1" x14ac:dyDescent="0.25">
      <c r="A746" s="5" t="s">
        <v>2970</v>
      </c>
      <c r="B746" s="15">
        <v>64297</v>
      </c>
      <c r="C746" s="6">
        <v>100</v>
      </c>
      <c r="D746" s="5" t="s">
        <v>2970</v>
      </c>
      <c r="E746" s="5" t="s">
        <v>2992</v>
      </c>
      <c r="F746" s="5" t="s">
        <v>2993</v>
      </c>
      <c r="G746" s="5" t="s">
        <v>2994</v>
      </c>
      <c r="H746" s="5" t="s">
        <v>203</v>
      </c>
      <c r="I746" s="5" t="s">
        <v>133</v>
      </c>
      <c r="J746" s="5" t="s">
        <v>1064</v>
      </c>
      <c r="K746" s="7">
        <v>40147</v>
      </c>
      <c r="L746" s="7"/>
      <c r="M746" s="6" t="s">
        <v>123</v>
      </c>
      <c r="N746" s="5" t="s">
        <v>47</v>
      </c>
      <c r="O746" s="9"/>
      <c r="P746" s="6" t="str">
        <f>VLOOKUP(Table14[[#This Row],[SMT ID]],Table13[[SMT'#]:[163 J Election Question]],9,0)</f>
        <v>No</v>
      </c>
      <c r="Q746" s="6"/>
      <c r="R746" s="6"/>
      <c r="S74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46" s="37">
        <f>VLOOKUP(Table14[[#This Row],[SMT ID]],'[1]Section 163(j) Election'!$A$5:$J$1406,7,0)</f>
        <v>0</v>
      </c>
    </row>
    <row r="747" spans="1:20" s="5" customFormat="1" ht="30" customHeight="1" x14ac:dyDescent="0.25">
      <c r="A747" s="5" t="s">
        <v>118</v>
      </c>
      <c r="B747" s="15">
        <v>64299</v>
      </c>
      <c r="C747" s="6">
        <v>85</v>
      </c>
      <c r="D747" s="5" t="s">
        <v>118</v>
      </c>
      <c r="E747" s="5" t="s">
        <v>196</v>
      </c>
      <c r="F747" s="5" t="s">
        <v>197</v>
      </c>
      <c r="G747" s="5" t="s">
        <v>198</v>
      </c>
      <c r="H747" s="5" t="s">
        <v>115</v>
      </c>
      <c r="I747" s="5" t="s">
        <v>43</v>
      </c>
      <c r="J747" s="5" t="s">
        <v>199</v>
      </c>
      <c r="K747" s="7">
        <v>40352</v>
      </c>
      <c r="L747" s="7"/>
      <c r="M747" s="6" t="s">
        <v>135</v>
      </c>
      <c r="N747" s="5" t="s">
        <v>47</v>
      </c>
      <c r="O747" s="9"/>
      <c r="P747" s="6" t="str">
        <f>VLOOKUP(Table14[[#This Row],[SMT ID]],Table13[[SMT'#]:[163 J Election Question]],9,0)</f>
        <v>No</v>
      </c>
      <c r="Q747" s="6"/>
      <c r="R747" s="6"/>
      <c r="S74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47" s="38">
        <f>VLOOKUP(Table14[[#This Row],[SMT ID]],'[1]Section 163(j) Election'!$A$5:$J$1406,7,0)</f>
        <v>0</v>
      </c>
    </row>
    <row r="748" spans="1:20" s="5" customFormat="1" ht="30" customHeight="1" x14ac:dyDescent="0.25">
      <c r="A748" s="5" t="s">
        <v>1786</v>
      </c>
      <c r="B748" s="15">
        <v>64299</v>
      </c>
      <c r="C748" s="6">
        <v>15</v>
      </c>
      <c r="D748" s="5" t="s">
        <v>1786</v>
      </c>
      <c r="E748" s="5" t="s">
        <v>196</v>
      </c>
      <c r="F748" s="5" t="s">
        <v>197</v>
      </c>
      <c r="G748" s="5" t="s">
        <v>198</v>
      </c>
      <c r="H748" s="5" t="s">
        <v>115</v>
      </c>
      <c r="I748" s="5" t="s">
        <v>43</v>
      </c>
      <c r="J748" s="5" t="s">
        <v>199</v>
      </c>
      <c r="K748" s="7">
        <v>40352</v>
      </c>
      <c r="L748" s="7"/>
      <c r="M748" s="6" t="s">
        <v>135</v>
      </c>
      <c r="N748" s="5" t="s">
        <v>47</v>
      </c>
      <c r="O748" s="9"/>
      <c r="P748" s="6" t="str">
        <f>VLOOKUP(Table14[[#This Row],[SMT ID]],Table13[[SMT'#]:[163 J Election Question]],9,0)</f>
        <v>No</v>
      </c>
      <c r="Q748" s="6"/>
      <c r="R748" s="6"/>
      <c r="S74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48" s="37">
        <f>VLOOKUP(Table14[[#This Row],[SMT ID]],'[1]Section 163(j) Election'!$A$5:$J$1406,7,0)</f>
        <v>0</v>
      </c>
    </row>
    <row r="749" spans="1:20" s="5" customFormat="1" ht="30" customHeight="1" x14ac:dyDescent="0.25">
      <c r="A749" s="5" t="s">
        <v>118</v>
      </c>
      <c r="B749" s="15">
        <v>64305</v>
      </c>
      <c r="C749" s="6">
        <v>100</v>
      </c>
      <c r="D749" s="5" t="s">
        <v>118</v>
      </c>
      <c r="E749" s="5" t="s">
        <v>200</v>
      </c>
      <c r="F749" s="5" t="s">
        <v>201</v>
      </c>
      <c r="G749" s="5" t="s">
        <v>202</v>
      </c>
      <c r="H749" s="5" t="s">
        <v>203</v>
      </c>
      <c r="I749" s="5" t="s">
        <v>133</v>
      </c>
      <c r="J749" s="5" t="s">
        <v>204</v>
      </c>
      <c r="K749" s="7">
        <v>40156</v>
      </c>
      <c r="L749" s="7"/>
      <c r="M749" s="6" t="s">
        <v>154</v>
      </c>
      <c r="N749" s="5" t="s">
        <v>178</v>
      </c>
      <c r="O749" s="9"/>
      <c r="P749" s="6" t="str">
        <f>VLOOKUP(Table14[[#This Row],[SMT ID]],Table13[[SMT'#]:[163 J Election Question]],9,0)</f>
        <v>No</v>
      </c>
      <c r="Q749" s="6"/>
      <c r="R749" s="6"/>
      <c r="S74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49" s="38">
        <f>VLOOKUP(Table14[[#This Row],[SMT ID]],'[1]Section 163(j) Election'!$A$5:$J$1406,7,0)</f>
        <v>0</v>
      </c>
    </row>
    <row r="750" spans="1:20" s="5" customFormat="1" ht="30" customHeight="1" x14ac:dyDescent="0.25">
      <c r="A750" s="5" t="s">
        <v>118</v>
      </c>
      <c r="B750" s="15">
        <v>64307</v>
      </c>
      <c r="C750" s="6">
        <v>100</v>
      </c>
      <c r="D750" s="5" t="s">
        <v>118</v>
      </c>
      <c r="E750" s="5" t="s">
        <v>205</v>
      </c>
      <c r="F750" s="5" t="s">
        <v>206</v>
      </c>
      <c r="G750" s="5" t="s">
        <v>207</v>
      </c>
      <c r="H750" s="5" t="s">
        <v>203</v>
      </c>
      <c r="I750" s="5" t="s">
        <v>133</v>
      </c>
      <c r="J750" s="5" t="s">
        <v>208</v>
      </c>
      <c r="K750" s="7">
        <v>40336</v>
      </c>
      <c r="L750" s="7"/>
      <c r="M750" s="6" t="s">
        <v>135</v>
      </c>
      <c r="N750" s="5" t="s">
        <v>47</v>
      </c>
      <c r="O750" s="9"/>
      <c r="P750" s="6" t="str">
        <f>VLOOKUP(Table14[[#This Row],[SMT ID]],Table13[[SMT'#]:[163 J Election Question]],9,0)</f>
        <v>No</v>
      </c>
      <c r="Q750" s="6"/>
      <c r="R750" s="6"/>
      <c r="S75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50" s="37">
        <f>VLOOKUP(Table14[[#This Row],[SMT ID]],'[1]Section 163(j) Election'!$A$5:$J$1406,7,0)</f>
        <v>0</v>
      </c>
    </row>
    <row r="751" spans="1:20" s="5" customFormat="1" ht="30" customHeight="1" x14ac:dyDescent="0.25">
      <c r="A751" s="5" t="s">
        <v>2970</v>
      </c>
      <c r="B751" s="15">
        <v>64316</v>
      </c>
      <c r="C751" s="6">
        <v>100</v>
      </c>
      <c r="D751" s="5" t="s">
        <v>2970</v>
      </c>
      <c r="E751" s="5" t="s">
        <v>2995</v>
      </c>
      <c r="F751" s="5" t="s">
        <v>2996</v>
      </c>
      <c r="G751" s="5" t="s">
        <v>365</v>
      </c>
      <c r="H751" s="5" t="s">
        <v>109</v>
      </c>
      <c r="I751" s="5" t="s">
        <v>32</v>
      </c>
      <c r="J751" s="5" t="s">
        <v>216</v>
      </c>
      <c r="K751" s="7">
        <v>40074</v>
      </c>
      <c r="L751" s="7"/>
      <c r="M751" s="6" t="s">
        <v>154</v>
      </c>
      <c r="N751" s="5" t="s">
        <v>47</v>
      </c>
      <c r="O751" s="9"/>
      <c r="P751" s="6" t="str">
        <f>VLOOKUP(Table14[[#This Row],[SMT ID]],Table13[[SMT'#]:[163 J Election Question]],9,0)</f>
        <v>No</v>
      </c>
      <c r="Q751" s="6"/>
      <c r="R751" s="6"/>
      <c r="S75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51" s="38">
        <f>VLOOKUP(Table14[[#This Row],[SMT ID]],'[1]Section 163(j) Election'!$A$5:$J$1406,7,0)</f>
        <v>0</v>
      </c>
    </row>
    <row r="752" spans="1:20" s="5" customFormat="1" ht="30" customHeight="1" x14ac:dyDescent="0.25">
      <c r="A752" s="5" t="s">
        <v>265</v>
      </c>
      <c r="B752" s="15">
        <v>64319</v>
      </c>
      <c r="C752" s="6">
        <v>100</v>
      </c>
      <c r="D752" s="5" t="s">
        <v>265</v>
      </c>
      <c r="E752" s="5" t="s">
        <v>275</v>
      </c>
      <c r="F752" s="5" t="s">
        <v>276</v>
      </c>
      <c r="G752" s="5" t="s">
        <v>277</v>
      </c>
      <c r="H752" s="5" t="s">
        <v>61</v>
      </c>
      <c r="I752" s="5" t="s">
        <v>32</v>
      </c>
      <c r="J752" s="5" t="s">
        <v>278</v>
      </c>
      <c r="K752" s="7">
        <v>40529</v>
      </c>
      <c r="L752" s="7"/>
      <c r="M752" s="6" t="s">
        <v>135</v>
      </c>
      <c r="N752" s="5" t="s">
        <v>56</v>
      </c>
      <c r="O752" s="9"/>
      <c r="P752" s="6" t="str">
        <f>VLOOKUP(Table14[[#This Row],[SMT ID]],Table13[[SMT'#]:[163 J Election Question]],9,0)</f>
        <v>No</v>
      </c>
      <c r="Q752" s="6"/>
      <c r="R752" s="6"/>
      <c r="S75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52" s="37">
        <f>VLOOKUP(Table14[[#This Row],[SMT ID]],'[1]Section 163(j) Election'!$A$5:$J$1406,7,0)</f>
        <v>0</v>
      </c>
    </row>
    <row r="753" spans="1:20" s="5" customFormat="1" ht="30" customHeight="1" x14ac:dyDescent="0.25">
      <c r="A753" s="5" t="s">
        <v>118</v>
      </c>
      <c r="B753" s="15">
        <v>64320</v>
      </c>
      <c r="C753" s="6">
        <v>100</v>
      </c>
      <c r="D753" s="5" t="s">
        <v>118</v>
      </c>
      <c r="E753" s="5" t="s">
        <v>209</v>
      </c>
      <c r="F753" s="5" t="s">
        <v>210</v>
      </c>
      <c r="G753" s="5" t="s">
        <v>211</v>
      </c>
      <c r="H753" s="5" t="s">
        <v>31</v>
      </c>
      <c r="I753" s="5" t="s">
        <v>32</v>
      </c>
      <c r="J753" s="5" t="s">
        <v>212</v>
      </c>
      <c r="K753" s="7">
        <v>40269</v>
      </c>
      <c r="L753" s="7"/>
      <c r="M753" s="6" t="s">
        <v>123</v>
      </c>
      <c r="N753" s="5" t="s">
        <v>178</v>
      </c>
      <c r="O753" s="9"/>
      <c r="P753" s="6" t="str">
        <f>VLOOKUP(Table14[[#This Row],[SMT ID]],Table13[[SMT'#]:[163 J Election Question]],9,0)</f>
        <v>No</v>
      </c>
      <c r="Q753" s="6"/>
      <c r="R753" s="6"/>
      <c r="S75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53" s="38">
        <f>VLOOKUP(Table14[[#This Row],[SMT ID]],'[1]Section 163(j) Election'!$A$5:$J$1406,7,0)</f>
        <v>0</v>
      </c>
    </row>
    <row r="754" spans="1:20" s="5" customFormat="1" ht="30" customHeight="1" x14ac:dyDescent="0.25">
      <c r="A754" s="5" t="s">
        <v>118</v>
      </c>
      <c r="B754" s="15">
        <v>64323</v>
      </c>
      <c r="C754" s="6">
        <v>100</v>
      </c>
      <c r="D754" s="5" t="s">
        <v>118</v>
      </c>
      <c r="E754" s="5" t="s">
        <v>213</v>
      </c>
      <c r="F754" s="5" t="s">
        <v>214</v>
      </c>
      <c r="G754" s="5" t="s">
        <v>215</v>
      </c>
      <c r="H754" s="5" t="s">
        <v>109</v>
      </c>
      <c r="I754" s="5" t="s">
        <v>32</v>
      </c>
      <c r="J754" s="5" t="s">
        <v>216</v>
      </c>
      <c r="K754" s="7">
        <v>40148</v>
      </c>
      <c r="L754" s="7"/>
      <c r="M754" s="6" t="s">
        <v>135</v>
      </c>
      <c r="N754" s="5" t="s">
        <v>47</v>
      </c>
      <c r="O754" s="9"/>
      <c r="P754" s="6" t="str">
        <f>VLOOKUP(Table14[[#This Row],[SMT ID]],Table13[[SMT'#]:[163 J Election Question]],9,0)</f>
        <v>No</v>
      </c>
      <c r="Q754" s="6"/>
      <c r="R754" s="6"/>
      <c r="S75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54" s="37">
        <f>VLOOKUP(Table14[[#This Row],[SMT ID]],'[1]Section 163(j) Election'!$A$5:$J$1406,7,0)</f>
        <v>0</v>
      </c>
    </row>
    <row r="755" spans="1:20" s="5" customFormat="1" ht="30" customHeight="1" x14ac:dyDescent="0.25">
      <c r="A755" s="5" t="s">
        <v>265</v>
      </c>
      <c r="B755" s="15">
        <v>64325</v>
      </c>
      <c r="C755" s="6">
        <v>90.966800000000006</v>
      </c>
      <c r="D755" s="5" t="s">
        <v>265</v>
      </c>
      <c r="E755" s="5" t="s">
        <v>279</v>
      </c>
      <c r="F755" s="5" t="s">
        <v>280</v>
      </c>
      <c r="G755" s="5" t="s">
        <v>281</v>
      </c>
      <c r="H755" s="5" t="s">
        <v>88</v>
      </c>
      <c r="I755" s="5" t="s">
        <v>32</v>
      </c>
      <c r="J755" s="5" t="s">
        <v>94</v>
      </c>
      <c r="K755" s="7">
        <v>40479</v>
      </c>
      <c r="L755" s="7"/>
      <c r="M755" s="6" t="s">
        <v>123</v>
      </c>
      <c r="N755" s="5" t="s">
        <v>56</v>
      </c>
      <c r="O755" s="9"/>
      <c r="P755" s="6" t="str">
        <f>VLOOKUP(Table14[[#This Row],[SMT ID]],Table13[[SMT'#]:[163 J Election Question]],9,0)</f>
        <v>No</v>
      </c>
      <c r="Q755" s="6"/>
      <c r="R755" s="6"/>
      <c r="S75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55" s="38">
        <f>VLOOKUP(Table14[[#This Row],[SMT ID]],'[1]Section 163(j) Election'!$A$5:$J$1406,7,0)</f>
        <v>0</v>
      </c>
    </row>
    <row r="756" spans="1:20" s="5" customFormat="1" ht="30" customHeight="1" x14ac:dyDescent="0.25">
      <c r="A756" s="5" t="s">
        <v>1786</v>
      </c>
      <c r="B756" s="15">
        <v>64325</v>
      </c>
      <c r="C756" s="6">
        <v>9.0332000000000008</v>
      </c>
      <c r="D756" s="5" t="s">
        <v>1786</v>
      </c>
      <c r="E756" s="5" t="s">
        <v>279</v>
      </c>
      <c r="F756" s="5" t="s">
        <v>280</v>
      </c>
      <c r="G756" s="5" t="s">
        <v>281</v>
      </c>
      <c r="H756" s="5" t="s">
        <v>88</v>
      </c>
      <c r="I756" s="5" t="s">
        <v>32</v>
      </c>
      <c r="J756" s="5" t="s">
        <v>94</v>
      </c>
      <c r="K756" s="7">
        <v>40479</v>
      </c>
      <c r="L756" s="7"/>
      <c r="M756" s="6" t="s">
        <v>123</v>
      </c>
      <c r="N756" s="5" t="s">
        <v>56</v>
      </c>
      <c r="O756" s="9"/>
      <c r="P756" s="6" t="str">
        <f>VLOOKUP(Table14[[#This Row],[SMT ID]],Table13[[SMT'#]:[163 J Election Question]],9,0)</f>
        <v>No</v>
      </c>
      <c r="Q756" s="6"/>
      <c r="R756" s="6"/>
      <c r="S75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56" s="37">
        <f>VLOOKUP(Table14[[#This Row],[SMT ID]],'[1]Section 163(j) Election'!$A$5:$J$1406,7,0)</f>
        <v>0</v>
      </c>
    </row>
    <row r="757" spans="1:20" s="5" customFormat="1" ht="30" customHeight="1" x14ac:dyDescent="0.25">
      <c r="A757" s="5" t="s">
        <v>4062</v>
      </c>
      <c r="B757" s="15">
        <v>64332</v>
      </c>
      <c r="C757" s="6">
        <v>100</v>
      </c>
      <c r="D757" s="5" t="s">
        <v>4062</v>
      </c>
      <c r="E757" s="5" t="s">
        <v>4079</v>
      </c>
      <c r="F757" s="5" t="s">
        <v>4080</v>
      </c>
      <c r="G757" s="5" t="s">
        <v>638</v>
      </c>
      <c r="H757" s="5" t="s">
        <v>132</v>
      </c>
      <c r="I757" s="5" t="s">
        <v>133</v>
      </c>
      <c r="J757" s="5" t="s">
        <v>639</v>
      </c>
      <c r="K757" s="7">
        <v>40177</v>
      </c>
      <c r="L757" s="7"/>
      <c r="M757" s="6" t="s">
        <v>135</v>
      </c>
      <c r="N757" s="5" t="s">
        <v>47</v>
      </c>
      <c r="O757" s="9"/>
      <c r="P757" s="6" t="str">
        <f>VLOOKUP(Table14[[#This Row],[SMT ID]],[3]Sheet1!$A$11:$AC$60,29,0)</f>
        <v>No</v>
      </c>
      <c r="Q757" s="6"/>
      <c r="R757" s="6"/>
      <c r="S75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57" s="38">
        <f>VLOOKUP(Table14[[#This Row],[SMT ID]],'[1]Section 163(j) Election'!$A$5:$J$1406,7,0)</f>
        <v>0</v>
      </c>
    </row>
    <row r="758" spans="1:20" s="5" customFormat="1" ht="30" customHeight="1" x14ac:dyDescent="0.25">
      <c r="A758" s="5" t="s">
        <v>118</v>
      </c>
      <c r="B758" s="15">
        <v>64340</v>
      </c>
      <c r="C758" s="6">
        <v>100</v>
      </c>
      <c r="D758" s="5" t="s">
        <v>118</v>
      </c>
      <c r="E758" s="5" t="s">
        <v>217</v>
      </c>
      <c r="F758" s="5" t="s">
        <v>218</v>
      </c>
      <c r="G758" s="5" t="s">
        <v>219</v>
      </c>
      <c r="H758" s="5" t="s">
        <v>53</v>
      </c>
      <c r="I758" s="5" t="s">
        <v>43</v>
      </c>
      <c r="J758" s="5" t="s">
        <v>220</v>
      </c>
      <c r="K758" s="7">
        <v>40157</v>
      </c>
      <c r="L758" s="7"/>
      <c r="M758" s="6" t="s">
        <v>123</v>
      </c>
      <c r="N758" s="5" t="s">
        <v>47</v>
      </c>
      <c r="O758" s="9"/>
      <c r="P758" s="6" t="str">
        <f>VLOOKUP(Table14[[#This Row],[SMT ID]],Table13[[SMT'#]:[163 J Election Question]],9,0)</f>
        <v>No</v>
      </c>
      <c r="Q758" s="6"/>
      <c r="R758" s="6"/>
      <c r="S75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58" s="37">
        <f>VLOOKUP(Table14[[#This Row],[SMT ID]],'[1]Section 163(j) Election'!$A$5:$J$1406,7,0)</f>
        <v>0</v>
      </c>
    </row>
    <row r="759" spans="1:20" s="5" customFormat="1" ht="30" customHeight="1" x14ac:dyDescent="0.25">
      <c r="A759" s="5" t="s">
        <v>4182</v>
      </c>
      <c r="B759" s="15">
        <v>64342</v>
      </c>
      <c r="C759" s="6">
        <v>100</v>
      </c>
      <c r="D759" s="5" t="s">
        <v>4182</v>
      </c>
      <c r="E759" s="5" t="s">
        <v>4185</v>
      </c>
      <c r="F759" s="5" t="s">
        <v>4186</v>
      </c>
      <c r="G759" s="5" t="s">
        <v>2514</v>
      </c>
      <c r="H759" s="5" t="s">
        <v>42</v>
      </c>
      <c r="I759" s="5" t="s">
        <v>43</v>
      </c>
      <c r="J759" s="5" t="s">
        <v>1348</v>
      </c>
      <c r="K759" s="7">
        <v>40527</v>
      </c>
      <c r="L759" s="7"/>
      <c r="M759" s="6" t="s">
        <v>250</v>
      </c>
      <c r="N759" s="5" t="s">
        <v>47</v>
      </c>
      <c r="O759" s="9"/>
      <c r="P759" s="6" t="str">
        <f>VLOOKUP(Table14[[#This Row],[SMT ID]],Table13[[SMT'#]:[163 J Election Question]],9,0)</f>
        <v>Yes</v>
      </c>
      <c r="Q759" s="6">
        <v>2018</v>
      </c>
      <c r="R759" s="6"/>
      <c r="S75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59" s="38">
        <f>VLOOKUP(Table14[[#This Row],[SMT ID]],'[1]Section 163(j) Election'!$A$5:$J$1406,7,0)</f>
        <v>2018</v>
      </c>
    </row>
    <row r="760" spans="1:20" s="5" customFormat="1" ht="30" customHeight="1" x14ac:dyDescent="0.25">
      <c r="A760" s="5" t="s">
        <v>118</v>
      </c>
      <c r="B760" s="15">
        <v>64353</v>
      </c>
      <c r="C760" s="6">
        <v>100</v>
      </c>
      <c r="D760" s="5" t="s">
        <v>118</v>
      </c>
      <c r="E760" s="5" t="s">
        <v>221</v>
      </c>
      <c r="F760" s="5" t="s">
        <v>222</v>
      </c>
      <c r="G760" s="5" t="s">
        <v>198</v>
      </c>
      <c r="H760" s="5" t="s">
        <v>53</v>
      </c>
      <c r="I760" s="5" t="s">
        <v>43</v>
      </c>
      <c r="J760" s="5" t="s">
        <v>199</v>
      </c>
      <c r="K760" s="7">
        <v>40415</v>
      </c>
      <c r="L760" s="7"/>
      <c r="M760" s="6" t="s">
        <v>123</v>
      </c>
      <c r="N760" s="5" t="s">
        <v>47</v>
      </c>
      <c r="O760" s="9"/>
      <c r="P760" s="6" t="str">
        <f>VLOOKUP(Table14[[#This Row],[SMT ID]],Table13[[SMT'#]:[163 J Election Question]],9,0)</f>
        <v>No</v>
      </c>
      <c r="Q760" s="6"/>
      <c r="R760" s="6"/>
      <c r="S76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60" s="37">
        <f>VLOOKUP(Table14[[#This Row],[SMT ID]],'[1]Section 163(j) Election'!$A$5:$J$1406,7,0)</f>
        <v>0</v>
      </c>
    </row>
    <row r="761" spans="1:20" s="5" customFormat="1" ht="30" customHeight="1" x14ac:dyDescent="0.25">
      <c r="A761" s="5" t="s">
        <v>118</v>
      </c>
      <c r="B761" s="15">
        <v>64356</v>
      </c>
      <c r="C761" s="6">
        <v>85</v>
      </c>
      <c r="D761" s="5" t="s">
        <v>118</v>
      </c>
      <c r="E761" s="5" t="s">
        <v>223</v>
      </c>
      <c r="F761" s="5" t="s">
        <v>224</v>
      </c>
      <c r="G761" s="5" t="s">
        <v>148</v>
      </c>
      <c r="H761" s="5" t="s">
        <v>115</v>
      </c>
      <c r="I761" s="5" t="s">
        <v>43</v>
      </c>
      <c r="J761" s="5" t="s">
        <v>149</v>
      </c>
      <c r="K761" s="7">
        <v>40309</v>
      </c>
      <c r="L761" s="7"/>
      <c r="M761" s="6" t="s">
        <v>135</v>
      </c>
      <c r="N761" s="5" t="s">
        <v>47</v>
      </c>
      <c r="O761" s="9"/>
      <c r="P761" s="6" t="str">
        <f>VLOOKUP(Table14[[#This Row],[SMT ID]],Table13[[SMT'#]:[163 J Election Question]],9,0)</f>
        <v>No</v>
      </c>
      <c r="Q761" s="6"/>
      <c r="R761" s="6"/>
      <c r="S76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61" s="38">
        <f>VLOOKUP(Table14[[#This Row],[SMT ID]],'[1]Section 163(j) Election'!$A$5:$J$1406,7,0)</f>
        <v>2022</v>
      </c>
    </row>
    <row r="762" spans="1:20" s="5" customFormat="1" ht="30" customHeight="1" x14ac:dyDescent="0.25">
      <c r="A762" s="5" t="s">
        <v>1786</v>
      </c>
      <c r="B762" s="15">
        <v>64356</v>
      </c>
      <c r="C762" s="6">
        <v>15</v>
      </c>
      <c r="D762" s="5" t="s">
        <v>1786</v>
      </c>
      <c r="E762" s="5" t="s">
        <v>223</v>
      </c>
      <c r="F762" s="5" t="s">
        <v>224</v>
      </c>
      <c r="G762" s="5" t="s">
        <v>148</v>
      </c>
      <c r="H762" s="5" t="s">
        <v>115</v>
      </c>
      <c r="I762" s="5" t="s">
        <v>43</v>
      </c>
      <c r="J762" s="5" t="s">
        <v>149</v>
      </c>
      <c r="K762" s="7">
        <v>40309</v>
      </c>
      <c r="L762" s="7"/>
      <c r="M762" s="6" t="s">
        <v>135</v>
      </c>
      <c r="N762" s="5" t="s">
        <v>47</v>
      </c>
      <c r="O762" s="9"/>
      <c r="P762" s="6" t="str">
        <f>VLOOKUP(Table14[[#This Row],[SMT ID]],Table13[[SMT'#]:[163 J Election Question]],9,0)</f>
        <v>No</v>
      </c>
      <c r="Q762" s="6"/>
      <c r="R762" s="6"/>
      <c r="S76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62" s="37">
        <f>VLOOKUP(Table14[[#This Row],[SMT ID]],'[1]Section 163(j) Election'!$A$5:$J$1406,7,0)</f>
        <v>2022</v>
      </c>
    </row>
    <row r="763" spans="1:20" s="5" customFormat="1" ht="30" customHeight="1" x14ac:dyDescent="0.25">
      <c r="A763" s="5" t="s">
        <v>118</v>
      </c>
      <c r="B763" s="15">
        <v>64361</v>
      </c>
      <c r="C763" s="6">
        <v>85</v>
      </c>
      <c r="D763" s="5" t="s">
        <v>118</v>
      </c>
      <c r="E763" s="5" t="s">
        <v>225</v>
      </c>
      <c r="F763" s="5" t="s">
        <v>226</v>
      </c>
      <c r="G763" s="5" t="s">
        <v>227</v>
      </c>
      <c r="H763" s="5" t="s">
        <v>42</v>
      </c>
      <c r="I763" s="5" t="s">
        <v>43</v>
      </c>
      <c r="J763" s="5" t="s">
        <v>228</v>
      </c>
      <c r="K763" s="7">
        <v>40317</v>
      </c>
      <c r="L763" s="7"/>
      <c r="M763" s="6" t="s">
        <v>135</v>
      </c>
      <c r="N763" s="5" t="s">
        <v>47</v>
      </c>
      <c r="O763" s="9"/>
      <c r="P763" s="6" t="str">
        <f>VLOOKUP(Table14[[#This Row],[SMT ID]],Table13[[SMT'#]:[163 J Election Question]],9,0)</f>
        <v>No</v>
      </c>
      <c r="Q763" s="6"/>
      <c r="R763" s="6"/>
      <c r="S76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63" s="38">
        <f>VLOOKUP(Table14[[#This Row],[SMT ID]],'[1]Section 163(j) Election'!$A$5:$J$1406,7,0)</f>
        <v>0</v>
      </c>
    </row>
    <row r="764" spans="1:20" s="5" customFormat="1" ht="30" customHeight="1" x14ac:dyDescent="0.25">
      <c r="A764" s="5" t="s">
        <v>1786</v>
      </c>
      <c r="B764" s="15">
        <v>64361</v>
      </c>
      <c r="C764" s="6">
        <v>15</v>
      </c>
      <c r="D764" s="5" t="s">
        <v>1786</v>
      </c>
      <c r="E764" s="5" t="s">
        <v>225</v>
      </c>
      <c r="F764" s="5" t="s">
        <v>226</v>
      </c>
      <c r="G764" s="5" t="s">
        <v>227</v>
      </c>
      <c r="H764" s="5" t="s">
        <v>42</v>
      </c>
      <c r="I764" s="5" t="s">
        <v>43</v>
      </c>
      <c r="J764" s="5" t="s">
        <v>228</v>
      </c>
      <c r="K764" s="7">
        <v>40317</v>
      </c>
      <c r="L764" s="7"/>
      <c r="M764" s="6" t="s">
        <v>135</v>
      </c>
      <c r="N764" s="5" t="s">
        <v>47</v>
      </c>
      <c r="O764" s="9"/>
      <c r="P764" s="6" t="str">
        <f>VLOOKUP(Table14[[#This Row],[SMT ID]],Table13[[SMT'#]:[163 J Election Question]],9,0)</f>
        <v>No</v>
      </c>
      <c r="Q764" s="6"/>
      <c r="R764" s="6"/>
      <c r="S76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64" s="37">
        <f>VLOOKUP(Table14[[#This Row],[SMT ID]],'[1]Section 163(j) Election'!$A$5:$J$1406,7,0)</f>
        <v>0</v>
      </c>
    </row>
    <row r="765" spans="1:20" s="5" customFormat="1" ht="30" customHeight="1" x14ac:dyDescent="0.25">
      <c r="A765" s="5" t="s">
        <v>2637</v>
      </c>
      <c r="B765" s="15">
        <v>64370</v>
      </c>
      <c r="C765" s="6">
        <v>20</v>
      </c>
      <c r="D765" s="5" t="s">
        <v>2637</v>
      </c>
      <c r="E765" s="5" t="s">
        <v>2721</v>
      </c>
      <c r="F765" s="5" t="s">
        <v>2722</v>
      </c>
      <c r="G765" s="5" t="s">
        <v>2514</v>
      </c>
      <c r="H765" s="5" t="s">
        <v>42</v>
      </c>
      <c r="I765" s="5" t="s">
        <v>43</v>
      </c>
      <c r="J765" s="5" t="s">
        <v>1348</v>
      </c>
      <c r="K765" s="7">
        <v>40155</v>
      </c>
      <c r="L765" s="7"/>
      <c r="M765" s="6" t="s">
        <v>135</v>
      </c>
      <c r="N765" s="5" t="s">
        <v>47</v>
      </c>
      <c r="O765" s="9"/>
      <c r="P765" s="6" t="str">
        <f>VLOOKUP(Table14[[#This Row],[SMT ID]],Table13[[SMT'#]:[163 J Election Question]],9,0)</f>
        <v>No</v>
      </c>
      <c r="Q765" s="6"/>
      <c r="R765" s="6"/>
      <c r="S76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65" s="38">
        <f>VLOOKUP(Table14[[#This Row],[SMT ID]],'[1]Section 163(j) Election'!$A$5:$J$1406,7,0)</f>
        <v>0</v>
      </c>
    </row>
    <row r="766" spans="1:20" s="5" customFormat="1" ht="30" customHeight="1" x14ac:dyDescent="0.25">
      <c r="A766" s="5" t="s">
        <v>3777</v>
      </c>
      <c r="B766" s="15">
        <v>64370</v>
      </c>
      <c r="C766" s="6">
        <v>80</v>
      </c>
      <c r="D766" s="5" t="s">
        <v>3777</v>
      </c>
      <c r="E766" s="5" t="s">
        <v>2721</v>
      </c>
      <c r="F766" s="5" t="s">
        <v>2722</v>
      </c>
      <c r="G766" s="5" t="s">
        <v>2514</v>
      </c>
      <c r="H766" s="5" t="s">
        <v>42</v>
      </c>
      <c r="I766" s="5" t="s">
        <v>43</v>
      </c>
      <c r="J766" s="5" t="s">
        <v>1348</v>
      </c>
      <c r="K766" s="7">
        <v>40155</v>
      </c>
      <c r="L766" s="7"/>
      <c r="M766" s="6" t="s">
        <v>135</v>
      </c>
      <c r="N766" s="5" t="s">
        <v>47</v>
      </c>
      <c r="O766" s="9"/>
      <c r="P766" s="6" t="str">
        <f>VLOOKUP(Table14[[#This Row],[SMT ID]],Table13[[SMT'#]:[163 J Election Question]],9,0)</f>
        <v>No</v>
      </c>
      <c r="Q766" s="6"/>
      <c r="R766" s="6"/>
      <c r="S76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66" s="37">
        <f>VLOOKUP(Table14[[#This Row],[SMT ID]],'[1]Section 163(j) Election'!$A$5:$J$1406,7,0)</f>
        <v>0</v>
      </c>
    </row>
    <row r="767" spans="1:20" s="5" customFormat="1" ht="30" customHeight="1" x14ac:dyDescent="0.25">
      <c r="A767" s="5" t="s">
        <v>118</v>
      </c>
      <c r="B767" s="15">
        <v>64371</v>
      </c>
      <c r="C767" s="6">
        <v>85</v>
      </c>
      <c r="D767" s="5" t="s">
        <v>118</v>
      </c>
      <c r="E767" s="5" t="s">
        <v>229</v>
      </c>
      <c r="F767" s="5" t="s">
        <v>230</v>
      </c>
      <c r="G767" s="5" t="s">
        <v>231</v>
      </c>
      <c r="H767" s="5" t="s">
        <v>232</v>
      </c>
      <c r="I767" s="5" t="s">
        <v>133</v>
      </c>
      <c r="J767" s="5" t="s">
        <v>233</v>
      </c>
      <c r="K767" s="7">
        <v>40248</v>
      </c>
      <c r="L767" s="7"/>
      <c r="M767" s="6" t="s">
        <v>135</v>
      </c>
      <c r="N767" s="5" t="s">
        <v>47</v>
      </c>
      <c r="O767" s="9"/>
      <c r="P767" s="6" t="str">
        <f>VLOOKUP(Table14[[#This Row],[SMT ID]],Table13[[SMT'#]:[163 J Election Question]],9,0)</f>
        <v>No</v>
      </c>
      <c r="Q767" s="6"/>
      <c r="R767" s="6"/>
      <c r="S76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67" s="38">
        <f>VLOOKUP(Table14[[#This Row],[SMT ID]],'[1]Section 163(j) Election'!$A$5:$J$1406,7,0)</f>
        <v>0</v>
      </c>
    </row>
    <row r="768" spans="1:20" s="5" customFormat="1" ht="30" customHeight="1" x14ac:dyDescent="0.25">
      <c r="A768" s="5" t="s">
        <v>1786</v>
      </c>
      <c r="B768" s="15">
        <v>64371</v>
      </c>
      <c r="C768" s="6">
        <v>15</v>
      </c>
      <c r="D768" s="5" t="s">
        <v>1786</v>
      </c>
      <c r="E768" s="5" t="s">
        <v>229</v>
      </c>
      <c r="F768" s="5" t="s">
        <v>230</v>
      </c>
      <c r="G768" s="5" t="s">
        <v>231</v>
      </c>
      <c r="H768" s="5" t="s">
        <v>232</v>
      </c>
      <c r="I768" s="5" t="s">
        <v>133</v>
      </c>
      <c r="J768" s="5" t="s">
        <v>233</v>
      </c>
      <c r="K768" s="7">
        <v>40248</v>
      </c>
      <c r="L768" s="7"/>
      <c r="M768" s="6" t="s">
        <v>135</v>
      </c>
      <c r="N768" s="5" t="s">
        <v>47</v>
      </c>
      <c r="O768" s="9"/>
      <c r="P768" s="6" t="str">
        <f>VLOOKUP(Table14[[#This Row],[SMT ID]],Table13[[SMT'#]:[163 J Election Question]],9,0)</f>
        <v>No</v>
      </c>
      <c r="Q768" s="6"/>
      <c r="R768" s="6"/>
      <c r="S76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68" s="37">
        <f>VLOOKUP(Table14[[#This Row],[SMT ID]],'[1]Section 163(j) Election'!$A$5:$J$1406,7,0)</f>
        <v>0</v>
      </c>
    </row>
    <row r="769" spans="1:20" s="5" customFormat="1" ht="30" customHeight="1" x14ac:dyDescent="0.25">
      <c r="A769" s="5" t="s">
        <v>118</v>
      </c>
      <c r="B769" s="15">
        <v>64381</v>
      </c>
      <c r="C769" s="6">
        <v>85</v>
      </c>
      <c r="D769" s="5" t="s">
        <v>118</v>
      </c>
      <c r="E769" s="5" t="s">
        <v>234</v>
      </c>
      <c r="F769" s="5" t="s">
        <v>235</v>
      </c>
      <c r="G769" s="5" t="s">
        <v>231</v>
      </c>
      <c r="H769" s="5" t="s">
        <v>232</v>
      </c>
      <c r="I769" s="5" t="s">
        <v>133</v>
      </c>
      <c r="J769" s="5" t="s">
        <v>236</v>
      </c>
      <c r="K769" s="7">
        <v>40283</v>
      </c>
      <c r="L769" s="7"/>
      <c r="M769" s="6" t="s">
        <v>135</v>
      </c>
      <c r="N769" s="5" t="s">
        <v>47</v>
      </c>
      <c r="O769" s="9"/>
      <c r="P769" s="6" t="str">
        <f>VLOOKUP(Table14[[#This Row],[SMT ID]],Table13[[SMT'#]:[163 J Election Question]],9,0)</f>
        <v>No</v>
      </c>
      <c r="Q769" s="6"/>
      <c r="R769" s="6"/>
      <c r="S76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69" s="38">
        <f>VLOOKUP(Table14[[#This Row],[SMT ID]],'[1]Section 163(j) Election'!$A$5:$J$1406,7,0)</f>
        <v>2022</v>
      </c>
    </row>
    <row r="770" spans="1:20" s="5" customFormat="1" ht="30" customHeight="1" x14ac:dyDescent="0.25">
      <c r="A770" s="5" t="s">
        <v>1786</v>
      </c>
      <c r="B770" s="15">
        <v>64381</v>
      </c>
      <c r="C770" s="6">
        <v>15</v>
      </c>
      <c r="D770" s="5" t="s">
        <v>1786</v>
      </c>
      <c r="E770" s="5" t="s">
        <v>234</v>
      </c>
      <c r="F770" s="5" t="s">
        <v>235</v>
      </c>
      <c r="G770" s="5" t="s">
        <v>231</v>
      </c>
      <c r="H770" s="5" t="s">
        <v>232</v>
      </c>
      <c r="I770" s="5" t="s">
        <v>133</v>
      </c>
      <c r="J770" s="5" t="s">
        <v>236</v>
      </c>
      <c r="K770" s="7">
        <v>40283</v>
      </c>
      <c r="L770" s="7"/>
      <c r="M770" s="6" t="s">
        <v>135</v>
      </c>
      <c r="N770" s="5" t="s">
        <v>47</v>
      </c>
      <c r="O770" s="9"/>
      <c r="P770" s="6" t="str">
        <f>VLOOKUP(Table14[[#This Row],[SMT ID]],Table13[[SMT'#]:[163 J Election Question]],9,0)</f>
        <v>No</v>
      </c>
      <c r="Q770" s="6"/>
      <c r="R770" s="6"/>
      <c r="S77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70" s="37">
        <f>VLOOKUP(Table14[[#This Row],[SMT ID]],'[1]Section 163(j) Election'!$A$5:$J$1406,7,0)</f>
        <v>2022</v>
      </c>
    </row>
    <row r="771" spans="1:20" s="5" customFormat="1" ht="30" customHeight="1" x14ac:dyDescent="0.25">
      <c r="A771" s="5" t="s">
        <v>3045</v>
      </c>
      <c r="B771" s="15">
        <v>64389</v>
      </c>
      <c r="C771" s="6">
        <v>100</v>
      </c>
      <c r="D771" s="5" t="s">
        <v>3045</v>
      </c>
      <c r="E771" s="5" t="s">
        <v>3055</v>
      </c>
      <c r="F771" s="5" t="s">
        <v>3056</v>
      </c>
      <c r="G771" s="5" t="s">
        <v>3057</v>
      </c>
      <c r="H771" s="5" t="s">
        <v>182</v>
      </c>
      <c r="I771" s="5" t="s">
        <v>32</v>
      </c>
      <c r="J771" s="5" t="s">
        <v>1161</v>
      </c>
      <c r="K771" s="7">
        <v>40267</v>
      </c>
      <c r="L771" s="7"/>
      <c r="M771" s="6" t="s">
        <v>135</v>
      </c>
      <c r="N771" s="5" t="s">
        <v>47</v>
      </c>
      <c r="O771" s="9"/>
      <c r="P771" s="6" t="str">
        <f>VLOOKUP(Table14[[#This Row],[SMT ID]],Table13[[SMT'#]:[163 J Election Question]],9,0)</f>
        <v>No</v>
      </c>
      <c r="Q771" s="6"/>
      <c r="R771" s="6"/>
      <c r="S77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71" s="38">
        <f>VLOOKUP(Table14[[#This Row],[SMT ID]],'[1]Section 163(j) Election'!$A$5:$J$1406,7,0)</f>
        <v>0</v>
      </c>
    </row>
    <row r="772" spans="1:20" s="5" customFormat="1" ht="30" customHeight="1" x14ac:dyDescent="0.25">
      <c r="A772" s="5" t="s">
        <v>265</v>
      </c>
      <c r="B772" s="15">
        <v>64391</v>
      </c>
      <c r="C772" s="6">
        <v>100</v>
      </c>
      <c r="D772" s="5" t="s">
        <v>265</v>
      </c>
      <c r="E772" s="5" t="s">
        <v>282</v>
      </c>
      <c r="F772" s="5" t="s">
        <v>283</v>
      </c>
      <c r="G772" s="5" t="s">
        <v>284</v>
      </c>
      <c r="H772" s="5" t="s">
        <v>182</v>
      </c>
      <c r="I772" s="5" t="s">
        <v>32</v>
      </c>
      <c r="J772" s="5" t="s">
        <v>19</v>
      </c>
      <c r="K772" s="7">
        <v>40450</v>
      </c>
      <c r="L772" s="7"/>
      <c r="M772" s="6" t="s">
        <v>135</v>
      </c>
      <c r="N772" s="5" t="s">
        <v>47</v>
      </c>
      <c r="O772" s="9"/>
      <c r="P772" s="6" t="str">
        <f>VLOOKUP(Table14[[#This Row],[SMT ID]],Table13[[SMT'#]:[163 J Election Question]],9,0)</f>
        <v>No</v>
      </c>
      <c r="Q772" s="6"/>
      <c r="R772" s="6"/>
      <c r="S77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72" s="37">
        <f>VLOOKUP(Table14[[#This Row],[SMT ID]],'[1]Section 163(j) Election'!$A$5:$J$1406,7,0)</f>
        <v>0</v>
      </c>
    </row>
    <row r="773" spans="1:20" s="5" customFormat="1" ht="30" customHeight="1" x14ac:dyDescent="0.25">
      <c r="A773" s="5" t="s">
        <v>118</v>
      </c>
      <c r="B773" s="15">
        <v>64397</v>
      </c>
      <c r="C773" s="6">
        <v>51</v>
      </c>
      <c r="D773" s="5" t="s">
        <v>118</v>
      </c>
      <c r="E773" s="5" t="s">
        <v>237</v>
      </c>
      <c r="F773" s="5" t="s">
        <v>238</v>
      </c>
      <c r="G773" s="5" t="s">
        <v>239</v>
      </c>
      <c r="H773" s="5" t="s">
        <v>115</v>
      </c>
      <c r="I773" s="5" t="s">
        <v>43</v>
      </c>
      <c r="J773" s="5" t="s">
        <v>240</v>
      </c>
      <c r="K773" s="7">
        <v>40178</v>
      </c>
      <c r="L773" s="7"/>
      <c r="M773" s="6" t="s">
        <v>154</v>
      </c>
      <c r="N773" s="5" t="s">
        <v>56</v>
      </c>
      <c r="O773" s="9"/>
      <c r="P773" s="6" t="str">
        <f>VLOOKUP(Table14[[#This Row],[SMT ID]],Table13[[SMT'#]:[163 J Election Question]],9,0)</f>
        <v>No</v>
      </c>
      <c r="Q773" s="6"/>
      <c r="R773" s="6"/>
      <c r="S77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73" s="38">
        <f>VLOOKUP(Table14[[#This Row],[SMT ID]],'[1]Section 163(j) Election'!$A$5:$J$1406,7,0)</f>
        <v>0</v>
      </c>
    </row>
    <row r="774" spans="1:20" s="5" customFormat="1" ht="30" customHeight="1" x14ac:dyDescent="0.25">
      <c r="A774" s="5" t="s">
        <v>2637</v>
      </c>
      <c r="B774" s="15">
        <v>64397</v>
      </c>
      <c r="C774" s="6">
        <v>49</v>
      </c>
      <c r="D774" s="5" t="s">
        <v>2637</v>
      </c>
      <c r="E774" s="5" t="s">
        <v>237</v>
      </c>
      <c r="F774" s="5" t="s">
        <v>238</v>
      </c>
      <c r="G774" s="5" t="s">
        <v>239</v>
      </c>
      <c r="H774" s="5" t="s">
        <v>115</v>
      </c>
      <c r="I774" s="5" t="s">
        <v>43</v>
      </c>
      <c r="J774" s="5" t="s">
        <v>240</v>
      </c>
      <c r="K774" s="7">
        <v>40178</v>
      </c>
      <c r="L774" s="7"/>
      <c r="M774" s="6" t="s">
        <v>154</v>
      </c>
      <c r="N774" s="5" t="s">
        <v>56</v>
      </c>
      <c r="O774" s="9"/>
      <c r="P774" s="6" t="str">
        <f>VLOOKUP(Table14[[#This Row],[SMT ID]],Table13[[SMT'#]:[163 J Election Question]],9,0)</f>
        <v>No</v>
      </c>
      <c r="Q774" s="6"/>
      <c r="R774" s="6"/>
      <c r="S77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74" s="37">
        <f>VLOOKUP(Table14[[#This Row],[SMT ID]],'[1]Section 163(j) Election'!$A$5:$J$1406,7,0)</f>
        <v>0</v>
      </c>
    </row>
    <row r="775" spans="1:20" s="5" customFormat="1" ht="30" customHeight="1" x14ac:dyDescent="0.25">
      <c r="A775" s="5" t="s">
        <v>118</v>
      </c>
      <c r="B775" s="15">
        <v>64398</v>
      </c>
      <c r="C775" s="6">
        <v>100</v>
      </c>
      <c r="D775" s="5" t="s">
        <v>118</v>
      </c>
      <c r="E775" s="5" t="s">
        <v>241</v>
      </c>
      <c r="F775" s="5" t="s">
        <v>242</v>
      </c>
      <c r="G775" s="5" t="s">
        <v>239</v>
      </c>
      <c r="H775" s="5" t="s">
        <v>115</v>
      </c>
      <c r="I775" s="5" t="s">
        <v>43</v>
      </c>
      <c r="J775" s="5" t="s">
        <v>240</v>
      </c>
      <c r="K775" s="7">
        <v>40178</v>
      </c>
      <c r="L775" s="7"/>
      <c r="M775" s="6" t="s">
        <v>123</v>
      </c>
      <c r="N775" s="5" t="s">
        <v>56</v>
      </c>
      <c r="O775" s="9"/>
      <c r="P775" s="6" t="str">
        <f>VLOOKUP(Table14[[#This Row],[SMT ID]],Table13[[SMT'#]:[163 J Election Question]],9,0)</f>
        <v>No</v>
      </c>
      <c r="Q775" s="6"/>
      <c r="R775" s="6"/>
      <c r="S77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75" s="38">
        <f>VLOOKUP(Table14[[#This Row],[SMT ID]],'[1]Section 163(j) Election'!$A$5:$J$1406,7,0)</f>
        <v>0</v>
      </c>
    </row>
    <row r="776" spans="1:20" s="5" customFormat="1" ht="30" customHeight="1" x14ac:dyDescent="0.25">
      <c r="A776" s="5" t="s">
        <v>265</v>
      </c>
      <c r="B776" s="15">
        <v>64415</v>
      </c>
      <c r="C776" s="6">
        <v>85</v>
      </c>
      <c r="D776" s="5" t="s">
        <v>265</v>
      </c>
      <c r="E776" s="5" t="s">
        <v>286</v>
      </c>
      <c r="F776" s="5" t="s">
        <v>287</v>
      </c>
      <c r="G776" s="5" t="s">
        <v>288</v>
      </c>
      <c r="H776" s="5" t="s">
        <v>289</v>
      </c>
      <c r="I776" s="5" t="s">
        <v>133</v>
      </c>
      <c r="J776" s="5" t="s">
        <v>290</v>
      </c>
      <c r="K776" s="7">
        <v>40584</v>
      </c>
      <c r="L776" s="7"/>
      <c r="M776" s="6" t="s">
        <v>250</v>
      </c>
      <c r="N776" s="5" t="s">
        <v>47</v>
      </c>
      <c r="O776" s="9"/>
      <c r="P776" s="6" t="str">
        <f>VLOOKUP(Table14[[#This Row],[SMT ID]],Table13[[SMT'#]:[163 J Election Question]],9,0)</f>
        <v>No</v>
      </c>
      <c r="Q776" s="6"/>
      <c r="R776" s="6"/>
      <c r="S77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76" s="37">
        <f>VLOOKUP(Table14[[#This Row],[SMT ID]],'[1]Section 163(j) Election'!$A$5:$J$1406,7,0)</f>
        <v>2022</v>
      </c>
    </row>
    <row r="777" spans="1:20" s="5" customFormat="1" ht="30" customHeight="1" x14ac:dyDescent="0.25">
      <c r="A777" s="5" t="s">
        <v>1786</v>
      </c>
      <c r="B777" s="15">
        <v>64415</v>
      </c>
      <c r="C777" s="6">
        <v>15</v>
      </c>
      <c r="D777" s="5" t="s">
        <v>1786</v>
      </c>
      <c r="E777" s="5" t="s">
        <v>286</v>
      </c>
      <c r="F777" s="5" t="s">
        <v>287</v>
      </c>
      <c r="G777" s="5" t="s">
        <v>288</v>
      </c>
      <c r="H777" s="5" t="s">
        <v>289</v>
      </c>
      <c r="I777" s="5" t="s">
        <v>133</v>
      </c>
      <c r="J777" s="5" t="s">
        <v>290</v>
      </c>
      <c r="K777" s="7">
        <v>40584</v>
      </c>
      <c r="L777" s="7"/>
      <c r="M777" s="6" t="s">
        <v>250</v>
      </c>
      <c r="N777" s="5" t="s">
        <v>47</v>
      </c>
      <c r="O777" s="9"/>
      <c r="P777" s="6" t="str">
        <f>VLOOKUP(Table14[[#This Row],[SMT ID]],Table13[[SMT'#]:[163 J Election Question]],9,0)</f>
        <v>No</v>
      </c>
      <c r="Q777" s="6"/>
      <c r="R777" s="6"/>
      <c r="S77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77" s="38">
        <f>VLOOKUP(Table14[[#This Row],[SMT ID]],'[1]Section 163(j) Election'!$A$5:$J$1406,7,0)</f>
        <v>2022</v>
      </c>
    </row>
    <row r="778" spans="1:20" s="5" customFormat="1" ht="30" customHeight="1" x14ac:dyDescent="0.25">
      <c r="A778" s="5" t="s">
        <v>265</v>
      </c>
      <c r="B778" s="15">
        <v>64419</v>
      </c>
      <c r="C778" s="6">
        <v>100</v>
      </c>
      <c r="D778" s="5" t="s">
        <v>265</v>
      </c>
      <c r="E778" s="5" t="s">
        <v>291</v>
      </c>
      <c r="F778" s="5" t="s">
        <v>292</v>
      </c>
      <c r="G778" s="5" t="s">
        <v>293</v>
      </c>
      <c r="H778" s="5" t="s">
        <v>203</v>
      </c>
      <c r="I778" s="5" t="s">
        <v>133</v>
      </c>
      <c r="J778" s="5" t="s">
        <v>294</v>
      </c>
      <c r="K778" s="7">
        <v>40374</v>
      </c>
      <c r="L778" s="7"/>
      <c r="M778" s="6" t="s">
        <v>250</v>
      </c>
      <c r="N778" s="5" t="s">
        <v>178</v>
      </c>
      <c r="O778" s="9"/>
      <c r="P778" s="6" t="str">
        <f>VLOOKUP(Table14[[#This Row],[SMT ID]],Table13[[SMT'#]:[163 J Election Question]],9,0)</f>
        <v>No</v>
      </c>
      <c r="Q778" s="6"/>
      <c r="R778" s="6"/>
      <c r="S77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78" s="37">
        <f>VLOOKUP(Table14[[#This Row],[SMT ID]],'[1]Section 163(j) Election'!$A$5:$J$1406,7,0)</f>
        <v>0</v>
      </c>
    </row>
    <row r="779" spans="1:20" s="5" customFormat="1" ht="30" customHeight="1" x14ac:dyDescent="0.25">
      <c r="A779" s="5" t="s">
        <v>118</v>
      </c>
      <c r="B779" s="15">
        <v>64421</v>
      </c>
      <c r="C779" s="6">
        <v>85</v>
      </c>
      <c r="D779" s="5" t="s">
        <v>118</v>
      </c>
      <c r="E779" s="5" t="s">
        <v>243</v>
      </c>
      <c r="F779" s="5" t="s">
        <v>244</v>
      </c>
      <c r="G779" s="5" t="s">
        <v>245</v>
      </c>
      <c r="H779" s="5" t="s">
        <v>203</v>
      </c>
      <c r="I779" s="5" t="s">
        <v>133</v>
      </c>
      <c r="J779" s="5" t="s">
        <v>208</v>
      </c>
      <c r="K779" s="7">
        <v>40283</v>
      </c>
      <c r="L779" s="7"/>
      <c r="M779" s="6" t="s">
        <v>135</v>
      </c>
      <c r="N779" s="5" t="s">
        <v>56</v>
      </c>
      <c r="O779" s="9"/>
      <c r="P779" s="6" t="str">
        <f>VLOOKUP(Table14[[#This Row],[SMT ID]],Table13[[SMT'#]:[163 J Election Question]],9,0)</f>
        <v>No</v>
      </c>
      <c r="Q779" s="6"/>
      <c r="R779" s="6"/>
      <c r="S77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79" s="38">
        <f>VLOOKUP(Table14[[#This Row],[SMT ID]],'[1]Section 163(j) Election'!$A$5:$J$1406,7,0)</f>
        <v>0</v>
      </c>
    </row>
    <row r="780" spans="1:20" s="5" customFormat="1" ht="30" customHeight="1" x14ac:dyDescent="0.25">
      <c r="A780" s="5" t="s">
        <v>1786</v>
      </c>
      <c r="B780" s="15">
        <v>64421</v>
      </c>
      <c r="C780" s="6">
        <v>15</v>
      </c>
      <c r="D780" s="5" t="s">
        <v>1786</v>
      </c>
      <c r="E780" s="5" t="s">
        <v>243</v>
      </c>
      <c r="F780" s="5" t="s">
        <v>244</v>
      </c>
      <c r="G780" s="5" t="s">
        <v>245</v>
      </c>
      <c r="H780" s="5" t="s">
        <v>203</v>
      </c>
      <c r="I780" s="5" t="s">
        <v>133</v>
      </c>
      <c r="J780" s="5" t="s">
        <v>208</v>
      </c>
      <c r="K780" s="7">
        <v>40283</v>
      </c>
      <c r="L780" s="7"/>
      <c r="M780" s="6" t="s">
        <v>135</v>
      </c>
      <c r="N780" s="5" t="s">
        <v>56</v>
      </c>
      <c r="O780" s="9"/>
      <c r="P780" s="6" t="str">
        <f>VLOOKUP(Table14[[#This Row],[SMT ID]],Table13[[SMT'#]:[163 J Election Question]],9,0)</f>
        <v>No</v>
      </c>
      <c r="Q780" s="6"/>
      <c r="R780" s="6"/>
      <c r="S78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80" s="37">
        <f>VLOOKUP(Table14[[#This Row],[SMT ID]],'[1]Section 163(j) Election'!$A$5:$J$1406,7,0)</f>
        <v>0</v>
      </c>
    </row>
    <row r="781" spans="1:20" s="5" customFormat="1" ht="30" customHeight="1" x14ac:dyDescent="0.25">
      <c r="A781" s="5" t="s">
        <v>118</v>
      </c>
      <c r="B781" s="15">
        <v>64441</v>
      </c>
      <c r="C781" s="6">
        <v>100</v>
      </c>
      <c r="D781" s="5" t="s">
        <v>118</v>
      </c>
      <c r="E781" s="5" t="s">
        <v>246</v>
      </c>
      <c r="F781" s="5" t="s">
        <v>247</v>
      </c>
      <c r="G781" s="5" t="s">
        <v>248</v>
      </c>
      <c r="H781" s="5" t="s">
        <v>115</v>
      </c>
      <c r="I781" s="5" t="s">
        <v>43</v>
      </c>
      <c r="J781" s="5" t="s">
        <v>249</v>
      </c>
      <c r="K781" s="7">
        <v>40471</v>
      </c>
      <c r="L781" s="7"/>
      <c r="M781" s="6" t="s">
        <v>250</v>
      </c>
      <c r="N781" s="5" t="s">
        <v>47</v>
      </c>
      <c r="O781" s="9"/>
      <c r="P781" s="6" t="str">
        <f>VLOOKUP(Table14[[#This Row],[SMT ID]],Table13[[SMT'#]:[163 J Election Question]],9,0)</f>
        <v>Yes</v>
      </c>
      <c r="Q781" s="6">
        <v>2018</v>
      </c>
      <c r="R781" s="6"/>
      <c r="S78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81" s="38">
        <f>VLOOKUP(Table14[[#This Row],[SMT ID]],'[1]Section 163(j) Election'!$A$5:$J$1406,7,0)</f>
        <v>2018</v>
      </c>
    </row>
    <row r="782" spans="1:20" s="5" customFormat="1" ht="30" customHeight="1" x14ac:dyDescent="0.25">
      <c r="A782" s="5" t="s">
        <v>1230</v>
      </c>
      <c r="B782" s="15">
        <v>64443</v>
      </c>
      <c r="C782" s="6">
        <v>50</v>
      </c>
      <c r="D782" s="5" t="s">
        <v>1230</v>
      </c>
      <c r="E782" s="5" t="s">
        <v>1237</v>
      </c>
      <c r="F782" s="5" t="s">
        <v>1238</v>
      </c>
      <c r="G782" s="5" t="s">
        <v>1033</v>
      </c>
      <c r="H782" s="5" t="s">
        <v>31</v>
      </c>
      <c r="I782" s="5" t="s">
        <v>32</v>
      </c>
      <c r="J782" s="5" t="s">
        <v>24</v>
      </c>
      <c r="K782" s="7">
        <v>40452</v>
      </c>
      <c r="L782" s="7"/>
      <c r="M782" s="6" t="s">
        <v>135</v>
      </c>
      <c r="N782" s="5" t="s">
        <v>47</v>
      </c>
      <c r="O782" s="9"/>
      <c r="P782" s="6" t="str">
        <f>VLOOKUP(Table14[[#This Row],[SMT ID]],Table13[[SMT'#]:[163 J Election Question]],9,0)</f>
        <v>No</v>
      </c>
      <c r="Q782" s="6"/>
      <c r="R782" s="6"/>
      <c r="S78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82" s="37">
        <f>VLOOKUP(Table14[[#This Row],[SMT ID]],'[1]Section 163(j) Election'!$A$5:$J$1406,7,0)</f>
        <v>2022</v>
      </c>
    </row>
    <row r="783" spans="1:20" s="5" customFormat="1" ht="30" customHeight="1" x14ac:dyDescent="0.25">
      <c r="A783" s="5" t="s">
        <v>4260</v>
      </c>
      <c r="B783" s="15">
        <v>64443</v>
      </c>
      <c r="C783" s="6">
        <v>50</v>
      </c>
      <c r="D783" s="5" t="s">
        <v>4260</v>
      </c>
      <c r="E783" s="5" t="s">
        <v>1237</v>
      </c>
      <c r="F783" s="5" t="s">
        <v>1238</v>
      </c>
      <c r="G783" s="5" t="s">
        <v>1033</v>
      </c>
      <c r="H783" s="5" t="s">
        <v>31</v>
      </c>
      <c r="I783" s="5" t="s">
        <v>32</v>
      </c>
      <c r="J783" s="5" t="s">
        <v>24</v>
      </c>
      <c r="K783" s="7">
        <v>40452</v>
      </c>
      <c r="L783" s="7"/>
      <c r="M783" s="6" t="s">
        <v>135</v>
      </c>
      <c r="N783" s="5" t="s">
        <v>47</v>
      </c>
      <c r="O783" s="9"/>
      <c r="P783" s="6" t="str">
        <f>VLOOKUP(Table14[[#This Row],[SMT ID]],Table13[[SMT'#]:[163 J Election Question]],9,0)</f>
        <v>No</v>
      </c>
      <c r="Q783" s="6"/>
      <c r="R783" s="6"/>
      <c r="S78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83" s="38">
        <f>VLOOKUP(Table14[[#This Row],[SMT ID]],'[1]Section 163(j) Election'!$A$5:$J$1406,7,0)</f>
        <v>2022</v>
      </c>
    </row>
    <row r="784" spans="1:20" s="5" customFormat="1" ht="30" customHeight="1" x14ac:dyDescent="0.25">
      <c r="A784" s="5" t="s">
        <v>1662</v>
      </c>
      <c r="B784" s="15">
        <v>64450</v>
      </c>
      <c r="C784" s="6">
        <v>100</v>
      </c>
      <c r="D784" s="5" t="s">
        <v>1662</v>
      </c>
      <c r="E784" s="5" t="s">
        <v>1663</v>
      </c>
      <c r="F784" s="5" t="s">
        <v>1664</v>
      </c>
      <c r="G784" s="5" t="s">
        <v>1191</v>
      </c>
      <c r="H784" s="5" t="s">
        <v>53</v>
      </c>
      <c r="I784" s="5" t="s">
        <v>43</v>
      </c>
      <c r="J784" s="5" t="s">
        <v>1192</v>
      </c>
      <c r="K784" s="7">
        <v>40359</v>
      </c>
      <c r="L784" s="7"/>
      <c r="M784" s="6" t="s">
        <v>123</v>
      </c>
      <c r="N784" s="5" t="s">
        <v>47</v>
      </c>
      <c r="O784" s="9"/>
      <c r="P784" s="6" t="str">
        <f>VLOOKUP(Table14[[#This Row],[SMT ID]],Table13[[SMT'#]:[163 J Election Question]],9,0)</f>
        <v>Yes</v>
      </c>
      <c r="Q784" s="6">
        <v>2018</v>
      </c>
      <c r="R784" s="6"/>
      <c r="S78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84" s="37">
        <f>VLOOKUP(Table14[[#This Row],[SMT ID]],'[1]Section 163(j) Election'!$A$5:$J$1406,7,0)</f>
        <v>2018</v>
      </c>
    </row>
    <row r="785" spans="1:20" s="27" customFormat="1" ht="30" customHeight="1" x14ac:dyDescent="0.25">
      <c r="A785" s="5" t="s">
        <v>4232</v>
      </c>
      <c r="B785" s="15">
        <v>64464</v>
      </c>
      <c r="C785" s="6">
        <v>100</v>
      </c>
      <c r="D785" s="5" t="s">
        <v>4232</v>
      </c>
      <c r="E785" s="5" t="s">
        <v>4243</v>
      </c>
      <c r="F785" s="5" t="s">
        <v>4244</v>
      </c>
      <c r="G785" s="5" t="s">
        <v>599</v>
      </c>
      <c r="H785" s="5" t="s">
        <v>431</v>
      </c>
      <c r="I785" s="5" t="s">
        <v>43</v>
      </c>
      <c r="J785" s="5" t="s">
        <v>432</v>
      </c>
      <c r="K785" s="7">
        <v>40290</v>
      </c>
      <c r="L785" s="7"/>
      <c r="M785" s="6" t="s">
        <v>250</v>
      </c>
      <c r="N785" s="5" t="s">
        <v>47</v>
      </c>
      <c r="O785" s="9"/>
      <c r="P785" s="6" t="str">
        <f>VLOOKUP(Table14[[#This Row],[SMT ID]],Table13[[SMT'#]:[163 J Election Question]],9,0)</f>
        <v>Yes</v>
      </c>
      <c r="Q785" s="6">
        <v>2018</v>
      </c>
      <c r="R785" s="6"/>
      <c r="S78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85" s="38">
        <f>VLOOKUP(Table14[[#This Row],[SMT ID]],'[1]Section 163(j) Election'!$A$5:$J$1406,7,0)</f>
        <v>2018</v>
      </c>
    </row>
    <row r="786" spans="1:20" s="5" customFormat="1" ht="30" customHeight="1" x14ac:dyDescent="0.25">
      <c r="A786" s="5" t="s">
        <v>1095</v>
      </c>
      <c r="B786" s="15">
        <v>64468</v>
      </c>
      <c r="C786" s="6">
        <v>100</v>
      </c>
      <c r="D786" s="5" t="s">
        <v>1095</v>
      </c>
      <c r="E786" s="5" t="s">
        <v>1096</v>
      </c>
      <c r="F786" s="5" t="s">
        <v>1097</v>
      </c>
      <c r="G786" s="5" t="s">
        <v>689</v>
      </c>
      <c r="H786" s="5" t="s">
        <v>132</v>
      </c>
      <c r="I786" s="5" t="s">
        <v>133</v>
      </c>
      <c r="J786" s="5" t="s">
        <v>290</v>
      </c>
      <c r="K786" s="7">
        <v>40664</v>
      </c>
      <c r="L786" s="7"/>
      <c r="M786" s="6" t="s">
        <v>250</v>
      </c>
      <c r="N786" s="5" t="s">
        <v>178</v>
      </c>
      <c r="O786" s="9"/>
      <c r="P786" s="6" t="str">
        <f>VLOOKUP(Table14[[#This Row],[SMT ID]],Table13[[SMT'#]:[163 J Election Question]],9,0)</f>
        <v>No</v>
      </c>
      <c r="Q786" s="6"/>
      <c r="R786" s="6"/>
      <c r="S78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86" s="37">
        <f>VLOOKUP(Table14[[#This Row],[SMT ID]],'[1]Section 163(j) Election'!$A$5:$J$1406,7,0)</f>
        <v>2022</v>
      </c>
    </row>
    <row r="787" spans="1:20" s="5" customFormat="1" ht="30" customHeight="1" x14ac:dyDescent="0.25">
      <c r="A787" s="5" t="s">
        <v>118</v>
      </c>
      <c r="B787" s="15">
        <v>64727</v>
      </c>
      <c r="C787" s="6">
        <v>100</v>
      </c>
      <c r="D787" s="5" t="s">
        <v>118</v>
      </c>
      <c r="E787" s="5" t="s">
        <v>251</v>
      </c>
      <c r="F787" s="5" t="s">
        <v>252</v>
      </c>
      <c r="G787" s="5" t="s">
        <v>253</v>
      </c>
      <c r="H787" s="5" t="s">
        <v>203</v>
      </c>
      <c r="I787" s="5" t="s">
        <v>133</v>
      </c>
      <c r="J787" s="5" t="s">
        <v>254</v>
      </c>
      <c r="K787" s="7">
        <v>40176</v>
      </c>
      <c r="L787" s="7"/>
      <c r="M787" s="6" t="s">
        <v>135</v>
      </c>
      <c r="N787" s="5" t="s">
        <v>56</v>
      </c>
      <c r="O787" s="9"/>
      <c r="P787" s="6" t="str">
        <f>VLOOKUP(Table14[[#This Row],[SMT ID]],Table13[[SMT'#]:[163 J Election Question]],9,0)</f>
        <v>No</v>
      </c>
      <c r="Q787" s="6"/>
      <c r="R787" s="6"/>
      <c r="S78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87" s="38">
        <f>VLOOKUP(Table14[[#This Row],[SMT ID]],'[1]Section 163(j) Election'!$A$5:$J$1406,7,0)</f>
        <v>0</v>
      </c>
    </row>
    <row r="788" spans="1:20" s="5" customFormat="1" ht="30" customHeight="1" x14ac:dyDescent="0.25">
      <c r="A788" s="5" t="s">
        <v>1665</v>
      </c>
      <c r="B788" s="15">
        <v>64728</v>
      </c>
      <c r="C788" s="6">
        <v>100</v>
      </c>
      <c r="D788" s="5" t="s">
        <v>1665</v>
      </c>
      <c r="E788" s="5" t="s">
        <v>1666</v>
      </c>
      <c r="F788" s="5" t="s">
        <v>1667</v>
      </c>
      <c r="G788" s="5" t="s">
        <v>725</v>
      </c>
      <c r="H788" s="5" t="s">
        <v>132</v>
      </c>
      <c r="I788" s="5" t="s">
        <v>133</v>
      </c>
      <c r="J788" s="5" t="s">
        <v>19</v>
      </c>
      <c r="K788" s="7">
        <v>41073</v>
      </c>
      <c r="L788" s="7"/>
      <c r="M788" s="6" t="s">
        <v>334</v>
      </c>
      <c r="N788" s="5" t="s">
        <v>26</v>
      </c>
      <c r="O788" s="9"/>
      <c r="P788" s="6" t="str">
        <f>VLOOKUP(Table14[[#This Row],[SMT ID]],Table13[[SMT'#]:[163 J Election Question]],9,0)</f>
        <v>Yes</v>
      </c>
      <c r="Q788" s="6">
        <v>2018</v>
      </c>
      <c r="R788" s="6"/>
      <c r="S78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88" s="37">
        <f>VLOOKUP(Table14[[#This Row],[SMT ID]],'[1]Section 163(j) Election'!$A$5:$J$1406,7,0)</f>
        <v>2018</v>
      </c>
    </row>
    <row r="789" spans="1:20" s="5" customFormat="1" ht="30" customHeight="1" x14ac:dyDescent="0.25">
      <c r="A789" s="5" t="s">
        <v>1646</v>
      </c>
      <c r="B789" s="15">
        <v>64729</v>
      </c>
      <c r="C789" s="6">
        <v>100</v>
      </c>
      <c r="D789" s="5" t="s">
        <v>1646</v>
      </c>
      <c r="E789" s="5" t="s">
        <v>1655</v>
      </c>
      <c r="F789" s="5" t="s">
        <v>1656</v>
      </c>
      <c r="G789" s="5" t="s">
        <v>1033</v>
      </c>
      <c r="H789" s="5" t="s">
        <v>31</v>
      </c>
      <c r="I789" s="5" t="s">
        <v>32</v>
      </c>
      <c r="J789" s="5" t="s">
        <v>24</v>
      </c>
      <c r="K789" s="7">
        <v>40452</v>
      </c>
      <c r="L789" s="7"/>
      <c r="M789" s="6" t="s">
        <v>135</v>
      </c>
      <c r="N789" s="5" t="s">
        <v>47</v>
      </c>
      <c r="O789" s="9"/>
      <c r="P789" s="6" t="str">
        <f>VLOOKUP(Table14[[#This Row],[SMT ID]],Table13[[SMT'#]:[163 J Election Question]],9,0)</f>
        <v>No</v>
      </c>
      <c r="Q789" s="6"/>
      <c r="R789" s="6"/>
      <c r="S78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89" s="38">
        <f>VLOOKUP(Table14[[#This Row],[SMT ID]],'[1]Section 163(j) Election'!$A$5:$J$1406,7,0)</f>
        <v>0</v>
      </c>
    </row>
    <row r="790" spans="1:20" s="5" customFormat="1" ht="30" customHeight="1" x14ac:dyDescent="0.25">
      <c r="A790" s="5" t="s">
        <v>265</v>
      </c>
      <c r="B790" s="15">
        <v>64730</v>
      </c>
      <c r="C790" s="6">
        <v>85.98</v>
      </c>
      <c r="D790" s="5" t="s">
        <v>265</v>
      </c>
      <c r="E790" s="5" t="s">
        <v>295</v>
      </c>
      <c r="F790" s="5" t="s">
        <v>296</v>
      </c>
      <c r="G790" s="5" t="s">
        <v>297</v>
      </c>
      <c r="H790" s="5" t="s">
        <v>127</v>
      </c>
      <c r="I790" s="5" t="s">
        <v>43</v>
      </c>
      <c r="J790" s="5" t="s">
        <v>298</v>
      </c>
      <c r="K790" s="7">
        <v>40527</v>
      </c>
      <c r="L790" s="7"/>
      <c r="M790" s="6" t="s">
        <v>135</v>
      </c>
      <c r="N790" s="5" t="s">
        <v>47</v>
      </c>
      <c r="O790" s="9"/>
      <c r="P790" s="6" t="str">
        <f>VLOOKUP(Table14[[#This Row],[SMT ID]],Table13[[SMT'#]:[163 J Election Question]],9,0)</f>
        <v>No</v>
      </c>
      <c r="Q790" s="6"/>
      <c r="R790" s="6"/>
      <c r="S79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90" s="37">
        <f>VLOOKUP(Table14[[#This Row],[SMT ID]],'[1]Section 163(j) Election'!$A$5:$J$1406,7,0)</f>
        <v>0</v>
      </c>
    </row>
    <row r="791" spans="1:20" s="5" customFormat="1" ht="30" customHeight="1" x14ac:dyDescent="0.25">
      <c r="A791" s="5" t="s">
        <v>1786</v>
      </c>
      <c r="B791" s="15">
        <v>64730</v>
      </c>
      <c r="C791" s="6">
        <v>14.02</v>
      </c>
      <c r="D791" s="5" t="s">
        <v>1786</v>
      </c>
      <c r="E791" s="5" t="s">
        <v>295</v>
      </c>
      <c r="F791" s="5" t="s">
        <v>296</v>
      </c>
      <c r="G791" s="5" t="s">
        <v>297</v>
      </c>
      <c r="H791" s="5" t="s">
        <v>127</v>
      </c>
      <c r="I791" s="5" t="s">
        <v>43</v>
      </c>
      <c r="J791" s="5" t="s">
        <v>298</v>
      </c>
      <c r="K791" s="7">
        <v>40527</v>
      </c>
      <c r="L791" s="7"/>
      <c r="M791" s="6" t="s">
        <v>135</v>
      </c>
      <c r="N791" s="5" t="s">
        <v>47</v>
      </c>
      <c r="O791" s="9"/>
      <c r="P791" s="6" t="str">
        <f>VLOOKUP(Table14[[#This Row],[SMT ID]],Table13[[SMT'#]:[163 J Election Question]],9,0)</f>
        <v>No</v>
      </c>
      <c r="Q791" s="6"/>
      <c r="R791" s="6"/>
      <c r="S79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91" s="38">
        <f>VLOOKUP(Table14[[#This Row],[SMT ID]],'[1]Section 163(j) Election'!$A$5:$J$1406,7,0)</f>
        <v>0</v>
      </c>
    </row>
    <row r="792" spans="1:20" s="5" customFormat="1" ht="30" customHeight="1" x14ac:dyDescent="0.25">
      <c r="A792" s="5" t="s">
        <v>3045</v>
      </c>
      <c r="B792" s="15">
        <v>64732</v>
      </c>
      <c r="C792" s="6">
        <v>100</v>
      </c>
      <c r="D792" s="5" t="s">
        <v>3045</v>
      </c>
      <c r="E792" s="5" t="s">
        <v>3058</v>
      </c>
      <c r="F792" s="5" t="s">
        <v>3059</v>
      </c>
      <c r="G792" s="5" t="s">
        <v>1265</v>
      </c>
      <c r="H792" s="5" t="s">
        <v>53</v>
      </c>
      <c r="I792" s="5" t="s">
        <v>43</v>
      </c>
      <c r="J792" s="5" t="s">
        <v>1266</v>
      </c>
      <c r="K792" s="7">
        <v>40343</v>
      </c>
      <c r="L792" s="7"/>
      <c r="M792" s="6" t="s">
        <v>135</v>
      </c>
      <c r="N792" s="5" t="s">
        <v>47</v>
      </c>
      <c r="O792" s="9"/>
      <c r="P792" s="6" t="str">
        <f>VLOOKUP(Table14[[#This Row],[SMT ID]],Table13[[SMT'#]:[163 J Election Question]],9,0)</f>
        <v>Yes</v>
      </c>
      <c r="Q792" s="6">
        <v>2018</v>
      </c>
      <c r="R792" s="6"/>
      <c r="S79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92" s="37">
        <f>VLOOKUP(Table14[[#This Row],[SMT ID]],'[1]Section 163(j) Election'!$A$5:$J$1406,7,0)</f>
        <v>2018</v>
      </c>
    </row>
    <row r="793" spans="1:20" s="5" customFormat="1" ht="30" customHeight="1" x14ac:dyDescent="0.25">
      <c r="A793" s="5" t="s">
        <v>3045</v>
      </c>
      <c r="B793" s="15">
        <v>64733</v>
      </c>
      <c r="C793" s="6">
        <v>100</v>
      </c>
      <c r="D793" s="5" t="s">
        <v>3045</v>
      </c>
      <c r="E793" s="5" t="s">
        <v>3060</v>
      </c>
      <c r="F793" s="5" t="s">
        <v>3061</v>
      </c>
      <c r="G793" s="5" t="s">
        <v>849</v>
      </c>
      <c r="H793" s="5" t="s">
        <v>127</v>
      </c>
      <c r="I793" s="5" t="s">
        <v>43</v>
      </c>
      <c r="J793" s="5" t="s">
        <v>432</v>
      </c>
      <c r="K793" s="7">
        <v>40386</v>
      </c>
      <c r="L793" s="7"/>
      <c r="M793" s="6" t="s">
        <v>135</v>
      </c>
      <c r="N793" s="5" t="s">
        <v>47</v>
      </c>
      <c r="O793" s="9"/>
      <c r="P793" s="6" t="str">
        <f>VLOOKUP(Table14[[#This Row],[SMT ID]],Table13[[SMT'#]:[163 J Election Question]],9,0)</f>
        <v>No</v>
      </c>
      <c r="Q793" s="6"/>
      <c r="R793" s="6"/>
      <c r="S79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93" s="38">
        <f>VLOOKUP(Table14[[#This Row],[SMT ID]],'[1]Section 163(j) Election'!$A$5:$J$1406,7,0)</f>
        <v>0</v>
      </c>
    </row>
    <row r="794" spans="1:20" s="5" customFormat="1" ht="30" customHeight="1" x14ac:dyDescent="0.25">
      <c r="A794" s="5" t="s">
        <v>3045</v>
      </c>
      <c r="B794" s="15">
        <v>64734</v>
      </c>
      <c r="C794" s="6">
        <v>100</v>
      </c>
      <c r="D794" s="5" t="s">
        <v>3045</v>
      </c>
      <c r="E794" s="5" t="s">
        <v>3062</v>
      </c>
      <c r="F794" s="5" t="s">
        <v>3063</v>
      </c>
      <c r="G794" s="5" t="s">
        <v>849</v>
      </c>
      <c r="H794" s="5" t="s">
        <v>127</v>
      </c>
      <c r="I794" s="5" t="s">
        <v>43</v>
      </c>
      <c r="J794" s="5" t="s">
        <v>432</v>
      </c>
      <c r="K794" s="7">
        <v>40497</v>
      </c>
      <c r="L794" s="7"/>
      <c r="M794" s="6" t="s">
        <v>135</v>
      </c>
      <c r="N794" s="5" t="s">
        <v>47</v>
      </c>
      <c r="O794" s="9"/>
      <c r="P794" s="6" t="str">
        <f>VLOOKUP(Table14[[#This Row],[SMT ID]],Table13[[SMT'#]:[163 J Election Question]],9,0)</f>
        <v>No</v>
      </c>
      <c r="Q794" s="6"/>
      <c r="R794" s="6"/>
      <c r="S79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94" s="37">
        <f>VLOOKUP(Table14[[#This Row],[SMT ID]],'[1]Section 163(j) Election'!$A$5:$J$1406,7,0)</f>
        <v>0</v>
      </c>
    </row>
    <row r="795" spans="1:20" s="5" customFormat="1" ht="30" customHeight="1" x14ac:dyDescent="0.25">
      <c r="A795" s="5" t="s">
        <v>118</v>
      </c>
      <c r="B795" s="15">
        <v>64735</v>
      </c>
      <c r="C795" s="6">
        <v>100</v>
      </c>
      <c r="D795" s="5" t="s">
        <v>118</v>
      </c>
      <c r="E795" s="5" t="s">
        <v>255</v>
      </c>
      <c r="F795" s="5" t="s">
        <v>256</v>
      </c>
      <c r="G795" s="5" t="s">
        <v>257</v>
      </c>
      <c r="H795" s="5" t="s">
        <v>127</v>
      </c>
      <c r="I795" s="5" t="s">
        <v>43</v>
      </c>
      <c r="J795" s="5" t="s">
        <v>258</v>
      </c>
      <c r="K795" s="7">
        <v>40359</v>
      </c>
      <c r="L795" s="7"/>
      <c r="M795" s="6" t="s">
        <v>123</v>
      </c>
      <c r="N795" s="5" t="s">
        <v>47</v>
      </c>
      <c r="O795" s="9"/>
      <c r="P795" s="6" t="str">
        <f>VLOOKUP(Table14[[#This Row],[SMT ID]],Table13[[SMT'#]:[163 J Election Question]],9,0)</f>
        <v>No</v>
      </c>
      <c r="Q795" s="6"/>
      <c r="R795" s="6"/>
      <c r="S79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95" s="38">
        <f>VLOOKUP(Table14[[#This Row],[SMT ID]],'[1]Section 163(j) Election'!$A$5:$J$1406,7,0)</f>
        <v>0</v>
      </c>
    </row>
    <row r="796" spans="1:20" s="5" customFormat="1" ht="30" customHeight="1" x14ac:dyDescent="0.25">
      <c r="A796" s="5" t="s">
        <v>1304</v>
      </c>
      <c r="B796" s="15">
        <v>64736</v>
      </c>
      <c r="C796" s="6">
        <v>100</v>
      </c>
      <c r="D796" s="5" t="s">
        <v>1304</v>
      </c>
      <c r="E796" s="5" t="s">
        <v>1305</v>
      </c>
      <c r="F796" s="5" t="s">
        <v>1306</v>
      </c>
      <c r="G796" s="5" t="s">
        <v>457</v>
      </c>
      <c r="H796" s="5" t="s">
        <v>451</v>
      </c>
      <c r="I796" s="5" t="s">
        <v>452</v>
      </c>
      <c r="J796" s="5" t="s">
        <v>458</v>
      </c>
      <c r="K796" s="7">
        <v>40394</v>
      </c>
      <c r="L796" s="7"/>
      <c r="M796" s="6" t="s">
        <v>154</v>
      </c>
      <c r="N796" s="5" t="s">
        <v>178</v>
      </c>
      <c r="O796" s="9"/>
      <c r="P796" s="6" t="str">
        <f>VLOOKUP(Table14[[#This Row],[SMT ID]],Table13[[SMT'#]:[163 J Election Question]],9,0)</f>
        <v>No</v>
      </c>
      <c r="Q796" s="6"/>
      <c r="R796" s="6"/>
      <c r="S79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96" s="37">
        <f>VLOOKUP(Table14[[#This Row],[SMT ID]],'[1]Section 163(j) Election'!$A$5:$J$1406,7,0)</f>
        <v>0</v>
      </c>
    </row>
    <row r="797" spans="1:20" s="5" customFormat="1" ht="30" customHeight="1" x14ac:dyDescent="0.25">
      <c r="A797" s="5" t="s">
        <v>4208</v>
      </c>
      <c r="B797" s="15">
        <v>64738</v>
      </c>
      <c r="C797" s="6">
        <v>100</v>
      </c>
      <c r="D797" s="5" t="s">
        <v>4208</v>
      </c>
      <c r="E797" s="5" t="s">
        <v>4211</v>
      </c>
      <c r="F797" s="5" t="s">
        <v>4212</v>
      </c>
      <c r="G797" s="5" t="s">
        <v>257</v>
      </c>
      <c r="H797" s="5" t="s">
        <v>127</v>
      </c>
      <c r="I797" s="5" t="s">
        <v>43</v>
      </c>
      <c r="J797" s="5" t="s">
        <v>258</v>
      </c>
      <c r="K797" s="7">
        <v>40451</v>
      </c>
      <c r="L797" s="7"/>
      <c r="M797" s="6" t="s">
        <v>135</v>
      </c>
      <c r="N797" s="5" t="s">
        <v>47</v>
      </c>
      <c r="O797" s="9"/>
      <c r="P797" s="6" t="str">
        <f>VLOOKUP(Table14[[#This Row],[SMT ID]],Table13[[SMT'#]:[163 J Election Question]],9,0)</f>
        <v>Yes</v>
      </c>
      <c r="Q797" s="6">
        <v>2018</v>
      </c>
      <c r="R797" s="6"/>
      <c r="S79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97" s="38">
        <f>VLOOKUP(Table14[[#This Row],[SMT ID]],'[1]Section 163(j) Election'!$A$5:$J$1406,7,0)</f>
        <v>2018</v>
      </c>
    </row>
    <row r="798" spans="1:20" s="5" customFormat="1" ht="30" customHeight="1" x14ac:dyDescent="0.25">
      <c r="A798" s="5" t="s">
        <v>265</v>
      </c>
      <c r="B798" s="15">
        <v>64745</v>
      </c>
      <c r="C798" s="6">
        <v>100</v>
      </c>
      <c r="D798" s="5" t="s">
        <v>265</v>
      </c>
      <c r="E798" s="5" t="s">
        <v>299</v>
      </c>
      <c r="F798" s="5" t="s">
        <v>300</v>
      </c>
      <c r="G798" s="5" t="s">
        <v>301</v>
      </c>
      <c r="H798" s="5" t="s">
        <v>182</v>
      </c>
      <c r="I798" s="5" t="s">
        <v>32</v>
      </c>
      <c r="J798" s="5" t="s">
        <v>302</v>
      </c>
      <c r="K798" s="7">
        <v>40403</v>
      </c>
      <c r="L798" s="7"/>
      <c r="M798" s="6" t="s">
        <v>250</v>
      </c>
      <c r="N798" s="5" t="s">
        <v>47</v>
      </c>
      <c r="O798" s="9"/>
      <c r="P798" s="6" t="str">
        <f>VLOOKUP(Table14[[#This Row],[SMT ID]],Table13[[SMT'#]:[163 J Election Question]],9,0)</f>
        <v>No</v>
      </c>
      <c r="Q798" s="6"/>
      <c r="R798" s="6"/>
      <c r="S79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98" s="37">
        <f>VLOOKUP(Table14[[#This Row],[SMT ID]],'[1]Section 163(j) Election'!$A$5:$J$1406,7,0)</f>
        <v>2022</v>
      </c>
    </row>
    <row r="799" spans="1:20" s="5" customFormat="1" ht="30" customHeight="1" x14ac:dyDescent="0.25">
      <c r="A799" s="5" t="s">
        <v>265</v>
      </c>
      <c r="B799" s="15">
        <v>64746</v>
      </c>
      <c r="C799" s="6">
        <v>100</v>
      </c>
      <c r="D799" s="5" t="s">
        <v>265</v>
      </c>
      <c r="E799" s="5" t="s">
        <v>303</v>
      </c>
      <c r="F799" s="5" t="s">
        <v>304</v>
      </c>
      <c r="G799" s="5" t="s">
        <v>305</v>
      </c>
      <c r="H799" s="5" t="s">
        <v>306</v>
      </c>
      <c r="I799" s="5" t="s">
        <v>133</v>
      </c>
      <c r="J799" s="5" t="s">
        <v>285</v>
      </c>
      <c r="K799" s="7">
        <v>40417</v>
      </c>
      <c r="L799" s="7"/>
      <c r="M799" s="6" t="s">
        <v>250</v>
      </c>
      <c r="N799" s="5" t="s">
        <v>47</v>
      </c>
      <c r="O799" s="9"/>
      <c r="P799" s="6" t="str">
        <f>VLOOKUP(Table14[[#This Row],[SMT ID]],Table13[[SMT'#]:[163 J Election Question]],9,0)</f>
        <v>No</v>
      </c>
      <c r="Q799" s="6"/>
      <c r="R799" s="6"/>
      <c r="S79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799" s="38">
        <f>VLOOKUP(Table14[[#This Row],[SMT ID]],'[1]Section 163(j) Election'!$A$5:$J$1406,7,0)</f>
        <v>0</v>
      </c>
    </row>
    <row r="800" spans="1:20" s="5" customFormat="1" ht="30" customHeight="1" x14ac:dyDescent="0.25">
      <c r="A800" s="5" t="s">
        <v>4182</v>
      </c>
      <c r="B800" s="15">
        <v>64757</v>
      </c>
      <c r="C800" s="6">
        <v>100</v>
      </c>
      <c r="D800" s="5" t="s">
        <v>4182</v>
      </c>
      <c r="E800" s="5" t="s">
        <v>4187</v>
      </c>
      <c r="F800" s="5" t="s">
        <v>4188</v>
      </c>
      <c r="G800" s="5" t="s">
        <v>981</v>
      </c>
      <c r="H800" s="5" t="s">
        <v>499</v>
      </c>
      <c r="I800" s="5" t="s">
        <v>43</v>
      </c>
      <c r="J800" s="5" t="s">
        <v>862</v>
      </c>
      <c r="K800" s="7">
        <v>40511</v>
      </c>
      <c r="L800" s="7"/>
      <c r="M800" s="6" t="s">
        <v>250</v>
      </c>
      <c r="N800" s="5" t="s">
        <v>56</v>
      </c>
      <c r="O800" s="9"/>
      <c r="P800" s="6" t="str">
        <f>VLOOKUP(Table14[[#This Row],[SMT ID]],Table13[[SMT'#]:[163 J Election Question]],9,0)</f>
        <v>Yes</v>
      </c>
      <c r="Q800" s="6">
        <v>2018</v>
      </c>
      <c r="R800" s="6"/>
      <c r="S80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00" s="37">
        <f>VLOOKUP(Table14[[#This Row],[SMT ID]],'[1]Section 163(j) Election'!$A$5:$J$1406,7,0)</f>
        <v>2018</v>
      </c>
    </row>
    <row r="801" spans="1:20" s="5" customFormat="1" ht="30" customHeight="1" x14ac:dyDescent="0.25">
      <c r="A801" s="5" t="s">
        <v>4062</v>
      </c>
      <c r="B801" s="15">
        <v>64767</v>
      </c>
      <c r="C801" s="6">
        <v>100</v>
      </c>
      <c r="D801" s="5" t="s">
        <v>4062</v>
      </c>
      <c r="E801" s="5" t="s">
        <v>4081</v>
      </c>
      <c r="F801" s="5" t="s">
        <v>4082</v>
      </c>
      <c r="G801" s="5" t="s">
        <v>1821</v>
      </c>
      <c r="H801" s="5" t="s">
        <v>289</v>
      </c>
      <c r="I801" s="5" t="s">
        <v>133</v>
      </c>
      <c r="J801" s="5" t="s">
        <v>323</v>
      </c>
      <c r="K801" s="7">
        <v>40241</v>
      </c>
      <c r="L801" s="7"/>
      <c r="M801" s="6" t="s">
        <v>135</v>
      </c>
      <c r="N801" s="5" t="s">
        <v>47</v>
      </c>
      <c r="O801" s="9"/>
      <c r="P801" s="6" t="str">
        <f>VLOOKUP(Table14[[#This Row],[SMT ID]],[3]Sheet1!$A$11:$AC$60,29,0)</f>
        <v>Yes</v>
      </c>
      <c r="Q801" s="6">
        <v>2019</v>
      </c>
      <c r="R801" s="6"/>
      <c r="S80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01" s="38">
        <f>VLOOKUP(Table14[[#This Row],[SMT ID]],'[1]Section 163(j) Election'!$A$5:$J$1406,7,0)</f>
        <v>2018</v>
      </c>
    </row>
    <row r="802" spans="1:20" s="5" customFormat="1" ht="30" customHeight="1" x14ac:dyDescent="0.25">
      <c r="A802" s="5" t="s">
        <v>265</v>
      </c>
      <c r="B802" s="15">
        <v>64773</v>
      </c>
      <c r="C802" s="6">
        <v>86.47</v>
      </c>
      <c r="D802" s="5" t="s">
        <v>265</v>
      </c>
      <c r="E802" s="5" t="s">
        <v>307</v>
      </c>
      <c r="F802" s="5" t="s">
        <v>308</v>
      </c>
      <c r="G802" s="5" t="s">
        <v>309</v>
      </c>
      <c r="H802" s="5" t="s">
        <v>144</v>
      </c>
      <c r="I802" s="5" t="s">
        <v>133</v>
      </c>
      <c r="J802" s="5" t="s">
        <v>204</v>
      </c>
      <c r="K802" s="7">
        <v>40602</v>
      </c>
      <c r="L802" s="7"/>
      <c r="M802" s="6" t="s">
        <v>135</v>
      </c>
      <c r="N802" s="5" t="s">
        <v>178</v>
      </c>
      <c r="O802" s="9"/>
      <c r="P802" s="6" t="str">
        <f>VLOOKUP(Table14[[#This Row],[SMT ID]],Table13[[SMT'#]:[163 J Election Question]],9,0)</f>
        <v>No</v>
      </c>
      <c r="Q802" s="6"/>
      <c r="R802" s="6"/>
      <c r="S80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02" s="37">
        <f>VLOOKUP(Table14[[#This Row],[SMT ID]],'[1]Section 163(j) Election'!$A$5:$J$1406,7,0)</f>
        <v>0</v>
      </c>
    </row>
    <row r="803" spans="1:20" s="5" customFormat="1" ht="30" customHeight="1" x14ac:dyDescent="0.25">
      <c r="A803" s="5" t="s">
        <v>1786</v>
      </c>
      <c r="B803" s="15">
        <v>64773</v>
      </c>
      <c r="C803" s="6">
        <v>13.53</v>
      </c>
      <c r="D803" s="5" t="s">
        <v>1786</v>
      </c>
      <c r="E803" s="5" t="s">
        <v>307</v>
      </c>
      <c r="F803" s="5" t="s">
        <v>308</v>
      </c>
      <c r="G803" s="5" t="s">
        <v>309</v>
      </c>
      <c r="H803" s="5" t="s">
        <v>144</v>
      </c>
      <c r="I803" s="5" t="s">
        <v>133</v>
      </c>
      <c r="J803" s="5" t="s">
        <v>204</v>
      </c>
      <c r="K803" s="7">
        <v>40602</v>
      </c>
      <c r="L803" s="7"/>
      <c r="M803" s="6" t="s">
        <v>135</v>
      </c>
      <c r="N803" s="5" t="s">
        <v>178</v>
      </c>
      <c r="O803" s="9"/>
      <c r="P803" s="6" t="str">
        <f>VLOOKUP(Table14[[#This Row],[SMT ID]],Table13[[SMT'#]:[163 J Election Question]],9,0)</f>
        <v>No</v>
      </c>
      <c r="Q803" s="6"/>
      <c r="R803" s="6"/>
      <c r="S80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03" s="38">
        <f>VLOOKUP(Table14[[#This Row],[SMT ID]],'[1]Section 163(j) Election'!$A$5:$J$1406,7,0)</f>
        <v>0</v>
      </c>
    </row>
    <row r="804" spans="1:20" s="5" customFormat="1" ht="30" customHeight="1" x14ac:dyDescent="0.25">
      <c r="A804" s="5" t="s">
        <v>1646</v>
      </c>
      <c r="B804" s="15">
        <v>64776</v>
      </c>
      <c r="C804" s="6">
        <v>100</v>
      </c>
      <c r="D804" s="5" t="s">
        <v>1646</v>
      </c>
      <c r="E804" s="5" t="s">
        <v>1657</v>
      </c>
      <c r="F804" s="5" t="s">
        <v>1658</v>
      </c>
      <c r="G804" s="5" t="s">
        <v>1659</v>
      </c>
      <c r="H804" s="5" t="s">
        <v>31</v>
      </c>
      <c r="I804" s="5" t="s">
        <v>32</v>
      </c>
      <c r="J804" s="5" t="s">
        <v>153</v>
      </c>
      <c r="K804" s="7">
        <v>40473</v>
      </c>
      <c r="L804" s="7"/>
      <c r="M804" s="6" t="s">
        <v>135</v>
      </c>
      <c r="N804" s="5" t="s">
        <v>47</v>
      </c>
      <c r="O804" s="9"/>
      <c r="P804" s="6" t="str">
        <f>VLOOKUP(Table14[[#This Row],[SMT ID]],Table13[[SMT'#]:[163 J Election Question]],9,0)</f>
        <v>No</v>
      </c>
      <c r="Q804" s="6"/>
      <c r="R804" s="6"/>
      <c r="S80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04" s="37">
        <f>VLOOKUP(Table14[[#This Row],[SMT ID]],'[1]Section 163(j) Election'!$A$5:$J$1406,7,0)</f>
        <v>0</v>
      </c>
    </row>
    <row r="805" spans="1:20" s="5" customFormat="1" ht="30" customHeight="1" x14ac:dyDescent="0.25">
      <c r="A805" s="5" t="s">
        <v>265</v>
      </c>
      <c r="B805" s="15">
        <v>64777</v>
      </c>
      <c r="C805" s="6">
        <v>100</v>
      </c>
      <c r="D805" s="5" t="s">
        <v>265</v>
      </c>
      <c r="E805" s="5" t="s">
        <v>310</v>
      </c>
      <c r="F805" s="5" t="s">
        <v>311</v>
      </c>
      <c r="G805" s="5" t="s">
        <v>312</v>
      </c>
      <c r="H805" s="5" t="s">
        <v>182</v>
      </c>
      <c r="I805" s="5" t="s">
        <v>32</v>
      </c>
      <c r="J805" s="5" t="s">
        <v>45</v>
      </c>
      <c r="K805" s="7">
        <v>40430</v>
      </c>
      <c r="L805" s="7"/>
      <c r="M805" s="6" t="s">
        <v>135</v>
      </c>
      <c r="N805" s="5" t="s">
        <v>47</v>
      </c>
      <c r="O805" s="9"/>
      <c r="P805" s="6" t="str">
        <f>VLOOKUP(Table14[[#This Row],[SMT ID]],Table13[[SMT'#]:[163 J Election Question]],9,0)</f>
        <v>No</v>
      </c>
      <c r="Q805" s="6"/>
      <c r="R805" s="6"/>
      <c r="S80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05" s="38">
        <f>VLOOKUP(Table14[[#This Row],[SMT ID]],'[1]Section 163(j) Election'!$A$5:$J$1406,7,0)</f>
        <v>0</v>
      </c>
    </row>
    <row r="806" spans="1:20" s="5" customFormat="1" ht="30" customHeight="1" x14ac:dyDescent="0.25">
      <c r="A806" s="5" t="s">
        <v>265</v>
      </c>
      <c r="B806" s="15">
        <v>64780</v>
      </c>
      <c r="C806" s="6">
        <v>100</v>
      </c>
      <c r="D806" s="5" t="s">
        <v>265</v>
      </c>
      <c r="E806" s="5" t="s">
        <v>313</v>
      </c>
      <c r="F806" s="5" t="s">
        <v>314</v>
      </c>
      <c r="G806" s="5" t="s">
        <v>312</v>
      </c>
      <c r="H806" s="5" t="s">
        <v>182</v>
      </c>
      <c r="I806" s="5" t="s">
        <v>32</v>
      </c>
      <c r="J806" s="5" t="s">
        <v>45</v>
      </c>
      <c r="K806" s="7">
        <v>40430</v>
      </c>
      <c r="L806" s="7"/>
      <c r="M806" s="6" t="s">
        <v>135</v>
      </c>
      <c r="N806" s="5" t="s">
        <v>47</v>
      </c>
      <c r="O806" s="9"/>
      <c r="P806" s="6" t="str">
        <f>VLOOKUP(Table14[[#This Row],[SMT ID]],Table13[[SMT'#]:[163 J Election Question]],9,0)</f>
        <v>No</v>
      </c>
      <c r="Q806" s="6"/>
      <c r="R806" s="6"/>
      <c r="S80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06" s="37">
        <f>VLOOKUP(Table14[[#This Row],[SMT ID]],'[1]Section 163(j) Election'!$A$5:$J$1406,7,0)</f>
        <v>0</v>
      </c>
    </row>
    <row r="807" spans="1:20" s="5" customFormat="1" ht="30" customHeight="1" x14ac:dyDescent="0.25">
      <c r="A807" s="5" t="s">
        <v>118</v>
      </c>
      <c r="B807" s="15">
        <v>64781</v>
      </c>
      <c r="C807" s="6">
        <v>86.1</v>
      </c>
      <c r="D807" s="5" t="s">
        <v>118</v>
      </c>
      <c r="E807" s="5" t="s">
        <v>259</v>
      </c>
      <c r="F807" s="5" t="s">
        <v>260</v>
      </c>
      <c r="G807" s="5" t="s">
        <v>194</v>
      </c>
      <c r="H807" s="5" t="s">
        <v>127</v>
      </c>
      <c r="I807" s="5" t="s">
        <v>43</v>
      </c>
      <c r="J807" s="5" t="s">
        <v>195</v>
      </c>
      <c r="K807" s="7">
        <v>40280</v>
      </c>
      <c r="L807" s="7"/>
      <c r="M807" s="6" t="s">
        <v>123</v>
      </c>
      <c r="N807" s="5" t="s">
        <v>47</v>
      </c>
      <c r="O807" s="9"/>
      <c r="P807" s="6" t="str">
        <f>VLOOKUP(Table14[[#This Row],[SMT ID]],Table13[[SMT'#]:[163 J Election Question]],9,0)</f>
        <v>No</v>
      </c>
      <c r="Q807" s="6"/>
      <c r="R807" s="6"/>
      <c r="S80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07" s="38">
        <f>VLOOKUP(Table14[[#This Row],[SMT ID]],'[1]Section 163(j) Election'!$A$5:$J$1406,7,0)</f>
        <v>0</v>
      </c>
    </row>
    <row r="808" spans="1:20" s="5" customFormat="1" ht="30" customHeight="1" x14ac:dyDescent="0.25">
      <c r="A808" s="5" t="s">
        <v>1786</v>
      </c>
      <c r="B808" s="15">
        <v>64781</v>
      </c>
      <c r="C808" s="6">
        <v>13.9</v>
      </c>
      <c r="D808" s="5" t="s">
        <v>1786</v>
      </c>
      <c r="E808" s="5" t="s">
        <v>259</v>
      </c>
      <c r="F808" s="5" t="s">
        <v>260</v>
      </c>
      <c r="G808" s="5" t="s">
        <v>194</v>
      </c>
      <c r="H808" s="5" t="s">
        <v>127</v>
      </c>
      <c r="I808" s="5" t="s">
        <v>43</v>
      </c>
      <c r="J808" s="5" t="s">
        <v>195</v>
      </c>
      <c r="K808" s="7">
        <v>40280</v>
      </c>
      <c r="L808" s="7"/>
      <c r="M808" s="6" t="s">
        <v>123</v>
      </c>
      <c r="N808" s="5" t="s">
        <v>47</v>
      </c>
      <c r="O808" s="9"/>
      <c r="P808" s="6" t="str">
        <f>VLOOKUP(Table14[[#This Row],[SMT ID]],Table13[[SMT'#]:[163 J Election Question]],9,0)</f>
        <v>No</v>
      </c>
      <c r="Q808" s="6"/>
      <c r="R808" s="6"/>
      <c r="S80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08" s="37">
        <f>VLOOKUP(Table14[[#This Row],[SMT ID]],'[1]Section 163(j) Election'!$A$5:$J$1406,7,0)</f>
        <v>0</v>
      </c>
    </row>
    <row r="809" spans="1:20" s="5" customFormat="1" ht="30" customHeight="1" x14ac:dyDescent="0.25">
      <c r="A809" s="5" t="s">
        <v>4062</v>
      </c>
      <c r="B809" s="15">
        <v>64782</v>
      </c>
      <c r="C809" s="6">
        <v>100</v>
      </c>
      <c r="D809" s="5" t="s">
        <v>4062</v>
      </c>
      <c r="E809" s="5" t="s">
        <v>4083</v>
      </c>
      <c r="F809" s="5" t="s">
        <v>4084</v>
      </c>
      <c r="G809" s="5" t="s">
        <v>4085</v>
      </c>
      <c r="H809" s="5" t="s">
        <v>144</v>
      </c>
      <c r="I809" s="5" t="s">
        <v>133</v>
      </c>
      <c r="J809" s="5" t="s">
        <v>1771</v>
      </c>
      <c r="K809" s="7">
        <v>40542</v>
      </c>
      <c r="L809" s="7"/>
      <c r="M809" s="6" t="s">
        <v>135</v>
      </c>
      <c r="N809" s="5" t="s">
        <v>47</v>
      </c>
      <c r="O809" s="9"/>
      <c r="P809" s="6" t="str">
        <f>VLOOKUP(Table14[[#This Row],[SMT ID]],[3]Sheet1!$A$11:$AC$60,29,0)</f>
        <v>No</v>
      </c>
      <c r="Q809" s="6"/>
      <c r="R809" s="6"/>
      <c r="S80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09" s="38">
        <f>VLOOKUP(Table14[[#This Row],[SMT ID]],'[1]Section 163(j) Election'!$A$5:$J$1406,7,0)</f>
        <v>2022</v>
      </c>
    </row>
    <row r="810" spans="1:20" s="5" customFormat="1" ht="30" customHeight="1" x14ac:dyDescent="0.25">
      <c r="A810" s="5" t="s">
        <v>265</v>
      </c>
      <c r="B810" s="15">
        <v>64784</v>
      </c>
      <c r="C810" s="6">
        <v>100</v>
      </c>
      <c r="D810" s="5" t="s">
        <v>265</v>
      </c>
      <c r="E810" s="5" t="s">
        <v>315</v>
      </c>
      <c r="F810" s="5" t="s">
        <v>316</v>
      </c>
      <c r="G810" s="5" t="s">
        <v>138</v>
      </c>
      <c r="H810" s="5" t="s">
        <v>139</v>
      </c>
      <c r="I810" s="5" t="s">
        <v>32</v>
      </c>
      <c r="J810" s="5" t="s">
        <v>19</v>
      </c>
      <c r="K810" s="7">
        <v>40527</v>
      </c>
      <c r="L810" s="7"/>
      <c r="M810" s="6" t="s">
        <v>135</v>
      </c>
      <c r="N810" s="5" t="s">
        <v>47</v>
      </c>
      <c r="O810" s="9"/>
      <c r="P810" s="6" t="str">
        <f>VLOOKUP(Table14[[#This Row],[SMT ID]],Table13[[SMT'#]:[163 J Election Question]],9,0)</f>
        <v>No</v>
      </c>
      <c r="Q810" s="6"/>
      <c r="R810" s="6"/>
      <c r="S81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10" s="37">
        <f>VLOOKUP(Table14[[#This Row],[SMT ID]],'[1]Section 163(j) Election'!$A$5:$J$1406,7,0)</f>
        <v>0</v>
      </c>
    </row>
    <row r="811" spans="1:20" s="5" customFormat="1" ht="30" customHeight="1" x14ac:dyDescent="0.25">
      <c r="A811" s="5" t="s">
        <v>4036</v>
      </c>
      <c r="B811" s="15">
        <v>64785</v>
      </c>
      <c r="C811" s="6">
        <v>100</v>
      </c>
      <c r="D811" s="5" t="s">
        <v>4036</v>
      </c>
      <c r="E811" s="5" t="s">
        <v>4039</v>
      </c>
      <c r="F811" s="5" t="s">
        <v>4040</v>
      </c>
      <c r="G811" s="5" t="s">
        <v>263</v>
      </c>
      <c r="H811" s="5" t="s">
        <v>31</v>
      </c>
      <c r="I811" s="5" t="s">
        <v>32</v>
      </c>
      <c r="J811" s="5" t="s">
        <v>264</v>
      </c>
      <c r="K811" s="7">
        <v>40297</v>
      </c>
      <c r="L811" s="7"/>
      <c r="M811" s="6" t="s">
        <v>135</v>
      </c>
      <c r="N811" s="5" t="s">
        <v>47</v>
      </c>
      <c r="O811" s="9"/>
      <c r="P811" s="6" t="str">
        <f>VLOOKUP(Table14[[#This Row],[SMT ID]],Table13[[SMT'#]:[163 J Election Question]],9,0)</f>
        <v>No</v>
      </c>
      <c r="Q811" s="6"/>
      <c r="R811" s="6"/>
      <c r="S81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11" s="38">
        <f>VLOOKUP(Table14[[#This Row],[SMT ID]],'[1]Section 163(j) Election'!$A$5:$J$1406,7,0)</f>
        <v>0</v>
      </c>
    </row>
    <row r="812" spans="1:20" s="5" customFormat="1" ht="30" customHeight="1" x14ac:dyDescent="0.25">
      <c r="A812" s="27" t="s">
        <v>3045</v>
      </c>
      <c r="B812" s="28">
        <v>64805</v>
      </c>
      <c r="C812" s="29">
        <v>100</v>
      </c>
      <c r="D812" s="27" t="s">
        <v>3045</v>
      </c>
      <c r="E812" s="27" t="s">
        <v>3064</v>
      </c>
      <c r="F812" s="27" t="s">
        <v>3065</v>
      </c>
      <c r="G812" s="27" t="s">
        <v>3000</v>
      </c>
      <c r="H812" s="27" t="s">
        <v>144</v>
      </c>
      <c r="I812" s="27" t="s">
        <v>133</v>
      </c>
      <c r="J812" s="27" t="s">
        <v>1805</v>
      </c>
      <c r="K812" s="30">
        <v>40268</v>
      </c>
      <c r="L812" s="30"/>
      <c r="M812" s="29" t="s">
        <v>154</v>
      </c>
      <c r="N812" s="27" t="s">
        <v>47</v>
      </c>
      <c r="O812" s="31"/>
      <c r="P812" s="29" t="s">
        <v>21</v>
      </c>
      <c r="Q812" s="29">
        <v>2019</v>
      </c>
      <c r="R812" s="29"/>
      <c r="S81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12" s="37">
        <f>VLOOKUP(Table14[[#This Row],[SMT ID]],'[1]Section 163(j) Election'!$A$5:$J$1406,7,0)</f>
        <v>2018</v>
      </c>
    </row>
    <row r="813" spans="1:20" s="5" customFormat="1" ht="30" customHeight="1" x14ac:dyDescent="0.25">
      <c r="A813" s="5" t="s">
        <v>378</v>
      </c>
      <c r="B813" s="15">
        <v>64808</v>
      </c>
      <c r="C813" s="6">
        <v>100</v>
      </c>
      <c r="D813" s="5" t="s">
        <v>378</v>
      </c>
      <c r="E813" s="5" t="s">
        <v>386</v>
      </c>
      <c r="F813" s="5" t="s">
        <v>387</v>
      </c>
      <c r="G813" s="5" t="s">
        <v>388</v>
      </c>
      <c r="H813" s="5" t="s">
        <v>42</v>
      </c>
      <c r="I813" s="5" t="s">
        <v>43</v>
      </c>
      <c r="J813" s="5" t="s">
        <v>329</v>
      </c>
      <c r="K813" s="7">
        <v>40634</v>
      </c>
      <c r="L813" s="7"/>
      <c r="M813" s="6" t="s">
        <v>250</v>
      </c>
      <c r="N813" s="5" t="s">
        <v>47</v>
      </c>
      <c r="O813" s="9"/>
      <c r="P813" s="6" t="str">
        <f>VLOOKUP(Table14[[#This Row],[SMT ID]],Table13[[SMT'#]:[163 J Election Question]],9,0)</f>
        <v>No</v>
      </c>
      <c r="Q813" s="6"/>
      <c r="R813" s="6"/>
      <c r="S81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13" s="38">
        <f>VLOOKUP(Table14[[#This Row],[SMT ID]],'[1]Section 163(j) Election'!$A$5:$J$1406,7,0)</f>
        <v>0</v>
      </c>
    </row>
    <row r="814" spans="1:20" s="5" customFormat="1" ht="30" customHeight="1" x14ac:dyDescent="0.25">
      <c r="A814" s="5" t="s">
        <v>759</v>
      </c>
      <c r="B814" s="15">
        <v>64812</v>
      </c>
      <c r="C814" s="6">
        <v>8.5</v>
      </c>
      <c r="D814" s="5" t="s">
        <v>759</v>
      </c>
      <c r="E814" s="5" t="s">
        <v>760</v>
      </c>
      <c r="F814" s="5" t="s">
        <v>761</v>
      </c>
      <c r="G814" s="5" t="s">
        <v>543</v>
      </c>
      <c r="H814" s="5" t="s">
        <v>127</v>
      </c>
      <c r="I814" s="5" t="s">
        <v>43</v>
      </c>
      <c r="J814" s="5" t="s">
        <v>329</v>
      </c>
      <c r="K814" s="7">
        <v>41719</v>
      </c>
      <c r="L814" s="7"/>
      <c r="M814" s="6" t="s">
        <v>404</v>
      </c>
      <c r="N814" s="5" t="s">
        <v>47</v>
      </c>
      <c r="O814" s="9"/>
      <c r="P814" s="6" t="str">
        <f>VLOOKUP(Table14[[#This Row],[SMT ID]],Table13[[SMT'#]:[163 J Election Question]],9,0)</f>
        <v>Yes</v>
      </c>
      <c r="Q814" s="6">
        <v>2018</v>
      </c>
      <c r="R814" s="6"/>
      <c r="S81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14" s="37">
        <f>VLOOKUP(Table14[[#This Row],[SMT ID]],'[1]Section 163(j) Election'!$A$5:$J$1406,7,0)</f>
        <v>2018</v>
      </c>
    </row>
    <row r="815" spans="1:20" s="5" customFormat="1" ht="30" customHeight="1" x14ac:dyDescent="0.25">
      <c r="A815" s="5" t="s">
        <v>1496</v>
      </c>
      <c r="B815" s="15">
        <v>64812</v>
      </c>
      <c r="C815" s="6">
        <v>91.5</v>
      </c>
      <c r="D815" s="5" t="s">
        <v>1496</v>
      </c>
      <c r="E815" s="5" t="s">
        <v>760</v>
      </c>
      <c r="F815" s="5" t="s">
        <v>761</v>
      </c>
      <c r="G815" s="5" t="s">
        <v>543</v>
      </c>
      <c r="H815" s="5" t="s">
        <v>127</v>
      </c>
      <c r="I815" s="5" t="s">
        <v>43</v>
      </c>
      <c r="J815" s="5" t="s">
        <v>329</v>
      </c>
      <c r="K815" s="7">
        <v>41719</v>
      </c>
      <c r="L815" s="7"/>
      <c r="M815" s="6" t="s">
        <v>404</v>
      </c>
      <c r="N815" s="5" t="s">
        <v>47</v>
      </c>
      <c r="O815" s="9"/>
      <c r="P815" s="6" t="str">
        <f>VLOOKUP(Table14[[#This Row],[SMT ID]],Table13[[SMT'#]:[163 J Election Question]],9,0)</f>
        <v>Yes</v>
      </c>
      <c r="Q815" s="6">
        <v>2018</v>
      </c>
      <c r="R815" s="6"/>
      <c r="S81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15" s="38">
        <f>VLOOKUP(Table14[[#This Row],[SMT ID]],'[1]Section 163(j) Election'!$A$5:$J$1406,7,0)</f>
        <v>2018</v>
      </c>
    </row>
    <row r="816" spans="1:20" s="5" customFormat="1" ht="30" customHeight="1" x14ac:dyDescent="0.25">
      <c r="A816" s="5" t="s">
        <v>265</v>
      </c>
      <c r="B816" s="15">
        <v>64819</v>
      </c>
      <c r="C816" s="6">
        <v>85</v>
      </c>
      <c r="D816" s="5" t="s">
        <v>265</v>
      </c>
      <c r="E816" s="5" t="s">
        <v>317</v>
      </c>
      <c r="F816" s="5" t="s">
        <v>318</v>
      </c>
      <c r="G816" s="5" t="s">
        <v>319</v>
      </c>
      <c r="H816" s="5" t="s">
        <v>88</v>
      </c>
      <c r="I816" s="5" t="s">
        <v>32</v>
      </c>
      <c r="J816" s="5" t="s">
        <v>89</v>
      </c>
      <c r="K816" s="7">
        <v>40532</v>
      </c>
      <c r="L816" s="7"/>
      <c r="M816" s="6" t="s">
        <v>135</v>
      </c>
      <c r="N816" s="5" t="s">
        <v>47</v>
      </c>
      <c r="O816" s="9"/>
      <c r="P816" s="6" t="str">
        <f>VLOOKUP(Table14[[#This Row],[SMT ID]],Table13[[SMT'#]:[163 J Election Question]],9,0)</f>
        <v>No</v>
      </c>
      <c r="Q816" s="6"/>
      <c r="R816" s="6"/>
      <c r="S81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16" s="37">
        <f>VLOOKUP(Table14[[#This Row],[SMT ID]],'[1]Section 163(j) Election'!$A$5:$J$1406,7,0)</f>
        <v>0</v>
      </c>
    </row>
    <row r="817" spans="1:20" s="5" customFormat="1" ht="30" customHeight="1" x14ac:dyDescent="0.25">
      <c r="A817" s="5" t="s">
        <v>1786</v>
      </c>
      <c r="B817" s="15">
        <v>64819</v>
      </c>
      <c r="C817" s="6">
        <v>15</v>
      </c>
      <c r="D817" s="5" t="s">
        <v>1786</v>
      </c>
      <c r="E817" s="5" t="s">
        <v>317</v>
      </c>
      <c r="F817" s="5" t="s">
        <v>318</v>
      </c>
      <c r="G817" s="5" t="s">
        <v>319</v>
      </c>
      <c r="H817" s="5" t="s">
        <v>88</v>
      </c>
      <c r="I817" s="5" t="s">
        <v>32</v>
      </c>
      <c r="J817" s="5" t="s">
        <v>89</v>
      </c>
      <c r="K817" s="7">
        <v>40532</v>
      </c>
      <c r="L817" s="7"/>
      <c r="M817" s="6" t="s">
        <v>135</v>
      </c>
      <c r="N817" s="5" t="s">
        <v>47</v>
      </c>
      <c r="O817" s="9"/>
      <c r="P817" s="6" t="str">
        <f>VLOOKUP(Table14[[#This Row],[SMT ID]],Table13[[SMT'#]:[163 J Election Question]],9,0)</f>
        <v>No</v>
      </c>
      <c r="Q817" s="6"/>
      <c r="R817" s="6"/>
      <c r="S81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17" s="38">
        <f>VLOOKUP(Table14[[#This Row],[SMT ID]],'[1]Section 163(j) Election'!$A$5:$J$1406,7,0)</f>
        <v>0</v>
      </c>
    </row>
    <row r="818" spans="1:20" s="5" customFormat="1" ht="30" customHeight="1" x14ac:dyDescent="0.25">
      <c r="A818" s="5" t="s">
        <v>1304</v>
      </c>
      <c r="B818" s="15">
        <v>64823</v>
      </c>
      <c r="C818" s="6">
        <v>100</v>
      </c>
      <c r="D818" s="5" t="s">
        <v>1304</v>
      </c>
      <c r="E818" s="5" t="s">
        <v>1307</v>
      </c>
      <c r="F818" s="5" t="s">
        <v>1308</v>
      </c>
      <c r="G818" s="5" t="s">
        <v>1110</v>
      </c>
      <c r="H818" s="5" t="s">
        <v>451</v>
      </c>
      <c r="I818" s="5" t="s">
        <v>452</v>
      </c>
      <c r="J818" s="5" t="s">
        <v>1111</v>
      </c>
      <c r="K818" s="7">
        <v>40380</v>
      </c>
      <c r="L818" s="7"/>
      <c r="M818" s="6" t="s">
        <v>123</v>
      </c>
      <c r="N818" s="5" t="s">
        <v>178</v>
      </c>
      <c r="O818" s="9"/>
      <c r="P818" s="6" t="str">
        <f>VLOOKUP(Table14[[#This Row],[SMT ID]],Table13[[SMT'#]:[163 J Election Question]],9,0)</f>
        <v>No</v>
      </c>
      <c r="Q818" s="6"/>
      <c r="R818" s="6"/>
      <c r="S81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18" s="37">
        <f>VLOOKUP(Table14[[#This Row],[SMT ID]],'[1]Section 163(j) Election'!$A$5:$J$1406,7,0)</f>
        <v>0</v>
      </c>
    </row>
    <row r="819" spans="1:20" s="5" customFormat="1" ht="30" customHeight="1" x14ac:dyDescent="0.25">
      <c r="A819" s="5" t="s">
        <v>4182</v>
      </c>
      <c r="B819" s="15">
        <v>64824</v>
      </c>
      <c r="C819" s="6">
        <v>100</v>
      </c>
      <c r="D819" s="5" t="s">
        <v>4182</v>
      </c>
      <c r="E819" s="5" t="s">
        <v>4189</v>
      </c>
      <c r="F819" s="5" t="s">
        <v>4190</v>
      </c>
      <c r="G819" s="5" t="s">
        <v>1897</v>
      </c>
      <c r="H819" s="5" t="s">
        <v>88</v>
      </c>
      <c r="I819" s="5" t="s">
        <v>32</v>
      </c>
      <c r="J819" s="5" t="s">
        <v>153</v>
      </c>
      <c r="K819" s="7">
        <v>40479</v>
      </c>
      <c r="L819" s="7"/>
      <c r="M819" s="6" t="s">
        <v>123</v>
      </c>
      <c r="N819" s="5" t="s">
        <v>47</v>
      </c>
      <c r="O819" s="9"/>
      <c r="P819" s="6" t="str">
        <f>VLOOKUP(Table14[[#This Row],[SMT ID]],Table13[[SMT'#]:[163 J Election Question]],9,0)</f>
        <v>No</v>
      </c>
      <c r="Q819" s="6"/>
      <c r="R819" s="6"/>
      <c r="S81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19" s="38">
        <f>VLOOKUP(Table14[[#This Row],[SMT ID]],'[1]Section 163(j) Election'!$A$5:$J$1406,7,0)</f>
        <v>0</v>
      </c>
    </row>
    <row r="820" spans="1:20" s="5" customFormat="1" ht="30" customHeight="1" x14ac:dyDescent="0.25">
      <c r="A820" s="5" t="s">
        <v>4062</v>
      </c>
      <c r="B820" s="15">
        <v>64827</v>
      </c>
      <c r="C820" s="6">
        <v>100</v>
      </c>
      <c r="D820" s="5" t="s">
        <v>4062</v>
      </c>
      <c r="E820" s="5" t="s">
        <v>4086</v>
      </c>
      <c r="F820" s="5" t="s">
        <v>4087</v>
      </c>
      <c r="G820" s="5" t="s">
        <v>478</v>
      </c>
      <c r="H820" s="5" t="s">
        <v>132</v>
      </c>
      <c r="I820" s="5" t="s">
        <v>133</v>
      </c>
      <c r="J820" s="5" t="s">
        <v>19</v>
      </c>
      <c r="K820" s="7">
        <v>40379</v>
      </c>
      <c r="L820" s="7"/>
      <c r="M820" s="6" t="s">
        <v>135</v>
      </c>
      <c r="N820" s="5" t="s">
        <v>47</v>
      </c>
      <c r="O820" s="9"/>
      <c r="P820" s="6" t="str">
        <f>VLOOKUP(Table14[[#This Row],[SMT ID]],[3]Sheet1!$A$11:$AC$60,29,0)</f>
        <v>No</v>
      </c>
      <c r="Q820" s="6"/>
      <c r="R820" s="6"/>
      <c r="S82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20" s="37">
        <f>VLOOKUP(Table14[[#This Row],[SMT ID]],'[1]Section 163(j) Election'!$A$5:$J$1406,7,0)</f>
        <v>0</v>
      </c>
    </row>
    <row r="821" spans="1:20" s="5" customFormat="1" ht="30" customHeight="1" x14ac:dyDescent="0.25">
      <c r="A821" s="5" t="s">
        <v>3739</v>
      </c>
      <c r="B821" s="15">
        <v>64830</v>
      </c>
      <c r="C821" s="6">
        <v>85</v>
      </c>
      <c r="D821" s="5" t="s">
        <v>3739</v>
      </c>
      <c r="E821" s="5" t="s">
        <v>3765</v>
      </c>
      <c r="F821" s="5" t="s">
        <v>3766</v>
      </c>
      <c r="G821" s="5" t="s">
        <v>793</v>
      </c>
      <c r="H821" s="5" t="s">
        <v>463</v>
      </c>
      <c r="I821" s="5" t="s">
        <v>452</v>
      </c>
      <c r="J821" s="5" t="s">
        <v>473</v>
      </c>
      <c r="K821" s="7">
        <v>40164</v>
      </c>
      <c r="L821" s="7"/>
      <c r="M821" s="6" t="s">
        <v>154</v>
      </c>
      <c r="N821" s="5" t="s">
        <v>178</v>
      </c>
      <c r="O821" s="9"/>
      <c r="P821" s="6" t="str">
        <f>VLOOKUP(Table14[[#This Row],[SMT ID]],Table13[[SMT'#]:[163 J Election Question]],9,0)</f>
        <v>Yes</v>
      </c>
      <c r="Q821" s="6">
        <v>2018</v>
      </c>
      <c r="R821" s="6"/>
      <c r="S82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21" s="38">
        <f>VLOOKUP(Table14[[#This Row],[SMT ID]],'[1]Section 163(j) Election'!$A$5:$J$1406,7,0)</f>
        <v>2018</v>
      </c>
    </row>
    <row r="822" spans="1:20" s="5" customFormat="1" ht="30" customHeight="1" x14ac:dyDescent="0.25">
      <c r="A822" s="5" t="s">
        <v>3767</v>
      </c>
      <c r="B822" s="15">
        <v>64830</v>
      </c>
      <c r="C822" s="6">
        <v>15</v>
      </c>
      <c r="D822" s="5" t="s">
        <v>3767</v>
      </c>
      <c r="E822" s="5" t="s">
        <v>3765</v>
      </c>
      <c r="F822" s="5" t="s">
        <v>3766</v>
      </c>
      <c r="G822" s="5" t="s">
        <v>793</v>
      </c>
      <c r="H822" s="5" t="s">
        <v>463</v>
      </c>
      <c r="I822" s="5" t="s">
        <v>452</v>
      </c>
      <c r="J822" s="5" t="s">
        <v>473</v>
      </c>
      <c r="K822" s="7">
        <v>40164</v>
      </c>
      <c r="L822" s="7"/>
      <c r="M822" s="6" t="s">
        <v>154</v>
      </c>
      <c r="N822" s="5" t="s">
        <v>178</v>
      </c>
      <c r="O822" s="9"/>
      <c r="P822" s="6" t="str">
        <f>VLOOKUP(Table14[[#This Row],[SMT ID]],Table13[[SMT'#]:[163 J Election Question]],9,0)</f>
        <v>Yes</v>
      </c>
      <c r="Q822" s="6">
        <v>2018</v>
      </c>
      <c r="R822" s="6"/>
      <c r="S82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22" s="37">
        <f>VLOOKUP(Table14[[#This Row],[SMT ID]],'[1]Section 163(j) Election'!$A$5:$J$1406,7,0)</f>
        <v>2018</v>
      </c>
    </row>
    <row r="823" spans="1:20" s="5" customFormat="1" ht="30" customHeight="1" x14ac:dyDescent="0.25">
      <c r="A823" s="5" t="s">
        <v>1304</v>
      </c>
      <c r="B823" s="15">
        <v>64835</v>
      </c>
      <c r="C823" s="6">
        <v>100</v>
      </c>
      <c r="D823" s="5" t="s">
        <v>1304</v>
      </c>
      <c r="E823" s="5" t="s">
        <v>1309</v>
      </c>
      <c r="F823" s="5" t="s">
        <v>1310</v>
      </c>
      <c r="G823" s="5" t="s">
        <v>1311</v>
      </c>
      <c r="H823" s="5" t="s">
        <v>16</v>
      </c>
      <c r="I823" s="5" t="s">
        <v>17</v>
      </c>
      <c r="J823" s="5" t="s">
        <v>473</v>
      </c>
      <c r="K823" s="7">
        <v>40192</v>
      </c>
      <c r="L823" s="7"/>
      <c r="M823" s="6" t="s">
        <v>154</v>
      </c>
      <c r="N823" s="5" t="s">
        <v>56</v>
      </c>
      <c r="O823" s="9"/>
      <c r="P823" s="6" t="str">
        <f>VLOOKUP(Table14[[#This Row],[SMT ID]],Table13[[SMT'#]:[163 J Election Question]],9,0)</f>
        <v>No</v>
      </c>
      <c r="Q823" s="6"/>
      <c r="R823" s="6"/>
      <c r="S82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23" s="38">
        <f>VLOOKUP(Table14[[#This Row],[SMT ID]],'[1]Section 163(j) Election'!$A$5:$J$1406,7,0)</f>
        <v>0</v>
      </c>
    </row>
    <row r="824" spans="1:20" s="5" customFormat="1" ht="30" customHeight="1" x14ac:dyDescent="0.25">
      <c r="A824" s="5" t="s">
        <v>265</v>
      </c>
      <c r="B824" s="15">
        <v>64856</v>
      </c>
      <c r="C824" s="6">
        <v>85</v>
      </c>
      <c r="D824" s="5" t="s">
        <v>265</v>
      </c>
      <c r="E824" s="5" t="s">
        <v>320</v>
      </c>
      <c r="F824" s="5" t="s">
        <v>321</v>
      </c>
      <c r="G824" s="5" t="s">
        <v>322</v>
      </c>
      <c r="H824" s="5" t="s">
        <v>88</v>
      </c>
      <c r="I824" s="5" t="s">
        <v>32</v>
      </c>
      <c r="J824" s="5" t="s">
        <v>323</v>
      </c>
      <c r="K824" s="7">
        <v>40513</v>
      </c>
      <c r="L824" s="7"/>
      <c r="M824" s="6" t="s">
        <v>250</v>
      </c>
      <c r="N824" s="5" t="s">
        <v>47</v>
      </c>
      <c r="O824" s="9"/>
      <c r="P824" s="6" t="str">
        <f>VLOOKUP(Table14[[#This Row],[SMT ID]],Table13[[SMT'#]:[163 J Election Question]],9,0)</f>
        <v>No</v>
      </c>
      <c r="Q824" s="6"/>
      <c r="R824" s="6"/>
      <c r="S82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24" s="37">
        <f>VLOOKUP(Table14[[#This Row],[SMT ID]],'[1]Section 163(j) Election'!$A$5:$J$1406,7,0)</f>
        <v>0</v>
      </c>
    </row>
    <row r="825" spans="1:20" s="5" customFormat="1" ht="30" customHeight="1" x14ac:dyDescent="0.25">
      <c r="A825" s="5" t="s">
        <v>1786</v>
      </c>
      <c r="B825" s="15">
        <v>64856</v>
      </c>
      <c r="C825" s="6">
        <v>15</v>
      </c>
      <c r="D825" s="5" t="s">
        <v>1786</v>
      </c>
      <c r="E825" s="5" t="s">
        <v>320</v>
      </c>
      <c r="F825" s="5" t="s">
        <v>321</v>
      </c>
      <c r="G825" s="5" t="s">
        <v>322</v>
      </c>
      <c r="H825" s="5" t="s">
        <v>88</v>
      </c>
      <c r="I825" s="5" t="s">
        <v>32</v>
      </c>
      <c r="J825" s="5" t="s">
        <v>323</v>
      </c>
      <c r="K825" s="7">
        <v>40513</v>
      </c>
      <c r="L825" s="7"/>
      <c r="M825" s="6" t="s">
        <v>250</v>
      </c>
      <c r="N825" s="5" t="s">
        <v>47</v>
      </c>
      <c r="O825" s="9"/>
      <c r="P825" s="6" t="str">
        <f>VLOOKUP(Table14[[#This Row],[SMT ID]],Table13[[SMT'#]:[163 J Election Question]],9,0)</f>
        <v>No</v>
      </c>
      <c r="Q825" s="6"/>
      <c r="R825" s="6"/>
      <c r="S82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25" s="38">
        <f>VLOOKUP(Table14[[#This Row],[SMT ID]],'[1]Section 163(j) Election'!$A$5:$J$1406,7,0)</f>
        <v>0</v>
      </c>
    </row>
    <row r="826" spans="1:20" s="5" customFormat="1" ht="30" customHeight="1" x14ac:dyDescent="0.25">
      <c r="A826" s="5" t="s">
        <v>265</v>
      </c>
      <c r="B826" s="15">
        <v>64864</v>
      </c>
      <c r="C826" s="6">
        <v>85</v>
      </c>
      <c r="D826" s="5" t="s">
        <v>265</v>
      </c>
      <c r="E826" s="5" t="s">
        <v>324</v>
      </c>
      <c r="F826" s="5" t="s">
        <v>325</v>
      </c>
      <c r="G826" s="5" t="s">
        <v>198</v>
      </c>
      <c r="H826" s="5" t="s">
        <v>53</v>
      </c>
      <c r="I826" s="5" t="s">
        <v>43</v>
      </c>
      <c r="J826" s="5" t="s">
        <v>199</v>
      </c>
      <c r="K826" s="7">
        <v>40577</v>
      </c>
      <c r="L826" s="7"/>
      <c r="M826" s="6" t="s">
        <v>135</v>
      </c>
      <c r="N826" s="5" t="s">
        <v>47</v>
      </c>
      <c r="O826" s="9"/>
      <c r="P826" s="6" t="str">
        <f>VLOOKUP(Table14[[#This Row],[SMT ID]],Table13[[SMT'#]:[163 J Election Question]],9,0)</f>
        <v>No</v>
      </c>
      <c r="Q826" s="6"/>
      <c r="R826" s="6"/>
      <c r="S82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26" s="37">
        <f>VLOOKUP(Table14[[#This Row],[SMT ID]],'[1]Section 163(j) Election'!$A$5:$J$1406,7,0)</f>
        <v>0</v>
      </c>
    </row>
    <row r="827" spans="1:20" s="5" customFormat="1" ht="30" customHeight="1" x14ac:dyDescent="0.25">
      <c r="A827" s="5" t="s">
        <v>1786</v>
      </c>
      <c r="B827" s="15">
        <v>64864</v>
      </c>
      <c r="C827" s="6">
        <v>15</v>
      </c>
      <c r="D827" s="5" t="s">
        <v>1786</v>
      </c>
      <c r="E827" s="5" t="s">
        <v>324</v>
      </c>
      <c r="F827" s="5" t="s">
        <v>325</v>
      </c>
      <c r="G827" s="5" t="s">
        <v>198</v>
      </c>
      <c r="H827" s="5" t="s">
        <v>53</v>
      </c>
      <c r="I827" s="5" t="s">
        <v>43</v>
      </c>
      <c r="J827" s="5" t="s">
        <v>199</v>
      </c>
      <c r="K827" s="7">
        <v>40577</v>
      </c>
      <c r="L827" s="7"/>
      <c r="M827" s="6" t="s">
        <v>135</v>
      </c>
      <c r="N827" s="5" t="s">
        <v>47</v>
      </c>
      <c r="O827" s="9"/>
      <c r="P827" s="6" t="str">
        <f>VLOOKUP(Table14[[#This Row],[SMT ID]],Table13[[SMT'#]:[163 J Election Question]],9,0)</f>
        <v>No</v>
      </c>
      <c r="Q827" s="6"/>
      <c r="R827" s="6"/>
      <c r="S82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27" s="38">
        <f>VLOOKUP(Table14[[#This Row],[SMT ID]],'[1]Section 163(j) Election'!$A$5:$J$1406,7,0)</f>
        <v>0</v>
      </c>
    </row>
    <row r="828" spans="1:20" s="5" customFormat="1" ht="30" customHeight="1" x14ac:dyDescent="0.25">
      <c r="A828" s="5" t="s">
        <v>265</v>
      </c>
      <c r="B828" s="15">
        <v>64869</v>
      </c>
      <c r="C828" s="6">
        <v>85.8</v>
      </c>
      <c r="D828" s="5" t="s">
        <v>265</v>
      </c>
      <c r="E828" s="5" t="s">
        <v>326</v>
      </c>
      <c r="F828" s="5" t="s">
        <v>327</v>
      </c>
      <c r="G828" s="5" t="s">
        <v>328</v>
      </c>
      <c r="H828" s="5" t="s">
        <v>232</v>
      </c>
      <c r="I828" s="5" t="s">
        <v>133</v>
      </c>
      <c r="J828" s="5" t="s">
        <v>329</v>
      </c>
      <c r="K828" s="7">
        <v>40542</v>
      </c>
      <c r="L828" s="7"/>
      <c r="M828" s="6" t="s">
        <v>123</v>
      </c>
      <c r="N828" s="5" t="s">
        <v>47</v>
      </c>
      <c r="O828" s="9"/>
      <c r="P828" s="6" t="str">
        <f>VLOOKUP(Table14[[#This Row],[SMT ID]],Table13[[SMT'#]:[163 J Election Question]],9,0)</f>
        <v>No</v>
      </c>
      <c r="Q828" s="6"/>
      <c r="R828" s="6"/>
      <c r="S82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28" s="37">
        <f>VLOOKUP(Table14[[#This Row],[SMT ID]],'[1]Section 163(j) Election'!$A$5:$J$1406,7,0)</f>
        <v>0</v>
      </c>
    </row>
    <row r="829" spans="1:20" s="5" customFormat="1" ht="30" customHeight="1" x14ac:dyDescent="0.25">
      <c r="A829" s="5" t="s">
        <v>1786</v>
      </c>
      <c r="B829" s="15">
        <v>64869</v>
      </c>
      <c r="C829" s="6">
        <v>14.2</v>
      </c>
      <c r="D829" s="5" t="s">
        <v>1786</v>
      </c>
      <c r="E829" s="5" t="s">
        <v>326</v>
      </c>
      <c r="F829" s="5" t="s">
        <v>327</v>
      </c>
      <c r="G829" s="5" t="s">
        <v>328</v>
      </c>
      <c r="H829" s="5" t="s">
        <v>232</v>
      </c>
      <c r="I829" s="5" t="s">
        <v>133</v>
      </c>
      <c r="J829" s="5" t="s">
        <v>329</v>
      </c>
      <c r="K829" s="7">
        <v>40542</v>
      </c>
      <c r="L829" s="7"/>
      <c r="M829" s="6" t="s">
        <v>123</v>
      </c>
      <c r="N829" s="5" t="s">
        <v>47</v>
      </c>
      <c r="O829" s="9"/>
      <c r="P829" s="6" t="str">
        <f>VLOOKUP(Table14[[#This Row],[SMT ID]],Table13[[SMT'#]:[163 J Election Question]],9,0)</f>
        <v>No</v>
      </c>
      <c r="Q829" s="6"/>
      <c r="R829" s="6"/>
      <c r="S82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29" s="38">
        <f>VLOOKUP(Table14[[#This Row],[SMT ID]],'[1]Section 163(j) Election'!$A$5:$J$1406,7,0)</f>
        <v>0</v>
      </c>
    </row>
    <row r="830" spans="1:20" s="5" customFormat="1" ht="30" customHeight="1" x14ac:dyDescent="0.25">
      <c r="A830" s="5" t="s">
        <v>1304</v>
      </c>
      <c r="B830" s="15">
        <v>64870</v>
      </c>
      <c r="C830" s="6">
        <v>100</v>
      </c>
      <c r="D830" s="5" t="s">
        <v>1304</v>
      </c>
      <c r="E830" s="5" t="s">
        <v>1312</v>
      </c>
      <c r="F830" s="5" t="s">
        <v>1313</v>
      </c>
      <c r="G830" s="5" t="s">
        <v>1314</v>
      </c>
      <c r="H830" s="5" t="s">
        <v>451</v>
      </c>
      <c r="I830" s="5" t="s">
        <v>452</v>
      </c>
      <c r="J830" s="5" t="s">
        <v>1315</v>
      </c>
      <c r="K830" s="7">
        <v>40401</v>
      </c>
      <c r="L830" s="7"/>
      <c r="M830" s="6" t="s">
        <v>123</v>
      </c>
      <c r="N830" s="5" t="s">
        <v>178</v>
      </c>
      <c r="O830" s="9"/>
      <c r="P830" s="6" t="str">
        <f>VLOOKUP(Table14[[#This Row],[SMT ID]],Table13[[SMT'#]:[163 J Election Question]],9,0)</f>
        <v>No</v>
      </c>
      <c r="Q830" s="6"/>
      <c r="R830" s="6"/>
      <c r="S83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30" s="37">
        <f>VLOOKUP(Table14[[#This Row],[SMT ID]],'[1]Section 163(j) Election'!$A$5:$J$1406,7,0)</f>
        <v>0</v>
      </c>
    </row>
    <row r="831" spans="1:20" s="5" customFormat="1" ht="30" customHeight="1" x14ac:dyDescent="0.25">
      <c r="A831" s="5" t="s">
        <v>2997</v>
      </c>
      <c r="B831" s="15">
        <v>64880</v>
      </c>
      <c r="C831" s="6">
        <v>100</v>
      </c>
      <c r="D831" s="5" t="s">
        <v>2997</v>
      </c>
      <c r="E831" s="5" t="s">
        <v>3001</v>
      </c>
      <c r="F831" s="5" t="s">
        <v>3002</v>
      </c>
      <c r="G831" s="5" t="s">
        <v>657</v>
      </c>
      <c r="H831" s="5" t="s">
        <v>630</v>
      </c>
      <c r="I831" s="5" t="s">
        <v>43</v>
      </c>
      <c r="J831" s="5" t="s">
        <v>510</v>
      </c>
      <c r="K831" s="7">
        <v>40956</v>
      </c>
      <c r="L831" s="7"/>
      <c r="M831" s="6" t="s">
        <v>250</v>
      </c>
      <c r="N831" s="5" t="s">
        <v>47</v>
      </c>
      <c r="O831" s="9"/>
      <c r="P831" s="6" t="str">
        <f>VLOOKUP(Table14[[#This Row],[SMT ID]],Table13[[SMT'#]:[163 J Election Question]],9,0)</f>
        <v>No</v>
      </c>
      <c r="Q831" s="6"/>
      <c r="R831" s="6"/>
      <c r="S83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31" s="38">
        <f>VLOOKUP(Table14[[#This Row],[SMT ID]],'[1]Section 163(j) Election'!$A$5:$J$1406,7,0)</f>
        <v>0</v>
      </c>
    </row>
    <row r="832" spans="1:20" s="5" customFormat="1" ht="30" customHeight="1" x14ac:dyDescent="0.25">
      <c r="A832" s="5" t="s">
        <v>4208</v>
      </c>
      <c r="B832" s="15">
        <v>64886</v>
      </c>
      <c r="C832" s="6">
        <v>100</v>
      </c>
      <c r="D832" s="5" t="s">
        <v>4208</v>
      </c>
      <c r="E832" s="5" t="s">
        <v>4213</v>
      </c>
      <c r="F832" s="5" t="s">
        <v>4214</v>
      </c>
      <c r="G832" s="5" t="s">
        <v>1824</v>
      </c>
      <c r="H832" s="5" t="s">
        <v>88</v>
      </c>
      <c r="I832" s="5" t="s">
        <v>32</v>
      </c>
      <c r="J832" s="5" t="s">
        <v>89</v>
      </c>
      <c r="K832" s="7">
        <v>40855</v>
      </c>
      <c r="L832" s="7"/>
      <c r="M832" s="6" t="s">
        <v>135</v>
      </c>
      <c r="N832" s="5" t="s">
        <v>56</v>
      </c>
      <c r="O832" s="9"/>
      <c r="P832" s="6" t="str">
        <f>VLOOKUP(Table14[[#This Row],[SMT ID]],Table13[[SMT'#]:[163 J Election Question]],9,0)</f>
        <v>Yes</v>
      </c>
      <c r="Q832" s="6">
        <v>2018</v>
      </c>
      <c r="R832" s="6"/>
      <c r="S83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32" s="37">
        <f>VLOOKUP(Table14[[#This Row],[SMT ID]],'[1]Section 163(j) Election'!$A$5:$J$1406,7,0)</f>
        <v>2018</v>
      </c>
    </row>
    <row r="833" spans="1:20" s="5" customFormat="1" ht="30" customHeight="1" x14ac:dyDescent="0.25">
      <c r="A833" s="5" t="s">
        <v>265</v>
      </c>
      <c r="B833" s="15">
        <v>64887</v>
      </c>
      <c r="C833" s="6">
        <v>85</v>
      </c>
      <c r="D833" s="5" t="s">
        <v>265</v>
      </c>
      <c r="E833" s="5" t="s">
        <v>330</v>
      </c>
      <c r="F833" s="5" t="s">
        <v>331</v>
      </c>
      <c r="G833" s="5" t="s">
        <v>332</v>
      </c>
      <c r="H833" s="5" t="s">
        <v>289</v>
      </c>
      <c r="I833" s="5" t="s">
        <v>133</v>
      </c>
      <c r="J833" s="5" t="s">
        <v>333</v>
      </c>
      <c r="K833" s="7">
        <v>40695</v>
      </c>
      <c r="L833" s="7"/>
      <c r="M833" s="6" t="s">
        <v>334</v>
      </c>
      <c r="N833" s="5" t="s">
        <v>47</v>
      </c>
      <c r="O833" s="9"/>
      <c r="P833" s="6" t="str">
        <f>VLOOKUP(Table14[[#This Row],[SMT ID]],Table13[[SMT'#]:[163 J Election Question]],9,0)</f>
        <v>No</v>
      </c>
      <c r="Q833" s="6"/>
      <c r="R833" s="6"/>
      <c r="S83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33" s="38">
        <f>VLOOKUP(Table14[[#This Row],[SMT ID]],'[1]Section 163(j) Election'!$A$5:$J$1406,7,0)</f>
        <v>0</v>
      </c>
    </row>
    <row r="834" spans="1:20" s="5" customFormat="1" ht="30" customHeight="1" x14ac:dyDescent="0.25">
      <c r="A834" s="5" t="s">
        <v>1786</v>
      </c>
      <c r="B834" s="15">
        <v>64887</v>
      </c>
      <c r="C834" s="6">
        <v>15</v>
      </c>
      <c r="D834" s="5" t="s">
        <v>1786</v>
      </c>
      <c r="E834" s="5" t="s">
        <v>330</v>
      </c>
      <c r="F834" s="5" t="s">
        <v>331</v>
      </c>
      <c r="G834" s="5" t="s">
        <v>332</v>
      </c>
      <c r="H834" s="5" t="s">
        <v>289</v>
      </c>
      <c r="I834" s="5" t="s">
        <v>133</v>
      </c>
      <c r="J834" s="5" t="s">
        <v>333</v>
      </c>
      <c r="K834" s="7">
        <v>40695</v>
      </c>
      <c r="L834" s="7"/>
      <c r="M834" s="6" t="s">
        <v>334</v>
      </c>
      <c r="N834" s="5" t="s">
        <v>47</v>
      </c>
      <c r="O834" s="9"/>
      <c r="P834" s="6" t="str">
        <f>VLOOKUP(Table14[[#This Row],[SMT ID]],Table13[[SMT'#]:[163 J Election Question]],9,0)</f>
        <v>No</v>
      </c>
      <c r="Q834" s="6"/>
      <c r="R834" s="6"/>
      <c r="S83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34" s="37">
        <f>VLOOKUP(Table14[[#This Row],[SMT ID]],'[1]Section 163(j) Election'!$A$5:$J$1406,7,0)</f>
        <v>0</v>
      </c>
    </row>
    <row r="835" spans="1:20" s="5" customFormat="1" ht="30" customHeight="1" x14ac:dyDescent="0.25">
      <c r="A835" s="5" t="s">
        <v>3045</v>
      </c>
      <c r="B835" s="15">
        <v>64888</v>
      </c>
      <c r="C835" s="6">
        <v>100</v>
      </c>
      <c r="D835" s="5" t="s">
        <v>3045</v>
      </c>
      <c r="E835" s="5" t="s">
        <v>3066</v>
      </c>
      <c r="F835" s="5" t="s">
        <v>3067</v>
      </c>
      <c r="G835" s="5" t="s">
        <v>498</v>
      </c>
      <c r="H835" s="5" t="s">
        <v>68</v>
      </c>
      <c r="I835" s="5" t="s">
        <v>32</v>
      </c>
      <c r="J835" s="5" t="s">
        <v>359</v>
      </c>
      <c r="K835" s="7">
        <v>40494</v>
      </c>
      <c r="L835" s="7"/>
      <c r="M835" s="6" t="s">
        <v>135</v>
      </c>
      <c r="N835" s="5" t="s">
        <v>26</v>
      </c>
      <c r="O835" s="9"/>
      <c r="P835" s="6" t="str">
        <f>VLOOKUP(Table14[[#This Row],[SMT ID]],Table13[[SMT'#]:[163 J Election Question]],9,0)</f>
        <v>Yes</v>
      </c>
      <c r="Q835" s="6">
        <v>2018</v>
      </c>
      <c r="R835" s="6"/>
      <c r="S83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35" s="38">
        <f>VLOOKUP(Table14[[#This Row],[SMT ID]],'[1]Section 163(j) Election'!$A$5:$J$1406,7,0)</f>
        <v>2018</v>
      </c>
    </row>
    <row r="836" spans="1:20" s="5" customFormat="1" ht="30" customHeight="1" x14ac:dyDescent="0.25">
      <c r="A836" s="5" t="s">
        <v>3045</v>
      </c>
      <c r="B836" s="15">
        <v>64889</v>
      </c>
      <c r="C836" s="6">
        <v>100</v>
      </c>
      <c r="D836" s="5" t="s">
        <v>3045</v>
      </c>
      <c r="E836" s="5" t="s">
        <v>3068</v>
      </c>
      <c r="F836" s="5" t="s">
        <v>3069</v>
      </c>
      <c r="G836" s="5" t="s">
        <v>498</v>
      </c>
      <c r="H836" s="5" t="s">
        <v>68</v>
      </c>
      <c r="I836" s="5" t="s">
        <v>32</v>
      </c>
      <c r="J836" s="5" t="s">
        <v>359</v>
      </c>
      <c r="K836" s="7">
        <v>40494</v>
      </c>
      <c r="L836" s="7"/>
      <c r="M836" s="6" t="s">
        <v>250</v>
      </c>
      <c r="N836" s="5" t="s">
        <v>26</v>
      </c>
      <c r="O836" s="9"/>
      <c r="P836" s="6" t="str">
        <f>VLOOKUP(Table14[[#This Row],[SMT ID]],Table13[[SMT'#]:[163 J Election Question]],9,0)</f>
        <v>No</v>
      </c>
      <c r="Q836" s="6"/>
      <c r="R836" s="6"/>
      <c r="S83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36" s="37">
        <f>VLOOKUP(Table14[[#This Row],[SMT ID]],'[1]Section 163(j) Election'!$A$5:$J$1406,7,0)</f>
        <v>2022</v>
      </c>
    </row>
    <row r="837" spans="1:20" s="5" customFormat="1" ht="30" customHeight="1" x14ac:dyDescent="0.25">
      <c r="A837" s="5" t="s">
        <v>3045</v>
      </c>
      <c r="B837" s="15">
        <v>64890</v>
      </c>
      <c r="C837" s="6">
        <v>100</v>
      </c>
      <c r="D837" s="5" t="s">
        <v>3045</v>
      </c>
      <c r="E837" s="5" t="s">
        <v>3070</v>
      </c>
      <c r="F837" s="5" t="s">
        <v>3071</v>
      </c>
      <c r="G837" s="5" t="s">
        <v>498</v>
      </c>
      <c r="H837" s="5" t="s">
        <v>68</v>
      </c>
      <c r="I837" s="5" t="s">
        <v>32</v>
      </c>
      <c r="J837" s="5" t="s">
        <v>359</v>
      </c>
      <c r="K837" s="7">
        <v>40494</v>
      </c>
      <c r="L837" s="7"/>
      <c r="M837" s="6" t="s">
        <v>250</v>
      </c>
      <c r="N837" s="5" t="s">
        <v>26</v>
      </c>
      <c r="O837" s="9"/>
      <c r="P837" s="6" t="str">
        <f>VLOOKUP(Table14[[#This Row],[SMT ID]],Table13[[SMT'#]:[163 J Election Question]],9,0)</f>
        <v>No</v>
      </c>
      <c r="Q837" s="6"/>
      <c r="R837" s="6"/>
      <c r="S83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37" s="38">
        <f>VLOOKUP(Table14[[#This Row],[SMT ID]],'[1]Section 163(j) Election'!$A$5:$J$1406,7,0)</f>
        <v>0</v>
      </c>
    </row>
    <row r="838" spans="1:20" s="5" customFormat="1" ht="30" customHeight="1" x14ac:dyDescent="0.25">
      <c r="A838" s="5" t="s">
        <v>265</v>
      </c>
      <c r="B838" s="15">
        <v>64900</v>
      </c>
      <c r="C838" s="6">
        <v>86.07</v>
      </c>
      <c r="D838" s="5" t="s">
        <v>265</v>
      </c>
      <c r="E838" s="5" t="s">
        <v>335</v>
      </c>
      <c r="F838" s="5" t="s">
        <v>336</v>
      </c>
      <c r="G838" s="5" t="s">
        <v>337</v>
      </c>
      <c r="H838" s="5" t="s">
        <v>289</v>
      </c>
      <c r="I838" s="5" t="s">
        <v>133</v>
      </c>
      <c r="J838" s="5" t="s">
        <v>171</v>
      </c>
      <c r="K838" s="7">
        <v>40458</v>
      </c>
      <c r="L838" s="7"/>
      <c r="M838" s="6" t="s">
        <v>135</v>
      </c>
      <c r="N838" s="5" t="s">
        <v>56</v>
      </c>
      <c r="O838" s="9"/>
      <c r="P838" s="6" t="str">
        <f>VLOOKUP(Table14[[#This Row],[SMT ID]],Table13[[SMT'#]:[163 J Election Question]],9,0)</f>
        <v>No</v>
      </c>
      <c r="Q838" s="6"/>
      <c r="R838" s="6"/>
      <c r="S83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38" s="37">
        <f>VLOOKUP(Table14[[#This Row],[SMT ID]],'[1]Section 163(j) Election'!$A$5:$J$1406,7,0)</f>
        <v>0</v>
      </c>
    </row>
    <row r="839" spans="1:20" s="5" customFormat="1" ht="30" customHeight="1" x14ac:dyDescent="0.25">
      <c r="A839" s="5" t="s">
        <v>1786</v>
      </c>
      <c r="B839" s="15">
        <v>64900</v>
      </c>
      <c r="C839" s="6">
        <v>13.93</v>
      </c>
      <c r="D839" s="5" t="s">
        <v>1786</v>
      </c>
      <c r="E839" s="5" t="s">
        <v>335</v>
      </c>
      <c r="F839" s="5" t="s">
        <v>336</v>
      </c>
      <c r="G839" s="5" t="s">
        <v>337</v>
      </c>
      <c r="H839" s="5" t="s">
        <v>289</v>
      </c>
      <c r="I839" s="5" t="s">
        <v>133</v>
      </c>
      <c r="J839" s="5" t="s">
        <v>171</v>
      </c>
      <c r="K839" s="7">
        <v>40458</v>
      </c>
      <c r="L839" s="7"/>
      <c r="M839" s="6" t="s">
        <v>135</v>
      </c>
      <c r="N839" s="5" t="s">
        <v>56</v>
      </c>
      <c r="O839" s="9"/>
      <c r="P839" s="6" t="str">
        <f>VLOOKUP(Table14[[#This Row],[SMT ID]],Table13[[SMT'#]:[163 J Election Question]],9,0)</f>
        <v>No</v>
      </c>
      <c r="Q839" s="6"/>
      <c r="R839" s="6"/>
      <c r="S83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39" s="38">
        <f>VLOOKUP(Table14[[#This Row],[SMT ID]],'[1]Section 163(j) Election'!$A$5:$J$1406,7,0)</f>
        <v>0</v>
      </c>
    </row>
    <row r="840" spans="1:20" s="5" customFormat="1" ht="30" customHeight="1" x14ac:dyDescent="0.25">
      <c r="A840" s="5" t="s">
        <v>265</v>
      </c>
      <c r="B840" s="15">
        <v>64906</v>
      </c>
      <c r="C840" s="6">
        <v>100</v>
      </c>
      <c r="D840" s="5" t="s">
        <v>265</v>
      </c>
      <c r="E840" s="5" t="s">
        <v>338</v>
      </c>
      <c r="F840" s="5" t="s">
        <v>339</v>
      </c>
      <c r="G840" s="5" t="s">
        <v>340</v>
      </c>
      <c r="H840" s="5" t="s">
        <v>289</v>
      </c>
      <c r="I840" s="5" t="s">
        <v>133</v>
      </c>
      <c r="J840" s="5" t="s">
        <v>19</v>
      </c>
      <c r="K840" s="7">
        <v>40529</v>
      </c>
      <c r="L840" s="7"/>
      <c r="M840" s="6" t="s">
        <v>250</v>
      </c>
      <c r="N840" s="5" t="s">
        <v>47</v>
      </c>
      <c r="O840" s="9"/>
      <c r="P840" s="6" t="str">
        <f>VLOOKUP(Table14[[#This Row],[SMT ID]],Table13[[SMT'#]:[163 J Election Question]],9,0)</f>
        <v>No</v>
      </c>
      <c r="Q840" s="6"/>
      <c r="R840" s="6"/>
      <c r="S84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40" s="37">
        <f>VLOOKUP(Table14[[#This Row],[SMT ID]],'[1]Section 163(j) Election'!$A$5:$J$1406,7,0)</f>
        <v>0</v>
      </c>
    </row>
    <row r="841" spans="1:20" s="5" customFormat="1" ht="30" customHeight="1" x14ac:dyDescent="0.25">
      <c r="A841" s="5" t="s">
        <v>265</v>
      </c>
      <c r="B841" s="15">
        <v>64908</v>
      </c>
      <c r="C841" s="6">
        <v>85</v>
      </c>
      <c r="D841" s="5" t="s">
        <v>265</v>
      </c>
      <c r="E841" s="5" t="s">
        <v>341</v>
      </c>
      <c r="F841" s="5" t="s">
        <v>342</v>
      </c>
      <c r="G841" s="5" t="s">
        <v>322</v>
      </c>
      <c r="H841" s="5" t="s">
        <v>139</v>
      </c>
      <c r="I841" s="5" t="s">
        <v>32</v>
      </c>
      <c r="J841" s="5" t="s">
        <v>323</v>
      </c>
      <c r="K841" s="7">
        <v>40497</v>
      </c>
      <c r="L841" s="7"/>
      <c r="M841" s="6" t="s">
        <v>123</v>
      </c>
      <c r="N841" s="5" t="s">
        <v>47</v>
      </c>
      <c r="O841" s="9"/>
      <c r="P841" s="6" t="str">
        <f>VLOOKUP(Table14[[#This Row],[SMT ID]],Table13[[SMT'#]:[163 J Election Question]],9,0)</f>
        <v>No</v>
      </c>
      <c r="Q841" s="6"/>
      <c r="R841" s="6"/>
      <c r="S84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41" s="38">
        <f>VLOOKUP(Table14[[#This Row],[SMT ID]],'[1]Section 163(j) Election'!$A$5:$J$1406,7,0)</f>
        <v>0</v>
      </c>
    </row>
    <row r="842" spans="1:20" s="5" customFormat="1" ht="30" customHeight="1" x14ac:dyDescent="0.25">
      <c r="A842" s="5" t="s">
        <v>1786</v>
      </c>
      <c r="B842" s="15">
        <v>64908</v>
      </c>
      <c r="C842" s="6">
        <v>15</v>
      </c>
      <c r="D842" s="5" t="s">
        <v>1786</v>
      </c>
      <c r="E842" s="5" t="s">
        <v>341</v>
      </c>
      <c r="F842" s="5" t="s">
        <v>342</v>
      </c>
      <c r="G842" s="5" t="s">
        <v>322</v>
      </c>
      <c r="H842" s="5" t="s">
        <v>139</v>
      </c>
      <c r="I842" s="5" t="s">
        <v>32</v>
      </c>
      <c r="J842" s="5" t="s">
        <v>323</v>
      </c>
      <c r="K842" s="7">
        <v>40497</v>
      </c>
      <c r="L842" s="7"/>
      <c r="M842" s="6" t="s">
        <v>123</v>
      </c>
      <c r="N842" s="5" t="s">
        <v>47</v>
      </c>
      <c r="O842" s="9"/>
      <c r="P842" s="6" t="str">
        <f>VLOOKUP(Table14[[#This Row],[SMT ID]],Table13[[SMT'#]:[163 J Election Question]],9,0)</f>
        <v>No</v>
      </c>
      <c r="Q842" s="6"/>
      <c r="R842" s="6"/>
      <c r="S84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42" s="37">
        <f>VLOOKUP(Table14[[#This Row],[SMT ID]],'[1]Section 163(j) Election'!$A$5:$J$1406,7,0)</f>
        <v>0</v>
      </c>
    </row>
    <row r="843" spans="1:20" s="5" customFormat="1" ht="30" customHeight="1" x14ac:dyDescent="0.25">
      <c r="A843" s="5" t="s">
        <v>1304</v>
      </c>
      <c r="B843" s="15">
        <v>64927</v>
      </c>
      <c r="C843" s="6">
        <v>100</v>
      </c>
      <c r="D843" s="5" t="s">
        <v>1304</v>
      </c>
      <c r="E843" s="5" t="s">
        <v>1316</v>
      </c>
      <c r="F843" s="5" t="s">
        <v>1317</v>
      </c>
      <c r="G843" s="5" t="s">
        <v>1318</v>
      </c>
      <c r="H843" s="5" t="s">
        <v>1319</v>
      </c>
      <c r="I843" s="5" t="s">
        <v>17</v>
      </c>
      <c r="J843" s="5" t="s">
        <v>1320</v>
      </c>
      <c r="K843" s="7">
        <v>40394</v>
      </c>
      <c r="L843" s="7"/>
      <c r="M843" s="6" t="s">
        <v>154</v>
      </c>
      <c r="N843" s="5" t="s">
        <v>56</v>
      </c>
      <c r="O843" s="9"/>
      <c r="P843" s="6" t="str">
        <f>VLOOKUP(Table14[[#This Row],[SMT ID]],Table13[[SMT'#]:[163 J Election Question]],9,0)</f>
        <v>No</v>
      </c>
      <c r="Q843" s="6"/>
      <c r="R843" s="6"/>
      <c r="S84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43" s="38">
        <f>VLOOKUP(Table14[[#This Row],[SMT ID]],'[1]Section 163(j) Election'!$A$5:$J$1406,7,0)</f>
        <v>0</v>
      </c>
    </row>
    <row r="844" spans="1:20" s="5" customFormat="1" ht="30" customHeight="1" x14ac:dyDescent="0.25">
      <c r="A844" s="5" t="s">
        <v>4182</v>
      </c>
      <c r="B844" s="15">
        <v>64932</v>
      </c>
      <c r="C844" s="6">
        <v>100</v>
      </c>
      <c r="D844" s="5" t="s">
        <v>4182</v>
      </c>
      <c r="E844" s="5" t="s">
        <v>4191</v>
      </c>
      <c r="F844" s="5" t="s">
        <v>4192</v>
      </c>
      <c r="G844" s="5" t="s">
        <v>528</v>
      </c>
      <c r="H844" s="5" t="s">
        <v>431</v>
      </c>
      <c r="I844" s="5" t="s">
        <v>43</v>
      </c>
      <c r="J844" s="5" t="s">
        <v>529</v>
      </c>
      <c r="K844" s="7">
        <v>40422</v>
      </c>
      <c r="L844" s="7"/>
      <c r="M844" s="6" t="s">
        <v>250</v>
      </c>
      <c r="N844" s="5" t="s">
        <v>47</v>
      </c>
      <c r="O844" s="9"/>
      <c r="P844" s="6" t="str">
        <f>VLOOKUP(Table14[[#This Row],[SMT ID]],Table13[[SMT'#]:[163 J Election Question]],9,0)</f>
        <v>Yes</v>
      </c>
      <c r="Q844" s="6">
        <v>2018</v>
      </c>
      <c r="R844" s="6"/>
      <c r="S84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44" s="37">
        <f>VLOOKUP(Table14[[#This Row],[SMT ID]],'[1]Section 163(j) Election'!$A$5:$J$1406,7,0)</f>
        <v>2018</v>
      </c>
    </row>
    <row r="845" spans="1:20" s="5" customFormat="1" ht="30" customHeight="1" x14ac:dyDescent="0.25">
      <c r="A845" s="5" t="s">
        <v>265</v>
      </c>
      <c r="B845" s="15">
        <v>64934</v>
      </c>
      <c r="C845" s="6">
        <v>87.63</v>
      </c>
      <c r="D845" s="5" t="s">
        <v>265</v>
      </c>
      <c r="E845" s="5" t="s">
        <v>343</v>
      </c>
      <c r="F845" s="5" t="s">
        <v>344</v>
      </c>
      <c r="G845" s="5" t="s">
        <v>194</v>
      </c>
      <c r="H845" s="5" t="s">
        <v>127</v>
      </c>
      <c r="I845" s="5" t="s">
        <v>43</v>
      </c>
      <c r="J845" s="5" t="s">
        <v>195</v>
      </c>
      <c r="K845" s="7">
        <v>40521</v>
      </c>
      <c r="L845" s="7"/>
      <c r="M845" s="6" t="s">
        <v>135</v>
      </c>
      <c r="N845" s="5" t="s">
        <v>47</v>
      </c>
      <c r="O845" s="9"/>
      <c r="P845" s="6" t="str">
        <f>VLOOKUP(Table14[[#This Row],[SMT ID]],Table13[[SMT'#]:[163 J Election Question]],9,0)</f>
        <v>No</v>
      </c>
      <c r="Q845" s="6"/>
      <c r="R845" s="6"/>
      <c r="S84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45" s="38">
        <f>VLOOKUP(Table14[[#This Row],[SMT ID]],'[1]Section 163(j) Election'!$A$5:$J$1406,7,0)</f>
        <v>0</v>
      </c>
    </row>
    <row r="846" spans="1:20" s="5" customFormat="1" ht="30" customHeight="1" x14ac:dyDescent="0.25">
      <c r="A846" s="5" t="s">
        <v>1786</v>
      </c>
      <c r="B846" s="15">
        <v>64934</v>
      </c>
      <c r="C846" s="6">
        <v>12.37</v>
      </c>
      <c r="D846" s="5" t="s">
        <v>1786</v>
      </c>
      <c r="E846" s="5" t="s">
        <v>343</v>
      </c>
      <c r="F846" s="5" t="s">
        <v>344</v>
      </c>
      <c r="G846" s="5" t="s">
        <v>194</v>
      </c>
      <c r="H846" s="5" t="s">
        <v>127</v>
      </c>
      <c r="I846" s="5" t="s">
        <v>43</v>
      </c>
      <c r="J846" s="5" t="s">
        <v>195</v>
      </c>
      <c r="K846" s="7">
        <v>40521</v>
      </c>
      <c r="L846" s="7"/>
      <c r="M846" s="6" t="s">
        <v>135</v>
      </c>
      <c r="N846" s="5" t="s">
        <v>47</v>
      </c>
      <c r="O846" s="9"/>
      <c r="P846" s="6" t="str">
        <f>VLOOKUP(Table14[[#This Row],[SMT ID]],Table13[[SMT'#]:[163 J Election Question]],9,0)</f>
        <v>No</v>
      </c>
      <c r="Q846" s="6"/>
      <c r="R846" s="6"/>
      <c r="S84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46" s="37">
        <f>VLOOKUP(Table14[[#This Row],[SMT ID]],'[1]Section 163(j) Election'!$A$5:$J$1406,7,0)</f>
        <v>0</v>
      </c>
    </row>
    <row r="847" spans="1:20" s="5" customFormat="1" ht="30" customHeight="1" x14ac:dyDescent="0.25">
      <c r="A847" s="5" t="s">
        <v>265</v>
      </c>
      <c r="B847" s="15">
        <v>64935</v>
      </c>
      <c r="C847" s="6">
        <v>100</v>
      </c>
      <c r="D847" s="5" t="s">
        <v>265</v>
      </c>
      <c r="E847" s="5" t="s">
        <v>345</v>
      </c>
      <c r="F847" s="5" t="s">
        <v>346</v>
      </c>
      <c r="G847" s="5" t="s">
        <v>347</v>
      </c>
      <c r="H847" s="5" t="s">
        <v>139</v>
      </c>
      <c r="I847" s="5" t="s">
        <v>32</v>
      </c>
      <c r="J847" s="5" t="s">
        <v>33</v>
      </c>
      <c r="K847" s="7">
        <v>40459</v>
      </c>
      <c r="L847" s="7"/>
      <c r="M847" s="6" t="s">
        <v>123</v>
      </c>
      <c r="N847" s="5" t="s">
        <v>56</v>
      </c>
      <c r="O847" s="9"/>
      <c r="P847" s="6" t="str">
        <f>VLOOKUP(Table14[[#This Row],[SMT ID]],Table13[[SMT'#]:[163 J Election Question]],9,0)</f>
        <v>No</v>
      </c>
      <c r="Q847" s="6"/>
      <c r="R847" s="6"/>
      <c r="S84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47" s="38">
        <f>VLOOKUP(Table14[[#This Row],[SMT ID]],'[1]Section 163(j) Election'!$A$5:$J$1406,7,0)</f>
        <v>0</v>
      </c>
    </row>
    <row r="848" spans="1:20" s="5" customFormat="1" ht="30" customHeight="1" x14ac:dyDescent="0.25">
      <c r="A848" s="5" t="s">
        <v>1537</v>
      </c>
      <c r="B848" s="15">
        <v>64937</v>
      </c>
      <c r="C848" s="6">
        <v>47.7</v>
      </c>
      <c r="D848" s="5" t="s">
        <v>1537</v>
      </c>
      <c r="E848" s="5" t="s">
        <v>1538</v>
      </c>
      <c r="F848" s="5" t="s">
        <v>1539</v>
      </c>
      <c r="G848" s="5" t="s">
        <v>1156</v>
      </c>
      <c r="H848" s="5" t="s">
        <v>127</v>
      </c>
      <c r="I848" s="5" t="s">
        <v>43</v>
      </c>
      <c r="J848" s="5" t="s">
        <v>323</v>
      </c>
      <c r="K848" s="7">
        <v>42346</v>
      </c>
      <c r="L848" s="7"/>
      <c r="M848" s="6" t="s">
        <v>454</v>
      </c>
      <c r="N848" s="5" t="s">
        <v>47</v>
      </c>
      <c r="O848" s="9"/>
      <c r="P848" s="6" t="str">
        <f>VLOOKUP(Table14[[#This Row],[SMT ID]],Table13[[SMT'#]:[163 J Election Question]],9,0)</f>
        <v>No</v>
      </c>
      <c r="Q848" s="6"/>
      <c r="R848" s="6"/>
      <c r="S84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48" s="37">
        <f>VLOOKUP(Table14[[#This Row],[SMT ID]],'[1]Section 163(j) Election'!$A$5:$J$1406,7,0)</f>
        <v>0</v>
      </c>
    </row>
    <row r="849" spans="1:20" s="5" customFormat="1" ht="30" customHeight="1" x14ac:dyDescent="0.25">
      <c r="A849" s="5" t="s">
        <v>1553</v>
      </c>
      <c r="B849" s="15">
        <v>64937</v>
      </c>
      <c r="C849" s="6">
        <v>52.3</v>
      </c>
      <c r="D849" s="5" t="s">
        <v>1553</v>
      </c>
      <c r="E849" s="5" t="s">
        <v>1538</v>
      </c>
      <c r="F849" s="5" t="s">
        <v>1539</v>
      </c>
      <c r="G849" s="5" t="s">
        <v>1156</v>
      </c>
      <c r="H849" s="5" t="s">
        <v>127</v>
      </c>
      <c r="I849" s="5" t="s">
        <v>43</v>
      </c>
      <c r="J849" s="5" t="s">
        <v>323</v>
      </c>
      <c r="K849" s="7">
        <v>42346</v>
      </c>
      <c r="L849" s="7"/>
      <c r="M849" s="6" t="s">
        <v>454</v>
      </c>
      <c r="N849" s="5" t="s">
        <v>47</v>
      </c>
      <c r="O849" s="9"/>
      <c r="P849" s="6" t="str">
        <f>VLOOKUP(Table14[[#This Row],[SMT ID]],Table13[[SMT'#]:[163 J Election Question]],9,0)</f>
        <v>No</v>
      </c>
      <c r="Q849" s="6"/>
      <c r="R849" s="6"/>
      <c r="S84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49" s="38">
        <f>VLOOKUP(Table14[[#This Row],[SMT ID]],'[1]Section 163(j) Election'!$A$5:$J$1406,7,0)</f>
        <v>0</v>
      </c>
    </row>
    <row r="850" spans="1:20" s="5" customFormat="1" ht="30" customHeight="1" x14ac:dyDescent="0.25">
      <c r="A850" s="5" t="s">
        <v>1639</v>
      </c>
      <c r="B850" s="15">
        <v>64938</v>
      </c>
      <c r="C850" s="6">
        <v>100</v>
      </c>
      <c r="D850" s="5" t="s">
        <v>1639</v>
      </c>
      <c r="E850" s="5" t="s">
        <v>1640</v>
      </c>
      <c r="F850" s="5" t="s">
        <v>1641</v>
      </c>
      <c r="G850" s="5" t="s">
        <v>1156</v>
      </c>
      <c r="H850" s="5" t="s">
        <v>127</v>
      </c>
      <c r="I850" s="5" t="s">
        <v>43</v>
      </c>
      <c r="J850" s="5" t="s">
        <v>323</v>
      </c>
      <c r="K850" s="7">
        <v>40814</v>
      </c>
      <c r="L850" s="7"/>
      <c r="M850" s="6" t="s">
        <v>250</v>
      </c>
      <c r="N850" s="5" t="s">
        <v>47</v>
      </c>
      <c r="O850" s="9"/>
      <c r="P850" s="6" t="str">
        <f>VLOOKUP(Table14[[#This Row],[SMT ID]],Table13[[SMT'#]:[163 J Election Question]],9,0)</f>
        <v>No</v>
      </c>
      <c r="Q850" s="6"/>
      <c r="R850" s="6"/>
      <c r="S85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50" s="37">
        <f>VLOOKUP(Table14[[#This Row],[SMT ID]],'[1]Section 163(j) Election'!$A$5:$J$1406,7,0)</f>
        <v>0</v>
      </c>
    </row>
    <row r="851" spans="1:20" s="5" customFormat="1" ht="30" customHeight="1" x14ac:dyDescent="0.25">
      <c r="A851" s="5" t="s">
        <v>4182</v>
      </c>
      <c r="B851" s="15">
        <v>64942</v>
      </c>
      <c r="C851" s="6">
        <v>100</v>
      </c>
      <c r="D851" s="5" t="s">
        <v>4182</v>
      </c>
      <c r="E851" s="5" t="s">
        <v>4193</v>
      </c>
      <c r="F851" s="5" t="s">
        <v>4194</v>
      </c>
      <c r="G851" s="5" t="s">
        <v>4195</v>
      </c>
      <c r="H851" s="5" t="s">
        <v>42</v>
      </c>
      <c r="I851" s="5" t="s">
        <v>43</v>
      </c>
      <c r="J851" s="5" t="s">
        <v>862</v>
      </c>
      <c r="K851" s="7">
        <v>40673</v>
      </c>
      <c r="L851" s="7"/>
      <c r="M851" s="6" t="s">
        <v>135</v>
      </c>
      <c r="N851" s="5" t="s">
        <v>47</v>
      </c>
      <c r="O851" s="9"/>
      <c r="P851" s="6" t="str">
        <f>VLOOKUP(Table14[[#This Row],[SMT ID]],Table13[[SMT'#]:[163 J Election Question]],9,0)</f>
        <v>Yes</v>
      </c>
      <c r="Q851" s="6">
        <v>2018</v>
      </c>
      <c r="R851" s="6"/>
      <c r="S85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51" s="38">
        <f>VLOOKUP(Table14[[#This Row],[SMT ID]],'[1]Section 163(j) Election'!$A$5:$J$1406,7,0)</f>
        <v>2018</v>
      </c>
    </row>
    <row r="852" spans="1:20" s="5" customFormat="1" ht="30" customHeight="1" x14ac:dyDescent="0.25">
      <c r="A852" s="5" t="s">
        <v>265</v>
      </c>
      <c r="B852" s="15">
        <v>64945</v>
      </c>
      <c r="C852" s="6">
        <v>92.5</v>
      </c>
      <c r="D852" s="5" t="s">
        <v>265</v>
      </c>
      <c r="E852" s="5" t="s">
        <v>348</v>
      </c>
      <c r="F852" s="5" t="s">
        <v>349</v>
      </c>
      <c r="G852" s="5" t="s">
        <v>350</v>
      </c>
      <c r="H852" s="5" t="s">
        <v>132</v>
      </c>
      <c r="I852" s="5" t="s">
        <v>133</v>
      </c>
      <c r="J852" s="5" t="s">
        <v>19</v>
      </c>
      <c r="K852" s="7">
        <v>40480</v>
      </c>
      <c r="L852" s="7"/>
      <c r="M852" s="6" t="s">
        <v>250</v>
      </c>
      <c r="N852" s="5" t="s">
        <v>47</v>
      </c>
      <c r="O852" s="9"/>
      <c r="P852" s="6" t="str">
        <f>VLOOKUP(Table14[[#This Row],[SMT ID]],Table13[[SMT'#]:[163 J Election Question]],9,0)</f>
        <v>No</v>
      </c>
      <c r="Q852" s="6"/>
      <c r="R852" s="6"/>
      <c r="S85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52" s="37">
        <f>VLOOKUP(Table14[[#This Row],[SMT ID]],'[1]Section 163(j) Election'!$A$5:$J$1406,7,0)</f>
        <v>0</v>
      </c>
    </row>
    <row r="853" spans="1:20" s="5" customFormat="1" ht="30" customHeight="1" x14ac:dyDescent="0.25">
      <c r="A853" s="5" t="s">
        <v>1786</v>
      </c>
      <c r="B853" s="15">
        <v>64945</v>
      </c>
      <c r="C853" s="6">
        <v>7.5</v>
      </c>
      <c r="D853" s="5" t="s">
        <v>1786</v>
      </c>
      <c r="E853" s="5" t="s">
        <v>348</v>
      </c>
      <c r="F853" s="5" t="s">
        <v>349</v>
      </c>
      <c r="G853" s="5" t="s">
        <v>350</v>
      </c>
      <c r="H853" s="5" t="s">
        <v>132</v>
      </c>
      <c r="I853" s="5" t="s">
        <v>133</v>
      </c>
      <c r="J853" s="5" t="s">
        <v>19</v>
      </c>
      <c r="K853" s="7">
        <v>40480</v>
      </c>
      <c r="L853" s="7"/>
      <c r="M853" s="6" t="s">
        <v>250</v>
      </c>
      <c r="N853" s="5" t="s">
        <v>47</v>
      </c>
      <c r="O853" s="9"/>
      <c r="P853" s="6" t="str">
        <f>VLOOKUP(Table14[[#This Row],[SMT ID]],Table13[[SMT'#]:[163 J Election Question]],9,0)</f>
        <v>No</v>
      </c>
      <c r="Q853" s="6"/>
      <c r="R853" s="6"/>
      <c r="S85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53" s="38">
        <f>VLOOKUP(Table14[[#This Row],[SMT ID]],'[1]Section 163(j) Election'!$A$5:$J$1406,7,0)</f>
        <v>0</v>
      </c>
    </row>
    <row r="854" spans="1:20" s="5" customFormat="1" ht="30" customHeight="1" x14ac:dyDescent="0.25">
      <c r="A854" s="5" t="s">
        <v>4208</v>
      </c>
      <c r="B854" s="15">
        <v>64946</v>
      </c>
      <c r="C854" s="6">
        <v>100</v>
      </c>
      <c r="D854" s="5" t="s">
        <v>4208</v>
      </c>
      <c r="E854" s="5" t="s">
        <v>4215</v>
      </c>
      <c r="F854" s="5" t="s">
        <v>4216</v>
      </c>
      <c r="G854" s="5" t="s">
        <v>2514</v>
      </c>
      <c r="H854" s="5" t="s">
        <v>42</v>
      </c>
      <c r="I854" s="5" t="s">
        <v>43</v>
      </c>
      <c r="J854" s="5" t="s">
        <v>1348</v>
      </c>
      <c r="K854" s="7">
        <v>40718</v>
      </c>
      <c r="L854" s="7"/>
      <c r="M854" s="6" t="s">
        <v>135</v>
      </c>
      <c r="N854" s="5" t="s">
        <v>26</v>
      </c>
      <c r="O854" s="9"/>
      <c r="P854" s="6" t="str">
        <f>VLOOKUP(Table14[[#This Row],[SMT ID]],Table13[[SMT'#]:[163 J Election Question]],9,0)</f>
        <v>No</v>
      </c>
      <c r="Q854" s="6"/>
      <c r="R854" s="6"/>
      <c r="S85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54" s="37">
        <f>VLOOKUP(Table14[[#This Row],[SMT ID]],'[1]Section 163(j) Election'!$A$5:$J$1406,7,0)</f>
        <v>2022</v>
      </c>
    </row>
    <row r="855" spans="1:20" s="5" customFormat="1" ht="30" customHeight="1" x14ac:dyDescent="0.25">
      <c r="A855" s="5" t="s">
        <v>265</v>
      </c>
      <c r="B855" s="15">
        <v>64948</v>
      </c>
      <c r="C855" s="6">
        <v>100</v>
      </c>
      <c r="D855" s="5" t="s">
        <v>265</v>
      </c>
      <c r="E855" s="5" t="s">
        <v>352</v>
      </c>
      <c r="F855" s="5" t="s">
        <v>353</v>
      </c>
      <c r="G855" s="5" t="s">
        <v>354</v>
      </c>
      <c r="H855" s="5" t="s">
        <v>289</v>
      </c>
      <c r="I855" s="5" t="s">
        <v>133</v>
      </c>
      <c r="J855" s="5" t="s">
        <v>355</v>
      </c>
      <c r="K855" s="7">
        <v>40532</v>
      </c>
      <c r="L855" s="7"/>
      <c r="M855" s="6" t="s">
        <v>135</v>
      </c>
      <c r="N855" s="5" t="s">
        <v>47</v>
      </c>
      <c r="O855" s="9"/>
      <c r="P855" s="6" t="str">
        <f>VLOOKUP(Table14[[#This Row],[SMT ID]],Table13[[SMT'#]:[163 J Election Question]],9,0)</f>
        <v>No</v>
      </c>
      <c r="Q855" s="6"/>
      <c r="R855" s="6"/>
      <c r="S85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55" s="38">
        <f>VLOOKUP(Table14[[#This Row],[SMT ID]],'[1]Section 163(j) Election'!$A$5:$J$1406,7,0)</f>
        <v>0</v>
      </c>
    </row>
    <row r="856" spans="1:20" s="5" customFormat="1" ht="30" customHeight="1" x14ac:dyDescent="0.25">
      <c r="A856" s="5" t="s">
        <v>118</v>
      </c>
      <c r="B856" s="15">
        <v>64950</v>
      </c>
      <c r="C856" s="6">
        <v>100</v>
      </c>
      <c r="D856" s="5" t="s">
        <v>118</v>
      </c>
      <c r="E856" s="5" t="s">
        <v>261</v>
      </c>
      <c r="F856" s="5" t="s">
        <v>262</v>
      </c>
      <c r="G856" s="5" t="s">
        <v>263</v>
      </c>
      <c r="H856" s="5" t="s">
        <v>88</v>
      </c>
      <c r="I856" s="5" t="s">
        <v>32</v>
      </c>
      <c r="J856" s="5" t="s">
        <v>264</v>
      </c>
      <c r="K856" s="7">
        <v>40367</v>
      </c>
      <c r="L856" s="7"/>
      <c r="M856" s="6" t="s">
        <v>123</v>
      </c>
      <c r="N856" s="5" t="s">
        <v>26</v>
      </c>
      <c r="O856" s="9"/>
      <c r="P856" s="6" t="str">
        <f>VLOOKUP(Table14[[#This Row],[SMT ID]],Table13[[SMT'#]:[163 J Election Question]],9,0)</f>
        <v>No</v>
      </c>
      <c r="Q856" s="6"/>
      <c r="R856" s="6"/>
      <c r="S85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56" s="37">
        <f>VLOOKUP(Table14[[#This Row],[SMT ID]],'[1]Section 163(j) Election'!$A$5:$J$1406,7,0)</f>
        <v>0</v>
      </c>
    </row>
    <row r="857" spans="1:20" s="5" customFormat="1" ht="30" customHeight="1" x14ac:dyDescent="0.25">
      <c r="A857" s="5" t="s">
        <v>265</v>
      </c>
      <c r="B857" s="15">
        <v>64951</v>
      </c>
      <c r="C857" s="6">
        <v>86.32</v>
      </c>
      <c r="D857" s="5" t="s">
        <v>265</v>
      </c>
      <c r="E857" s="5" t="s">
        <v>356</v>
      </c>
      <c r="F857" s="5" t="s">
        <v>357</v>
      </c>
      <c r="G857" s="5" t="s">
        <v>358</v>
      </c>
      <c r="H857" s="5" t="s">
        <v>232</v>
      </c>
      <c r="I857" s="5" t="s">
        <v>133</v>
      </c>
      <c r="J857" s="5" t="s">
        <v>19</v>
      </c>
      <c r="K857" s="7">
        <v>40522</v>
      </c>
      <c r="L857" s="7"/>
      <c r="M857" s="6" t="s">
        <v>250</v>
      </c>
      <c r="N857" s="5" t="s">
        <v>47</v>
      </c>
      <c r="O857" s="9"/>
      <c r="P857" s="6" t="str">
        <f>VLOOKUP(Table14[[#This Row],[SMT ID]],Table13[[SMT'#]:[163 J Election Question]],9,0)</f>
        <v>No</v>
      </c>
      <c r="Q857" s="6"/>
      <c r="R857" s="6"/>
      <c r="S85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57" s="38">
        <f>VLOOKUP(Table14[[#This Row],[SMT ID]],'[1]Section 163(j) Election'!$A$5:$J$1406,7,0)</f>
        <v>0</v>
      </c>
    </row>
    <row r="858" spans="1:20" s="5" customFormat="1" ht="30" customHeight="1" x14ac:dyDescent="0.25">
      <c r="A858" s="5" t="s">
        <v>1786</v>
      </c>
      <c r="B858" s="15">
        <v>64951</v>
      </c>
      <c r="C858" s="6">
        <v>13.68</v>
      </c>
      <c r="D858" s="5" t="s">
        <v>1786</v>
      </c>
      <c r="E858" s="5" t="s">
        <v>356</v>
      </c>
      <c r="F858" s="5" t="s">
        <v>357</v>
      </c>
      <c r="G858" s="5" t="s">
        <v>358</v>
      </c>
      <c r="H858" s="5" t="s">
        <v>232</v>
      </c>
      <c r="I858" s="5" t="s">
        <v>133</v>
      </c>
      <c r="J858" s="5" t="s">
        <v>19</v>
      </c>
      <c r="K858" s="7">
        <v>40522</v>
      </c>
      <c r="L858" s="7"/>
      <c r="M858" s="6" t="s">
        <v>250</v>
      </c>
      <c r="N858" s="5" t="s">
        <v>47</v>
      </c>
      <c r="O858" s="9"/>
      <c r="P858" s="6" t="str">
        <f>VLOOKUP(Table14[[#This Row],[SMT ID]],Table13[[SMT'#]:[163 J Election Question]],9,0)</f>
        <v>No</v>
      </c>
      <c r="Q858" s="6"/>
      <c r="R858" s="6"/>
      <c r="S85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58" s="37">
        <f>VLOOKUP(Table14[[#This Row],[SMT ID]],'[1]Section 163(j) Election'!$A$5:$J$1406,7,0)</f>
        <v>0</v>
      </c>
    </row>
    <row r="859" spans="1:20" s="5" customFormat="1" ht="30" customHeight="1" x14ac:dyDescent="0.25">
      <c r="A859" s="5" t="s">
        <v>3045</v>
      </c>
      <c r="B859" s="15">
        <v>64954</v>
      </c>
      <c r="C859" s="6">
        <v>100</v>
      </c>
      <c r="D859" s="5" t="s">
        <v>3045</v>
      </c>
      <c r="E859" s="5" t="s">
        <v>3072</v>
      </c>
      <c r="F859" s="5" t="s">
        <v>3073</v>
      </c>
      <c r="G859" s="5" t="s">
        <v>845</v>
      </c>
      <c r="H859" s="5" t="s">
        <v>499</v>
      </c>
      <c r="I859" s="5" t="s">
        <v>43</v>
      </c>
      <c r="J859" s="5" t="s">
        <v>33</v>
      </c>
      <c r="K859" s="7">
        <v>40483</v>
      </c>
      <c r="L859" s="7"/>
      <c r="M859" s="6" t="s">
        <v>135</v>
      </c>
      <c r="N859" s="5" t="s">
        <v>47</v>
      </c>
      <c r="O859" s="9"/>
      <c r="P859" s="6" t="str">
        <f>VLOOKUP(Table14[[#This Row],[SMT ID]],Table13[[SMT'#]:[163 J Election Question]],9,0)</f>
        <v>No</v>
      </c>
      <c r="Q859" s="6"/>
      <c r="R859" s="6"/>
      <c r="S85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59" s="38">
        <f>VLOOKUP(Table14[[#This Row],[SMT ID]],'[1]Section 163(j) Election'!$A$5:$J$1406,7,0)</f>
        <v>0</v>
      </c>
    </row>
    <row r="860" spans="1:20" s="5" customFormat="1" ht="30" customHeight="1" x14ac:dyDescent="0.25">
      <c r="A860" s="5" t="s">
        <v>4092</v>
      </c>
      <c r="B860" s="15">
        <v>64963</v>
      </c>
      <c r="C860" s="6">
        <v>100</v>
      </c>
      <c r="D860" s="5" t="s">
        <v>4092</v>
      </c>
      <c r="E860" s="5" t="s">
        <v>4093</v>
      </c>
      <c r="F860" s="5" t="s">
        <v>4094</v>
      </c>
      <c r="G860" s="5" t="s">
        <v>704</v>
      </c>
      <c r="H860" s="5" t="s">
        <v>132</v>
      </c>
      <c r="I860" s="5" t="s">
        <v>133</v>
      </c>
      <c r="J860" s="5" t="s">
        <v>705</v>
      </c>
      <c r="K860" s="7">
        <v>41184</v>
      </c>
      <c r="L860" s="7"/>
      <c r="M860" s="6" t="s">
        <v>404</v>
      </c>
      <c r="N860" s="5" t="s">
        <v>47</v>
      </c>
      <c r="O860" s="9"/>
      <c r="P860" s="6" t="str">
        <f>VLOOKUP(Table14[[#This Row],[SMT ID]],[3]Sheet1!$A$11:$AC$60,29,0)</f>
        <v>No</v>
      </c>
      <c r="Q860" s="6"/>
      <c r="R860" s="6"/>
      <c r="S86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60" s="37">
        <f>VLOOKUP(Table14[[#This Row],[SMT ID]],'[1]Section 163(j) Election'!$A$5:$J$1406,7,0)</f>
        <v>0</v>
      </c>
    </row>
    <row r="861" spans="1:20" s="5" customFormat="1" ht="30" customHeight="1" x14ac:dyDescent="0.25">
      <c r="A861" s="5" t="s">
        <v>2637</v>
      </c>
      <c r="B861" s="15">
        <v>64966</v>
      </c>
      <c r="C861" s="6">
        <v>100</v>
      </c>
      <c r="D861" s="5" t="s">
        <v>2637</v>
      </c>
      <c r="E861" s="5" t="s">
        <v>2723</v>
      </c>
      <c r="F861" s="5" t="s">
        <v>2724</v>
      </c>
      <c r="G861" s="5" t="s">
        <v>2725</v>
      </c>
      <c r="H861" s="5" t="s">
        <v>139</v>
      </c>
      <c r="I861" s="5" t="s">
        <v>32</v>
      </c>
      <c r="J861" s="5" t="s">
        <v>19</v>
      </c>
      <c r="K861" s="7">
        <v>40378</v>
      </c>
      <c r="L861" s="7"/>
      <c r="M861" s="6" t="s">
        <v>135</v>
      </c>
      <c r="N861" s="5" t="s">
        <v>56</v>
      </c>
      <c r="O861" s="9"/>
      <c r="P861" s="6" t="str">
        <f>VLOOKUP(Table14[[#This Row],[SMT ID]],Table13[[SMT'#]:[163 J Election Question]],9,0)</f>
        <v>Yes</v>
      </c>
      <c r="Q861" s="6">
        <v>2018</v>
      </c>
      <c r="R861" s="6"/>
      <c r="S86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61" s="38">
        <f>VLOOKUP(Table14[[#This Row],[SMT ID]],'[1]Section 163(j) Election'!$A$5:$J$1406,7,0)</f>
        <v>2018</v>
      </c>
    </row>
    <row r="862" spans="1:20" s="27" customFormat="1" ht="30" customHeight="1" x14ac:dyDescent="0.25">
      <c r="A862" s="5" t="s">
        <v>1377</v>
      </c>
      <c r="B862" s="15">
        <v>64967</v>
      </c>
      <c r="C862" s="6">
        <v>100</v>
      </c>
      <c r="D862" s="5" t="s">
        <v>1377</v>
      </c>
      <c r="E862" s="5" t="s">
        <v>1378</v>
      </c>
      <c r="F862" s="5" t="s">
        <v>1379</v>
      </c>
      <c r="G862" s="5" t="s">
        <v>1380</v>
      </c>
      <c r="H862" s="5" t="s">
        <v>115</v>
      </c>
      <c r="I862" s="5" t="s">
        <v>43</v>
      </c>
      <c r="J862" s="5" t="s">
        <v>1381</v>
      </c>
      <c r="K862" s="7">
        <v>39034</v>
      </c>
      <c r="L862" s="7"/>
      <c r="M862" s="6" t="s">
        <v>37</v>
      </c>
      <c r="N862" s="5" t="s">
        <v>26</v>
      </c>
      <c r="O862" s="9"/>
      <c r="P862" s="6" t="str">
        <f>VLOOKUP(Table14[[#This Row],[SMT ID]],Table13[[SMT'#]:[163 J Election Question]],9,0)</f>
        <v>No</v>
      </c>
      <c r="Q862" s="6"/>
      <c r="R862" s="6"/>
      <c r="S86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62" s="37">
        <f>VLOOKUP(Table14[[#This Row],[SMT ID]],'[1]Section 163(j) Election'!$A$5:$J$1406,7,0)</f>
        <v>0</v>
      </c>
    </row>
    <row r="863" spans="1:20" s="5" customFormat="1" ht="30" customHeight="1" x14ac:dyDescent="0.25">
      <c r="A863" s="5" t="s">
        <v>1408</v>
      </c>
      <c r="B863" s="15">
        <v>64968</v>
      </c>
      <c r="C863" s="6">
        <v>100</v>
      </c>
      <c r="D863" s="5" t="s">
        <v>1408</v>
      </c>
      <c r="E863" s="5" t="s">
        <v>1409</v>
      </c>
      <c r="F863" s="5" t="s">
        <v>1410</v>
      </c>
      <c r="G863" s="5" t="s">
        <v>1411</v>
      </c>
      <c r="H863" s="5" t="s">
        <v>127</v>
      </c>
      <c r="I863" s="5" t="s">
        <v>43</v>
      </c>
      <c r="J863" s="5" t="s">
        <v>33</v>
      </c>
      <c r="K863" s="7">
        <v>39262</v>
      </c>
      <c r="L863" s="7"/>
      <c r="M863" s="6" t="s">
        <v>37</v>
      </c>
      <c r="N863" s="5" t="s">
        <v>26</v>
      </c>
      <c r="O863" s="9"/>
      <c r="P863" s="6" t="str">
        <f>VLOOKUP(Table14[[#This Row],[SMT ID]],Table13[[SMT'#]:[163 J Election Question]],9,0)</f>
        <v>No</v>
      </c>
      <c r="Q863" s="6"/>
      <c r="R863" s="6"/>
      <c r="S86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63" s="38">
        <f>VLOOKUP(Table14[[#This Row],[SMT ID]],'[1]Section 163(j) Election'!$A$5:$J$1406,7,0)</f>
        <v>0</v>
      </c>
    </row>
    <row r="864" spans="1:20" s="5" customFormat="1" ht="30" customHeight="1" x14ac:dyDescent="0.25">
      <c r="A864" s="5" t="s">
        <v>1408</v>
      </c>
      <c r="B864" s="15">
        <v>64969</v>
      </c>
      <c r="C864" s="6">
        <v>100</v>
      </c>
      <c r="D864" s="5" t="s">
        <v>1408</v>
      </c>
      <c r="E864" s="5" t="s">
        <v>1412</v>
      </c>
      <c r="F864" s="5" t="s">
        <v>1413</v>
      </c>
      <c r="G864" s="5" t="s">
        <v>1411</v>
      </c>
      <c r="H864" s="5" t="s">
        <v>127</v>
      </c>
      <c r="I864" s="5" t="s">
        <v>43</v>
      </c>
      <c r="J864" s="5" t="s">
        <v>33</v>
      </c>
      <c r="K864" s="7">
        <v>39262</v>
      </c>
      <c r="L864" s="7"/>
      <c r="M864" s="6" t="s">
        <v>37</v>
      </c>
      <c r="N864" s="5" t="s">
        <v>26</v>
      </c>
      <c r="O864" s="9"/>
      <c r="P864" s="6" t="str">
        <f>VLOOKUP(Table14[[#This Row],[SMT ID]],Table13[[SMT'#]:[163 J Election Question]],9,0)</f>
        <v>Yes</v>
      </c>
      <c r="Q864" s="6">
        <v>2018</v>
      </c>
      <c r="R864" s="6"/>
      <c r="S86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64" s="37">
        <f>VLOOKUP(Table14[[#This Row],[SMT ID]],'[1]Section 163(j) Election'!$A$5:$J$1406,7,0)</f>
        <v>2018</v>
      </c>
    </row>
    <row r="865" spans="1:20" s="27" customFormat="1" ht="30" customHeight="1" x14ac:dyDescent="0.25">
      <c r="A865" s="5" t="s">
        <v>1408</v>
      </c>
      <c r="B865" s="15">
        <v>64970</v>
      </c>
      <c r="C865" s="6">
        <v>100</v>
      </c>
      <c r="D865" s="5" t="s">
        <v>1408</v>
      </c>
      <c r="E865" s="5" t="s">
        <v>1414</v>
      </c>
      <c r="F865" s="5" t="s">
        <v>1415</v>
      </c>
      <c r="G865" s="5" t="s">
        <v>1411</v>
      </c>
      <c r="H865" s="5" t="s">
        <v>127</v>
      </c>
      <c r="I865" s="5" t="s">
        <v>43</v>
      </c>
      <c r="J865" s="5" t="s">
        <v>33</v>
      </c>
      <c r="K865" s="7">
        <v>39262</v>
      </c>
      <c r="L865" s="7"/>
      <c r="M865" s="6" t="s">
        <v>37</v>
      </c>
      <c r="N865" s="5" t="s">
        <v>26</v>
      </c>
      <c r="O865" s="9"/>
      <c r="P865" s="6" t="str">
        <f>VLOOKUP(Table14[[#This Row],[SMT ID]],Table13[[SMT'#]:[163 J Election Question]],9,0)</f>
        <v>Yes</v>
      </c>
      <c r="Q865" s="6">
        <v>2018</v>
      </c>
      <c r="R865" s="6"/>
      <c r="S86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65" s="38">
        <f>VLOOKUP(Table14[[#This Row],[SMT ID]],'[1]Section 163(j) Election'!$A$5:$J$1406,7,0)</f>
        <v>2018</v>
      </c>
    </row>
    <row r="866" spans="1:20" s="5" customFormat="1" ht="30" customHeight="1" x14ac:dyDescent="0.25">
      <c r="A866" s="5" t="s">
        <v>1408</v>
      </c>
      <c r="B866" s="15">
        <v>64971</v>
      </c>
      <c r="C866" s="6">
        <v>100</v>
      </c>
      <c r="D866" s="5" t="s">
        <v>1408</v>
      </c>
      <c r="E866" s="5" t="s">
        <v>1416</v>
      </c>
      <c r="F866" s="5" t="s">
        <v>1417</v>
      </c>
      <c r="G866" s="5" t="s">
        <v>1411</v>
      </c>
      <c r="H866" s="5" t="s">
        <v>127</v>
      </c>
      <c r="I866" s="5" t="s">
        <v>43</v>
      </c>
      <c r="J866" s="5" t="s">
        <v>33</v>
      </c>
      <c r="K866" s="7">
        <v>39262</v>
      </c>
      <c r="L866" s="7"/>
      <c r="M866" s="6" t="s">
        <v>37</v>
      </c>
      <c r="N866" s="5" t="s">
        <v>26</v>
      </c>
      <c r="O866" s="9"/>
      <c r="P866" s="6" t="str">
        <f>VLOOKUP(Table14[[#This Row],[SMT ID]],Table13[[SMT'#]:[163 J Election Question]],9,0)</f>
        <v>No</v>
      </c>
      <c r="Q866" s="6"/>
      <c r="R866" s="6"/>
      <c r="S86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66" s="37">
        <f>VLOOKUP(Table14[[#This Row],[SMT ID]],'[1]Section 163(j) Election'!$A$5:$J$1406,7,0)</f>
        <v>0</v>
      </c>
    </row>
    <row r="867" spans="1:20" s="5" customFormat="1" ht="30" customHeight="1" x14ac:dyDescent="0.25">
      <c r="A867" s="5" t="s">
        <v>1408</v>
      </c>
      <c r="B867" s="15">
        <v>64972</v>
      </c>
      <c r="C867" s="6">
        <v>63.5</v>
      </c>
      <c r="D867" s="5" t="s">
        <v>1408</v>
      </c>
      <c r="E867" s="5" t="s">
        <v>1418</v>
      </c>
      <c r="F867" s="5" t="s">
        <v>1419</v>
      </c>
      <c r="G867" s="5" t="s">
        <v>1411</v>
      </c>
      <c r="H867" s="5" t="s">
        <v>127</v>
      </c>
      <c r="I867" s="5" t="s">
        <v>43</v>
      </c>
      <c r="J867" s="5" t="s">
        <v>33</v>
      </c>
      <c r="K867" s="7">
        <v>39437</v>
      </c>
      <c r="L867" s="7"/>
      <c r="M867" s="6" t="s">
        <v>419</v>
      </c>
      <c r="N867" s="5" t="s">
        <v>47</v>
      </c>
      <c r="O867" s="9"/>
      <c r="P867" s="6" t="str">
        <f>VLOOKUP(Table14[[#This Row],[SMT ID]],Table13[[SMT'#]:[163 J Election Question]],9,0)</f>
        <v>No</v>
      </c>
      <c r="Q867" s="6"/>
      <c r="R867" s="6"/>
      <c r="S86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67" s="38">
        <f>VLOOKUP(Table14[[#This Row],[SMT ID]],'[1]Section 163(j) Election'!$A$5:$J$1406,7,0)</f>
        <v>0</v>
      </c>
    </row>
    <row r="868" spans="1:20" s="5" customFormat="1" ht="30" customHeight="1" x14ac:dyDescent="0.25">
      <c r="A868" s="5" t="s">
        <v>1453</v>
      </c>
      <c r="B868" s="15">
        <v>64972</v>
      </c>
      <c r="C868" s="6">
        <v>36.5</v>
      </c>
      <c r="D868" s="5" t="s">
        <v>1453</v>
      </c>
      <c r="E868" s="5" t="s">
        <v>1418</v>
      </c>
      <c r="F868" s="5" t="s">
        <v>1419</v>
      </c>
      <c r="G868" s="5" t="s">
        <v>1411</v>
      </c>
      <c r="H868" s="5" t="s">
        <v>127</v>
      </c>
      <c r="I868" s="5" t="s">
        <v>43</v>
      </c>
      <c r="J868" s="5" t="s">
        <v>33</v>
      </c>
      <c r="K868" s="7">
        <v>39437</v>
      </c>
      <c r="L868" s="7"/>
      <c r="M868" s="6" t="s">
        <v>419</v>
      </c>
      <c r="N868" s="5" t="s">
        <v>47</v>
      </c>
      <c r="O868" s="9"/>
      <c r="P868" s="6" t="str">
        <f>VLOOKUP(Table14[[#This Row],[SMT ID]],Table13[[SMT'#]:[163 J Election Question]],9,0)</f>
        <v>No</v>
      </c>
      <c r="Q868" s="6"/>
      <c r="R868" s="6"/>
      <c r="S86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68" s="37">
        <f>VLOOKUP(Table14[[#This Row],[SMT ID]],'[1]Section 163(j) Election'!$A$5:$J$1406,7,0)</f>
        <v>0</v>
      </c>
    </row>
    <row r="869" spans="1:20" s="5" customFormat="1" ht="30" customHeight="1" x14ac:dyDescent="0.25">
      <c r="A869" s="5" t="s">
        <v>1620</v>
      </c>
      <c r="B869" s="15">
        <v>64973</v>
      </c>
      <c r="C869" s="6">
        <v>100</v>
      </c>
      <c r="D869" s="5" t="s">
        <v>1620</v>
      </c>
      <c r="E869" s="5" t="s">
        <v>1621</v>
      </c>
      <c r="F869" s="5" t="s">
        <v>1622</v>
      </c>
      <c r="G869" s="5" t="s">
        <v>41</v>
      </c>
      <c r="H869" s="5" t="s">
        <v>42</v>
      </c>
      <c r="I869" s="5" t="s">
        <v>43</v>
      </c>
      <c r="J869" s="5" t="s">
        <v>44</v>
      </c>
      <c r="K869" s="7">
        <v>38147</v>
      </c>
      <c r="L869" s="7"/>
      <c r="M869" s="6" t="s">
        <v>55</v>
      </c>
      <c r="N869" s="5" t="s">
        <v>47</v>
      </c>
      <c r="O869" s="9"/>
      <c r="P869" s="6" t="str">
        <f>VLOOKUP(Table14[[#This Row],[SMT ID]],Table13[[SMT'#]:[163 J Election Question]],9,0)</f>
        <v>Yes</v>
      </c>
      <c r="Q869" s="6">
        <v>2018</v>
      </c>
      <c r="R869" s="6"/>
      <c r="S86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69" s="38">
        <f>VLOOKUP(Table14[[#This Row],[SMT ID]],'[1]Section 163(j) Election'!$A$5:$J$1406,7,0)</f>
        <v>2018</v>
      </c>
    </row>
    <row r="870" spans="1:20" s="5" customFormat="1" ht="30" customHeight="1" x14ac:dyDescent="0.25">
      <c r="A870" s="5" t="s">
        <v>1617</v>
      </c>
      <c r="B870" s="15">
        <v>64974</v>
      </c>
      <c r="C870" s="6">
        <v>100</v>
      </c>
      <c r="D870" s="5" t="s">
        <v>1617</v>
      </c>
      <c r="E870" s="5" t="s">
        <v>1618</v>
      </c>
      <c r="F870" s="5" t="s">
        <v>1619</v>
      </c>
      <c r="G870" s="5" t="s">
        <v>498</v>
      </c>
      <c r="H870" s="5" t="s">
        <v>499</v>
      </c>
      <c r="I870" s="5" t="s">
        <v>43</v>
      </c>
      <c r="J870" s="5" t="s">
        <v>359</v>
      </c>
      <c r="K870" s="7">
        <v>38623</v>
      </c>
      <c r="L870" s="7"/>
      <c r="M870" s="6" t="s">
        <v>37</v>
      </c>
      <c r="N870" s="5" t="s">
        <v>47</v>
      </c>
      <c r="O870" s="9"/>
      <c r="P870" s="6" t="str">
        <f>VLOOKUP(Table14[[#This Row],[SMT ID]],Table13[[SMT'#]:[163 J Election Question]],9,0)</f>
        <v>Yes</v>
      </c>
      <c r="Q870" s="6">
        <v>2018</v>
      </c>
      <c r="R870" s="6"/>
      <c r="S87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70" s="37">
        <f>VLOOKUP(Table14[[#This Row],[SMT ID]],'[1]Section 163(j) Election'!$A$5:$J$1406,7,0)</f>
        <v>2018</v>
      </c>
    </row>
    <row r="871" spans="1:20" s="5" customFormat="1" ht="30" customHeight="1" x14ac:dyDescent="0.25">
      <c r="A871" s="5" t="s">
        <v>1408</v>
      </c>
      <c r="B871" s="15">
        <v>64975</v>
      </c>
      <c r="C871" s="6">
        <v>100</v>
      </c>
      <c r="D871" s="5" t="s">
        <v>1408</v>
      </c>
      <c r="E871" s="5" t="s">
        <v>1420</v>
      </c>
      <c r="F871" s="5" t="s">
        <v>1421</v>
      </c>
      <c r="G871" s="5" t="s">
        <v>498</v>
      </c>
      <c r="H871" s="5" t="s">
        <v>499</v>
      </c>
      <c r="I871" s="5" t="s">
        <v>43</v>
      </c>
      <c r="J871" s="5" t="s">
        <v>359</v>
      </c>
      <c r="K871" s="7">
        <v>39323</v>
      </c>
      <c r="L871" s="7"/>
      <c r="M871" s="6" t="s">
        <v>117</v>
      </c>
      <c r="N871" s="5" t="s">
        <v>47</v>
      </c>
      <c r="O871" s="9"/>
      <c r="P871" s="6" t="str">
        <f>VLOOKUP(Table14[[#This Row],[SMT ID]],Table13[[SMT'#]:[163 J Election Question]],9,0)</f>
        <v>Yes</v>
      </c>
      <c r="Q871" s="6">
        <v>2018</v>
      </c>
      <c r="R871" s="6"/>
      <c r="S87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71" s="38">
        <f>VLOOKUP(Table14[[#This Row],[SMT ID]],'[1]Section 163(j) Election'!$A$5:$J$1406,7,0)</f>
        <v>2018</v>
      </c>
    </row>
    <row r="872" spans="1:20" s="5" customFormat="1" ht="30" customHeight="1" x14ac:dyDescent="0.25">
      <c r="A872" s="5" t="s">
        <v>1453</v>
      </c>
      <c r="B872" s="15">
        <v>64976</v>
      </c>
      <c r="C872" s="6">
        <v>100</v>
      </c>
      <c r="D872" s="5" t="s">
        <v>1453</v>
      </c>
      <c r="E872" s="5" t="s">
        <v>1454</v>
      </c>
      <c r="F872" s="5" t="s">
        <v>1455</v>
      </c>
      <c r="G872" s="5" t="s">
        <v>498</v>
      </c>
      <c r="H872" s="5" t="s">
        <v>499</v>
      </c>
      <c r="I872" s="5" t="s">
        <v>43</v>
      </c>
      <c r="J872" s="5" t="s">
        <v>359</v>
      </c>
      <c r="K872" s="7">
        <v>38895</v>
      </c>
      <c r="L872" s="7"/>
      <c r="M872" s="6" t="s">
        <v>419</v>
      </c>
      <c r="N872" s="5" t="s">
        <v>47</v>
      </c>
      <c r="O872" s="9"/>
      <c r="P872" s="6" t="str">
        <f>VLOOKUP(Table14[[#This Row],[SMT ID]],Table13[[SMT'#]:[163 J Election Question]],9,0)</f>
        <v>No</v>
      </c>
      <c r="Q872" s="6"/>
      <c r="R872" s="6"/>
      <c r="S87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72" s="37">
        <f>VLOOKUP(Table14[[#This Row],[SMT ID]],'[1]Section 163(j) Election'!$A$5:$J$1406,7,0)</f>
        <v>0</v>
      </c>
    </row>
    <row r="873" spans="1:20" s="5" customFormat="1" ht="30" customHeight="1" x14ac:dyDescent="0.25">
      <c r="A873" s="5" t="s">
        <v>1377</v>
      </c>
      <c r="B873" s="15">
        <v>64977</v>
      </c>
      <c r="C873" s="6">
        <v>100</v>
      </c>
      <c r="D873" s="5" t="s">
        <v>1377</v>
      </c>
      <c r="E873" s="5" t="s">
        <v>1382</v>
      </c>
      <c r="F873" s="5" t="s">
        <v>1383</v>
      </c>
      <c r="G873" s="5" t="s">
        <v>1384</v>
      </c>
      <c r="H873" s="5" t="s">
        <v>115</v>
      </c>
      <c r="I873" s="5" t="s">
        <v>43</v>
      </c>
      <c r="J873" s="5" t="s">
        <v>82</v>
      </c>
      <c r="K873" s="7">
        <v>38812</v>
      </c>
      <c r="L873" s="7"/>
      <c r="M873" s="6" t="s">
        <v>422</v>
      </c>
      <c r="N873" s="5" t="s">
        <v>26</v>
      </c>
      <c r="O873" s="9"/>
      <c r="P873" s="6" t="str">
        <f>VLOOKUP(Table14[[#This Row],[SMT ID]],Table13[[SMT'#]:[163 J Election Question]],9,0)</f>
        <v>No</v>
      </c>
      <c r="Q873" s="6"/>
      <c r="R873" s="6"/>
      <c r="S87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73" s="38">
        <f>VLOOKUP(Table14[[#This Row],[SMT ID]],'[1]Section 163(j) Election'!$A$5:$J$1406,7,0)</f>
        <v>0</v>
      </c>
    </row>
    <row r="874" spans="1:20" s="5" customFormat="1" ht="30" customHeight="1" x14ac:dyDescent="0.25">
      <c r="A874" s="5" t="s">
        <v>1408</v>
      </c>
      <c r="B874" s="15">
        <v>64978</v>
      </c>
      <c r="C874" s="6">
        <v>100</v>
      </c>
      <c r="D874" s="5" t="s">
        <v>1408</v>
      </c>
      <c r="E874" s="5" t="s">
        <v>1422</v>
      </c>
      <c r="F874" s="5" t="s">
        <v>1423</v>
      </c>
      <c r="G874" s="5" t="s">
        <v>1424</v>
      </c>
      <c r="H874" s="5" t="s">
        <v>115</v>
      </c>
      <c r="I874" s="5" t="s">
        <v>43</v>
      </c>
      <c r="J874" s="5" t="s">
        <v>298</v>
      </c>
      <c r="K874" s="7">
        <v>39421</v>
      </c>
      <c r="L874" s="7"/>
      <c r="M874" s="6" t="s">
        <v>419</v>
      </c>
      <c r="N874" s="5" t="s">
        <v>47</v>
      </c>
      <c r="O874" s="9"/>
      <c r="P874" s="6" t="str">
        <f>VLOOKUP(Table14[[#This Row],[SMT ID]],Table13[[SMT'#]:[163 J Election Question]],9,0)</f>
        <v>Yes</v>
      </c>
      <c r="Q874" s="6">
        <v>2018</v>
      </c>
      <c r="R874" s="6"/>
      <c r="S87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74" s="37">
        <f>VLOOKUP(Table14[[#This Row],[SMT ID]],'[1]Section 163(j) Election'!$A$5:$J$1406,7,0)</f>
        <v>2018</v>
      </c>
    </row>
    <row r="875" spans="1:20" s="5" customFormat="1" ht="30" customHeight="1" x14ac:dyDescent="0.25">
      <c r="A875" s="5" t="s">
        <v>1377</v>
      </c>
      <c r="B875" s="15">
        <v>64979</v>
      </c>
      <c r="C875" s="6">
        <v>100</v>
      </c>
      <c r="D875" s="5" t="s">
        <v>1377</v>
      </c>
      <c r="E875" s="5" t="s">
        <v>1385</v>
      </c>
      <c r="F875" s="5" t="s">
        <v>1386</v>
      </c>
      <c r="G875" s="5" t="s">
        <v>1384</v>
      </c>
      <c r="H875" s="5" t="s">
        <v>115</v>
      </c>
      <c r="I875" s="5" t="s">
        <v>43</v>
      </c>
      <c r="J875" s="5" t="s">
        <v>82</v>
      </c>
      <c r="K875" s="7">
        <v>38968</v>
      </c>
      <c r="L875" s="7"/>
      <c r="M875" s="6" t="s">
        <v>37</v>
      </c>
      <c r="N875" s="5" t="s">
        <v>26</v>
      </c>
      <c r="O875" s="9"/>
      <c r="P875" s="6" t="str">
        <f>VLOOKUP(Table14[[#This Row],[SMT ID]],Table13[[SMT'#]:[163 J Election Question]],9,0)</f>
        <v>No</v>
      </c>
      <c r="Q875" s="6"/>
      <c r="R875" s="6"/>
      <c r="S87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75" s="38">
        <f>VLOOKUP(Table14[[#This Row],[SMT ID]],'[1]Section 163(j) Election'!$A$5:$J$1406,7,0)</f>
        <v>0</v>
      </c>
    </row>
    <row r="876" spans="1:20" s="5" customFormat="1" ht="30" customHeight="1" x14ac:dyDescent="0.25">
      <c r="A876" s="5" t="s">
        <v>1408</v>
      </c>
      <c r="B876" s="15">
        <v>64980</v>
      </c>
      <c r="C876" s="6">
        <v>100</v>
      </c>
      <c r="D876" s="5" t="s">
        <v>1408</v>
      </c>
      <c r="E876" s="5" t="s">
        <v>1425</v>
      </c>
      <c r="F876" s="5" t="s">
        <v>1426</v>
      </c>
      <c r="G876" s="5" t="s">
        <v>1427</v>
      </c>
      <c r="H876" s="5" t="s">
        <v>1428</v>
      </c>
      <c r="I876" s="5" t="s">
        <v>43</v>
      </c>
      <c r="J876" s="5" t="s">
        <v>249</v>
      </c>
      <c r="K876" s="7">
        <v>39268</v>
      </c>
      <c r="L876" s="7"/>
      <c r="M876" s="6" t="s">
        <v>37</v>
      </c>
      <c r="N876" s="5" t="s">
        <v>26</v>
      </c>
      <c r="O876" s="9"/>
      <c r="P876" s="6" t="str">
        <f>VLOOKUP(Table14[[#This Row],[SMT ID]],Table13[[SMT'#]:[163 J Election Question]],9,0)</f>
        <v>Yes</v>
      </c>
      <c r="Q876" s="6">
        <v>2018</v>
      </c>
      <c r="R876" s="6"/>
      <c r="S87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76" s="37">
        <f>VLOOKUP(Table14[[#This Row],[SMT ID]],'[1]Section 163(j) Election'!$A$5:$J$1406,7,0)</f>
        <v>2018</v>
      </c>
    </row>
    <row r="877" spans="1:20" s="5" customFormat="1" ht="30" customHeight="1" x14ac:dyDescent="0.25">
      <c r="A877" s="5" t="s">
        <v>1453</v>
      </c>
      <c r="B877" s="15">
        <v>64981</v>
      </c>
      <c r="C877" s="6">
        <v>100</v>
      </c>
      <c r="D877" s="5" t="s">
        <v>1453</v>
      </c>
      <c r="E877" s="5" t="s">
        <v>1456</v>
      </c>
      <c r="F877" s="5" t="s">
        <v>1457</v>
      </c>
      <c r="G877" s="5" t="s">
        <v>1458</v>
      </c>
      <c r="H877" s="5" t="s">
        <v>115</v>
      </c>
      <c r="I877" s="5" t="s">
        <v>43</v>
      </c>
      <c r="J877" s="5" t="s">
        <v>329</v>
      </c>
      <c r="K877" s="7">
        <v>39627</v>
      </c>
      <c r="L877" s="7"/>
      <c r="M877" s="6" t="s">
        <v>117</v>
      </c>
      <c r="N877" s="5" t="s">
        <v>47</v>
      </c>
      <c r="O877" s="9"/>
      <c r="P877" s="6" t="str">
        <f>VLOOKUP(Table14[[#This Row],[SMT ID]],Table13[[SMT'#]:[163 J Election Question]],9,0)</f>
        <v>No</v>
      </c>
      <c r="Q877" s="6"/>
      <c r="R877" s="6"/>
      <c r="S87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77" s="38">
        <f>VLOOKUP(Table14[[#This Row],[SMT ID]],'[1]Section 163(j) Election'!$A$5:$J$1406,7,0)</f>
        <v>2022</v>
      </c>
    </row>
    <row r="878" spans="1:20" s="5" customFormat="1" ht="30" customHeight="1" x14ac:dyDescent="0.25">
      <c r="A878" s="5" t="s">
        <v>48</v>
      </c>
      <c r="B878" s="15">
        <v>64982</v>
      </c>
      <c r="C878" s="6">
        <v>48.99</v>
      </c>
      <c r="D878" s="5" t="s">
        <v>48</v>
      </c>
      <c r="E878" s="5" t="s">
        <v>1352</v>
      </c>
      <c r="F878" s="5" t="s">
        <v>1353</v>
      </c>
      <c r="G878" s="5" t="s">
        <v>498</v>
      </c>
      <c r="H878" s="5" t="s">
        <v>53</v>
      </c>
      <c r="I878" s="5" t="s">
        <v>43</v>
      </c>
      <c r="J878" s="5" t="s">
        <v>359</v>
      </c>
      <c r="K878" s="7">
        <v>37659</v>
      </c>
      <c r="L878" s="7">
        <v>43465</v>
      </c>
      <c r="M878" s="6" t="s">
        <v>46</v>
      </c>
      <c r="N878" s="5" t="s">
        <v>47</v>
      </c>
      <c r="O878" s="9"/>
      <c r="P878" s="6" t="str">
        <f>VLOOKUP(Table14[[#This Row],[SMT ID]],Table13[[SMT'#]:[163 J Election Question]],9,0)</f>
        <v>No</v>
      </c>
      <c r="Q878" s="6"/>
      <c r="R878" s="6"/>
      <c r="S87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NEF DISPOSED INTEREST IN 2018</v>
      </c>
      <c r="T878" s="37">
        <f>VLOOKUP(Table14[[#This Row],[SMT ID]],'[1]Section 163(j) Election'!$A$5:$J$1406,7,0)</f>
        <v>0</v>
      </c>
    </row>
    <row r="879" spans="1:20" s="5" customFormat="1" ht="30" customHeight="1" x14ac:dyDescent="0.25">
      <c r="A879" s="5" t="s">
        <v>1357</v>
      </c>
      <c r="B879" s="15">
        <v>64982</v>
      </c>
      <c r="C879" s="6">
        <v>51.01</v>
      </c>
      <c r="D879" s="5" t="s">
        <v>1357</v>
      </c>
      <c r="E879" s="5" t="s">
        <v>1352</v>
      </c>
      <c r="F879" s="5" t="s">
        <v>1353</v>
      </c>
      <c r="G879" s="5" t="s">
        <v>498</v>
      </c>
      <c r="H879" s="5" t="s">
        <v>53</v>
      </c>
      <c r="I879" s="5" t="s">
        <v>43</v>
      </c>
      <c r="J879" s="5" t="s">
        <v>359</v>
      </c>
      <c r="K879" s="7">
        <v>37659</v>
      </c>
      <c r="L879" s="7">
        <v>43465</v>
      </c>
      <c r="M879" s="6" t="s">
        <v>46</v>
      </c>
      <c r="N879" s="5" t="s">
        <v>47</v>
      </c>
      <c r="O879" s="9"/>
      <c r="P879" s="6" t="str">
        <f>VLOOKUP(Table14[[#This Row],[SMT ID]],Table13[[SMT'#]:[163 J Election Question]],9,0)</f>
        <v>No</v>
      </c>
      <c r="Q879" s="6"/>
      <c r="R879" s="6"/>
      <c r="S87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NEF DISPOSED INTEREST IN 2018</v>
      </c>
      <c r="T879" s="38">
        <f>VLOOKUP(Table14[[#This Row],[SMT ID]],'[1]Section 163(j) Election'!$A$5:$J$1406,7,0)</f>
        <v>0</v>
      </c>
    </row>
    <row r="880" spans="1:20" s="5" customFormat="1" ht="30" customHeight="1" x14ac:dyDescent="0.25">
      <c r="A880" s="5" t="s">
        <v>1377</v>
      </c>
      <c r="B880" s="15">
        <v>64983</v>
      </c>
      <c r="C880" s="6">
        <v>100</v>
      </c>
      <c r="D880" s="5" t="s">
        <v>1377</v>
      </c>
      <c r="E880" s="5" t="s">
        <v>1387</v>
      </c>
      <c r="F880" s="5" t="s">
        <v>1388</v>
      </c>
      <c r="G880" s="5" t="s">
        <v>1389</v>
      </c>
      <c r="H880" s="5" t="s">
        <v>53</v>
      </c>
      <c r="I880" s="5" t="s">
        <v>43</v>
      </c>
      <c r="J880" s="5" t="s">
        <v>1390</v>
      </c>
      <c r="K880" s="7">
        <v>38772</v>
      </c>
      <c r="L880" s="7"/>
      <c r="M880" s="6" t="s">
        <v>422</v>
      </c>
      <c r="N880" s="5" t="s">
        <v>26</v>
      </c>
      <c r="O880" s="9"/>
      <c r="P880" s="6" t="str">
        <f>VLOOKUP(Table14[[#This Row],[SMT ID]],Table13[[SMT'#]:[163 J Election Question]],9,0)</f>
        <v>No</v>
      </c>
      <c r="Q880" s="6"/>
      <c r="R880" s="6"/>
      <c r="S88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80" s="37">
        <f>VLOOKUP(Table14[[#This Row],[SMT ID]],'[1]Section 163(j) Election'!$A$5:$J$1406,7,0)</f>
        <v>0</v>
      </c>
    </row>
    <row r="881" spans="1:20" s="5" customFormat="1" ht="30" customHeight="1" x14ac:dyDescent="0.25">
      <c r="A881" s="5" t="s">
        <v>1408</v>
      </c>
      <c r="B881" s="15">
        <v>64984</v>
      </c>
      <c r="C881" s="6">
        <v>100</v>
      </c>
      <c r="D881" s="5" t="s">
        <v>1408</v>
      </c>
      <c r="E881" s="5" t="s">
        <v>1429</v>
      </c>
      <c r="F881" s="5" t="s">
        <v>1430</v>
      </c>
      <c r="G881" s="5" t="s">
        <v>1389</v>
      </c>
      <c r="H881" s="5" t="s">
        <v>53</v>
      </c>
      <c r="I881" s="5" t="s">
        <v>43</v>
      </c>
      <c r="J881" s="5" t="s">
        <v>1390</v>
      </c>
      <c r="K881" s="7">
        <v>39325</v>
      </c>
      <c r="L881" s="7"/>
      <c r="M881" s="6" t="s">
        <v>419</v>
      </c>
      <c r="N881" s="5" t="s">
        <v>47</v>
      </c>
      <c r="O881" s="9"/>
      <c r="P881" s="6" t="str">
        <f>VLOOKUP(Table14[[#This Row],[SMT ID]],Table13[[SMT'#]:[163 J Election Question]],9,0)</f>
        <v>No</v>
      </c>
      <c r="Q881" s="6"/>
      <c r="R881" s="6"/>
      <c r="S88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81" s="38">
        <f>VLOOKUP(Table14[[#This Row],[SMT ID]],'[1]Section 163(j) Election'!$A$5:$J$1406,7,0)</f>
        <v>0</v>
      </c>
    </row>
    <row r="882" spans="1:20" s="5" customFormat="1" ht="30" customHeight="1" x14ac:dyDescent="0.25">
      <c r="A882" s="5" t="s">
        <v>1377</v>
      </c>
      <c r="B882" s="15">
        <v>64985</v>
      </c>
      <c r="C882" s="6">
        <v>100</v>
      </c>
      <c r="D882" s="5" t="s">
        <v>1377</v>
      </c>
      <c r="E882" s="5" t="s">
        <v>1391</v>
      </c>
      <c r="F882" s="5" t="s">
        <v>1392</v>
      </c>
      <c r="G882" s="5" t="s">
        <v>1393</v>
      </c>
      <c r="H882" s="5" t="s">
        <v>115</v>
      </c>
      <c r="I882" s="5" t="s">
        <v>43</v>
      </c>
      <c r="J882" s="5" t="s">
        <v>78</v>
      </c>
      <c r="K882" s="7">
        <v>38233</v>
      </c>
      <c r="L882" s="7"/>
      <c r="M882" s="6" t="s">
        <v>55</v>
      </c>
      <c r="N882" s="5" t="s">
        <v>47</v>
      </c>
      <c r="O882" s="9"/>
      <c r="P882" s="6" t="str">
        <f>VLOOKUP(Table14[[#This Row],[SMT ID]],Table13[[SMT'#]:[163 J Election Question]],9,0)</f>
        <v>No</v>
      </c>
      <c r="Q882" s="6"/>
      <c r="R882" s="6"/>
      <c r="S88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82" s="37">
        <f>VLOOKUP(Table14[[#This Row],[SMT ID]],'[1]Section 163(j) Election'!$A$5:$J$1406,7,0)</f>
        <v>0</v>
      </c>
    </row>
    <row r="883" spans="1:20" s="5" customFormat="1" ht="30" customHeight="1" x14ac:dyDescent="0.25">
      <c r="A883" s="5" t="s">
        <v>38</v>
      </c>
      <c r="B883" s="15">
        <v>65017</v>
      </c>
      <c r="C883" s="6">
        <v>33.333300000000001</v>
      </c>
      <c r="D883" s="5" t="s">
        <v>38</v>
      </c>
      <c r="E883" s="5" t="s">
        <v>39</v>
      </c>
      <c r="F883" s="5" t="s">
        <v>40</v>
      </c>
      <c r="G883" s="5" t="s">
        <v>41</v>
      </c>
      <c r="H883" s="5" t="s">
        <v>42</v>
      </c>
      <c r="I883" s="5" t="s">
        <v>43</v>
      </c>
      <c r="J883" s="5" t="s">
        <v>44</v>
      </c>
      <c r="K883" s="7">
        <v>37768</v>
      </c>
      <c r="L883" s="7">
        <v>43466</v>
      </c>
      <c r="M883" s="6" t="s">
        <v>46</v>
      </c>
      <c r="N883" s="5" t="s">
        <v>47</v>
      </c>
      <c r="O883" s="9"/>
      <c r="P883" s="6" t="str">
        <f>VLOOKUP(Table14[[#This Row],[SMT ID]],Table13[[SMT'#]:[163 J Election Question]],9,0)</f>
        <v>No</v>
      </c>
      <c r="Q883" s="6"/>
      <c r="R883" s="6"/>
      <c r="S88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883" s="38">
        <f>VLOOKUP(Table14[[#This Row],[SMT ID]],'[1]Section 163(j) Election'!$A$5:$J$1406,7,0)</f>
        <v>0</v>
      </c>
    </row>
    <row r="884" spans="1:20" s="5" customFormat="1" ht="30" customHeight="1" x14ac:dyDescent="0.25">
      <c r="A884" s="5" t="s">
        <v>48</v>
      </c>
      <c r="B884" s="15">
        <v>65017</v>
      </c>
      <c r="C884" s="6">
        <v>66.666700000000006</v>
      </c>
      <c r="D884" s="5" t="s">
        <v>48</v>
      </c>
      <c r="E884" s="5" t="s">
        <v>39</v>
      </c>
      <c r="F884" s="5" t="s">
        <v>40</v>
      </c>
      <c r="G884" s="5" t="s">
        <v>41</v>
      </c>
      <c r="H884" s="5" t="s">
        <v>42</v>
      </c>
      <c r="I884" s="5" t="s">
        <v>43</v>
      </c>
      <c r="J884" s="5" t="s">
        <v>44</v>
      </c>
      <c r="K884" s="7">
        <v>37768</v>
      </c>
      <c r="L884" s="7">
        <v>43466</v>
      </c>
      <c r="M884" s="6" t="s">
        <v>46</v>
      </c>
      <c r="N884" s="5" t="s">
        <v>47</v>
      </c>
      <c r="O884" s="9"/>
      <c r="P884" s="6" t="str">
        <f>VLOOKUP(Table14[[#This Row],[SMT ID]],Table13[[SMT'#]:[163 J Election Question]],9,0)</f>
        <v>No</v>
      </c>
      <c r="Q884" s="6"/>
      <c r="R884" s="6"/>
      <c r="S88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884" s="37">
        <f>VLOOKUP(Table14[[#This Row],[SMT ID]],'[1]Section 163(j) Election'!$A$5:$J$1406,7,0)</f>
        <v>0</v>
      </c>
    </row>
    <row r="885" spans="1:20" s="5" customFormat="1" ht="30" customHeight="1" x14ac:dyDescent="0.25">
      <c r="A885" s="5" t="s">
        <v>38</v>
      </c>
      <c r="B885" s="15">
        <v>65018</v>
      </c>
      <c r="C885" s="6">
        <v>70</v>
      </c>
      <c r="D885" s="5" t="s">
        <v>38</v>
      </c>
      <c r="E885" s="5" t="s">
        <v>1345</v>
      </c>
      <c r="F885" s="5" t="s">
        <v>1346</v>
      </c>
      <c r="G885" s="5" t="s">
        <v>1347</v>
      </c>
      <c r="H885" s="5" t="s">
        <v>42</v>
      </c>
      <c r="I885" s="5" t="s">
        <v>43</v>
      </c>
      <c r="J885" s="5" t="s">
        <v>1348</v>
      </c>
      <c r="K885" s="7">
        <v>37831</v>
      </c>
      <c r="L885" s="7"/>
      <c r="M885" s="6" t="s">
        <v>55</v>
      </c>
      <c r="N885" s="5" t="s">
        <v>47</v>
      </c>
      <c r="O885" s="9"/>
      <c r="P885" s="6" t="str">
        <f>VLOOKUP(Table14[[#This Row],[SMT ID]],Table13[[SMT'#]:[163 J Election Question]],9,0)</f>
        <v>No</v>
      </c>
      <c r="Q885" s="6"/>
      <c r="R885" s="6"/>
      <c r="S88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85" s="38">
        <f>VLOOKUP(Table14[[#This Row],[SMT ID]],'[1]Section 163(j) Election'!$A$5:$J$1406,7,0)</f>
        <v>0</v>
      </c>
    </row>
    <row r="886" spans="1:20" s="5" customFormat="1" ht="30" customHeight="1" x14ac:dyDescent="0.25">
      <c r="A886" s="5" t="s">
        <v>1357</v>
      </c>
      <c r="B886" s="15">
        <v>65018</v>
      </c>
      <c r="C886" s="6">
        <v>30</v>
      </c>
      <c r="D886" s="5" t="s">
        <v>1357</v>
      </c>
      <c r="E886" s="5" t="s">
        <v>1345</v>
      </c>
      <c r="F886" s="5" t="s">
        <v>1346</v>
      </c>
      <c r="G886" s="5" t="s">
        <v>1347</v>
      </c>
      <c r="H886" s="5" t="s">
        <v>42</v>
      </c>
      <c r="I886" s="5" t="s">
        <v>43</v>
      </c>
      <c r="J886" s="5" t="s">
        <v>1348</v>
      </c>
      <c r="K886" s="7">
        <v>37831</v>
      </c>
      <c r="L886" s="7"/>
      <c r="M886" s="6" t="s">
        <v>55</v>
      </c>
      <c r="N886" s="5" t="s">
        <v>47</v>
      </c>
      <c r="O886" s="9"/>
      <c r="P886" s="6" t="str">
        <f>VLOOKUP(Table14[[#This Row],[SMT ID]],Table13[[SMT'#]:[163 J Election Question]],9,0)</f>
        <v>No</v>
      </c>
      <c r="Q886" s="6"/>
      <c r="R886" s="6"/>
      <c r="S88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86" s="37">
        <f>VLOOKUP(Table14[[#This Row],[SMT ID]],'[1]Section 163(j) Election'!$A$5:$J$1406,7,0)</f>
        <v>0</v>
      </c>
    </row>
    <row r="887" spans="1:20" s="5" customFormat="1" ht="30" customHeight="1" x14ac:dyDescent="0.25">
      <c r="A887" s="5" t="s">
        <v>1358</v>
      </c>
      <c r="B887" s="15">
        <v>65019</v>
      </c>
      <c r="C887" s="6">
        <v>71.794399999999996</v>
      </c>
      <c r="D887" s="5" t="s">
        <v>1358</v>
      </c>
      <c r="E887" s="5" t="s">
        <v>1359</v>
      </c>
      <c r="F887" s="5" t="s">
        <v>1360</v>
      </c>
      <c r="G887" s="5" t="s">
        <v>1361</v>
      </c>
      <c r="H887" s="5" t="s">
        <v>42</v>
      </c>
      <c r="I887" s="5" t="s">
        <v>43</v>
      </c>
      <c r="J887" s="5" t="s">
        <v>1348</v>
      </c>
      <c r="K887" s="7">
        <v>38412</v>
      </c>
      <c r="L887" s="7"/>
      <c r="M887" s="6" t="s">
        <v>422</v>
      </c>
      <c r="N887" s="5" t="s">
        <v>47</v>
      </c>
      <c r="O887" s="9"/>
      <c r="P887" s="6" t="str">
        <f>VLOOKUP(Table14[[#This Row],[SMT ID]],Table13[[SMT'#]:[163 J Election Question]],9,0)</f>
        <v>No</v>
      </c>
      <c r="Q887" s="6"/>
      <c r="R887" s="6"/>
      <c r="S88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87" s="38">
        <f>VLOOKUP(Table14[[#This Row],[SMT ID]],'[1]Section 163(j) Election'!$A$5:$J$1406,7,0)</f>
        <v>0</v>
      </c>
    </row>
    <row r="888" spans="1:20" s="5" customFormat="1" ht="30" customHeight="1" x14ac:dyDescent="0.25">
      <c r="A888" s="5" t="s">
        <v>1620</v>
      </c>
      <c r="B888" s="15">
        <v>65019</v>
      </c>
      <c r="C888" s="6">
        <v>28.2056</v>
      </c>
      <c r="D888" s="5" t="s">
        <v>1620</v>
      </c>
      <c r="E888" s="5" t="s">
        <v>1359</v>
      </c>
      <c r="F888" s="5" t="s">
        <v>1360</v>
      </c>
      <c r="G888" s="5" t="s">
        <v>1361</v>
      </c>
      <c r="H888" s="5" t="s">
        <v>42</v>
      </c>
      <c r="I888" s="5" t="s">
        <v>43</v>
      </c>
      <c r="J888" s="5" t="s">
        <v>1348</v>
      </c>
      <c r="K888" s="7">
        <v>38412</v>
      </c>
      <c r="L888" s="7"/>
      <c r="M888" s="6" t="s">
        <v>422</v>
      </c>
      <c r="N888" s="5" t="s">
        <v>47</v>
      </c>
      <c r="O888" s="9"/>
      <c r="P888" s="6" t="str">
        <f>VLOOKUP(Table14[[#This Row],[SMT ID]],Table13[[SMT'#]:[163 J Election Question]],9,0)</f>
        <v>No</v>
      </c>
      <c r="Q888" s="6"/>
      <c r="R888" s="6"/>
      <c r="S88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88" s="37">
        <f>VLOOKUP(Table14[[#This Row],[SMT ID]],'[1]Section 163(j) Election'!$A$5:$J$1406,7,0)</f>
        <v>0</v>
      </c>
    </row>
    <row r="889" spans="1:20" s="5" customFormat="1" ht="30" customHeight="1" x14ac:dyDescent="0.25">
      <c r="A889" s="5" t="s">
        <v>1377</v>
      </c>
      <c r="B889" s="15">
        <v>65020</v>
      </c>
      <c r="C889" s="6">
        <v>49.99</v>
      </c>
      <c r="D889" s="5" t="s">
        <v>1377</v>
      </c>
      <c r="E889" s="5" t="s">
        <v>1394</v>
      </c>
      <c r="F889" s="5" t="s">
        <v>1395</v>
      </c>
      <c r="G889" s="5" t="s">
        <v>1396</v>
      </c>
      <c r="H889" s="5" t="s">
        <v>42</v>
      </c>
      <c r="I889" s="5" t="s">
        <v>43</v>
      </c>
      <c r="J889" s="5" t="s">
        <v>1348</v>
      </c>
      <c r="K889" s="7">
        <v>38502</v>
      </c>
      <c r="L889" s="7"/>
      <c r="M889" s="6" t="s">
        <v>422</v>
      </c>
      <c r="N889" s="5" t="s">
        <v>47</v>
      </c>
      <c r="O889" s="9"/>
      <c r="P889" s="6" t="str">
        <f>VLOOKUP(Table14[[#This Row],[SMT ID]],Table13[[SMT'#]:[163 J Election Question]],9,0)</f>
        <v>No</v>
      </c>
      <c r="Q889" s="6"/>
      <c r="R889" s="6"/>
      <c r="S88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89" s="38">
        <f>VLOOKUP(Table14[[#This Row],[SMT ID]],'[1]Section 163(j) Election'!$A$5:$J$1406,7,0)</f>
        <v>0</v>
      </c>
    </row>
    <row r="890" spans="1:20" s="5" customFormat="1" ht="30" customHeight="1" x14ac:dyDescent="0.25">
      <c r="A890" s="5" t="s">
        <v>1620</v>
      </c>
      <c r="B890" s="15">
        <v>65020</v>
      </c>
      <c r="C890" s="6">
        <v>50.01</v>
      </c>
      <c r="D890" s="5" t="s">
        <v>1620</v>
      </c>
      <c r="E890" s="5" t="s">
        <v>1394</v>
      </c>
      <c r="F890" s="5" t="s">
        <v>1395</v>
      </c>
      <c r="G890" s="5" t="s">
        <v>1396</v>
      </c>
      <c r="H890" s="5" t="s">
        <v>42</v>
      </c>
      <c r="I890" s="5" t="s">
        <v>43</v>
      </c>
      <c r="J890" s="5" t="s">
        <v>1348</v>
      </c>
      <c r="K890" s="7">
        <v>38502</v>
      </c>
      <c r="L890" s="7"/>
      <c r="M890" s="6" t="s">
        <v>422</v>
      </c>
      <c r="N890" s="5" t="s">
        <v>47</v>
      </c>
      <c r="O890" s="9"/>
      <c r="P890" s="6" t="str">
        <f>VLOOKUP(Table14[[#This Row],[SMT ID]],Table13[[SMT'#]:[163 J Election Question]],9,0)</f>
        <v>No</v>
      </c>
      <c r="Q890" s="6"/>
      <c r="R890" s="6"/>
      <c r="S89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90" s="37">
        <f>VLOOKUP(Table14[[#This Row],[SMT ID]],'[1]Section 163(j) Election'!$A$5:$J$1406,7,0)</f>
        <v>0</v>
      </c>
    </row>
    <row r="891" spans="1:20" s="5" customFormat="1" ht="30" customHeight="1" x14ac:dyDescent="0.25">
      <c r="A891" s="5" t="s">
        <v>48</v>
      </c>
      <c r="B891" s="15">
        <v>65021</v>
      </c>
      <c r="C891" s="6">
        <v>54.544499999999999</v>
      </c>
      <c r="D891" s="5" t="s">
        <v>48</v>
      </c>
      <c r="E891" s="5" t="s">
        <v>1354</v>
      </c>
      <c r="F891" s="5" t="s">
        <v>1355</v>
      </c>
      <c r="G891" s="5" t="s">
        <v>1356</v>
      </c>
      <c r="H891" s="5" t="s">
        <v>53</v>
      </c>
      <c r="I891" s="5" t="s">
        <v>43</v>
      </c>
      <c r="J891" s="5" t="s">
        <v>1348</v>
      </c>
      <c r="K891" s="7">
        <v>38117</v>
      </c>
      <c r="L891" s="7"/>
      <c r="M891" s="6" t="s">
        <v>55</v>
      </c>
      <c r="N891" s="5" t="s">
        <v>47</v>
      </c>
      <c r="O891" s="9"/>
      <c r="P891" s="6" t="str">
        <f>VLOOKUP(Table14[[#This Row],[SMT ID]],Table13[[SMT'#]:[163 J Election Question]],9,0)</f>
        <v>No</v>
      </c>
      <c r="Q891" s="6"/>
      <c r="R891" s="6"/>
      <c r="S89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91" s="38">
        <f>VLOOKUP(Table14[[#This Row],[SMT ID]],'[1]Section 163(j) Election'!$A$5:$J$1406,7,0)</f>
        <v>0</v>
      </c>
    </row>
    <row r="892" spans="1:20" s="5" customFormat="1" ht="30" customHeight="1" x14ac:dyDescent="0.25">
      <c r="A892" s="5" t="s">
        <v>1358</v>
      </c>
      <c r="B892" s="15">
        <v>65021</v>
      </c>
      <c r="C892" s="6">
        <v>45.455500000000001</v>
      </c>
      <c r="D892" s="5" t="s">
        <v>1358</v>
      </c>
      <c r="E892" s="5" t="s">
        <v>1354</v>
      </c>
      <c r="F892" s="5" t="s">
        <v>1355</v>
      </c>
      <c r="G892" s="5" t="s">
        <v>1356</v>
      </c>
      <c r="H892" s="5" t="s">
        <v>53</v>
      </c>
      <c r="I892" s="5" t="s">
        <v>43</v>
      </c>
      <c r="J892" s="5" t="s">
        <v>1348</v>
      </c>
      <c r="K892" s="7">
        <v>38117</v>
      </c>
      <c r="L892" s="7"/>
      <c r="M892" s="6" t="s">
        <v>55</v>
      </c>
      <c r="N892" s="5" t="s">
        <v>47</v>
      </c>
      <c r="O892" s="9"/>
      <c r="P892" s="6" t="str">
        <f>VLOOKUP(Table14[[#This Row],[SMT ID]],Table13[[SMT'#]:[163 J Election Question]],9,0)</f>
        <v>No</v>
      </c>
      <c r="Q892" s="6"/>
      <c r="R892" s="6"/>
      <c r="S89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92" s="37">
        <f>VLOOKUP(Table14[[#This Row],[SMT ID]],'[1]Section 163(j) Election'!$A$5:$J$1406,7,0)</f>
        <v>0</v>
      </c>
    </row>
    <row r="893" spans="1:20" s="5" customFormat="1" ht="30" customHeight="1" x14ac:dyDescent="0.25">
      <c r="A893" s="5" t="s">
        <v>38</v>
      </c>
      <c r="B893" s="15">
        <v>65022</v>
      </c>
      <c r="C893" s="6">
        <v>16.05</v>
      </c>
      <c r="D893" s="5" t="s">
        <v>38</v>
      </c>
      <c r="E893" s="5" t="s">
        <v>1349</v>
      </c>
      <c r="F893" s="5" t="s">
        <v>1350</v>
      </c>
      <c r="G893" s="5" t="s">
        <v>1351</v>
      </c>
      <c r="H893" s="5" t="s">
        <v>42</v>
      </c>
      <c r="I893" s="5" t="s">
        <v>43</v>
      </c>
      <c r="J893" s="5" t="s">
        <v>862</v>
      </c>
      <c r="K893" s="7">
        <v>38182</v>
      </c>
      <c r="L893" s="7"/>
      <c r="M893" s="6" t="s">
        <v>55</v>
      </c>
      <c r="N893" s="5" t="s">
        <v>47</v>
      </c>
      <c r="O893" s="9"/>
      <c r="P893" s="6" t="str">
        <f>VLOOKUP(Table14[[#This Row],[SMT ID]],Table13[[SMT'#]:[163 J Election Question]],9,0)</f>
        <v>Yes</v>
      </c>
      <c r="Q893" s="6">
        <v>2018</v>
      </c>
      <c r="R893" s="6"/>
      <c r="S89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93" s="38">
        <f>VLOOKUP(Table14[[#This Row],[SMT ID]],'[1]Section 163(j) Election'!$A$5:$J$1406,7,0)</f>
        <v>0</v>
      </c>
    </row>
    <row r="894" spans="1:20" s="5" customFormat="1" ht="30" customHeight="1" x14ac:dyDescent="0.25">
      <c r="A894" s="5" t="s">
        <v>1358</v>
      </c>
      <c r="B894" s="15">
        <v>65022</v>
      </c>
      <c r="C894" s="6">
        <v>83.946799999999996</v>
      </c>
      <c r="D894" s="5" t="s">
        <v>1358</v>
      </c>
      <c r="E894" s="5" t="s">
        <v>1349</v>
      </c>
      <c r="F894" s="5" t="s">
        <v>1350</v>
      </c>
      <c r="G894" s="5" t="s">
        <v>1351</v>
      </c>
      <c r="H894" s="5" t="s">
        <v>42</v>
      </c>
      <c r="I894" s="5" t="s">
        <v>43</v>
      </c>
      <c r="J894" s="5" t="s">
        <v>862</v>
      </c>
      <c r="K894" s="7">
        <v>38182</v>
      </c>
      <c r="L894" s="7"/>
      <c r="M894" s="6" t="s">
        <v>55</v>
      </c>
      <c r="N894" s="5" t="s">
        <v>47</v>
      </c>
      <c r="O894" s="9"/>
      <c r="P894" s="6" t="str">
        <f>VLOOKUP(Table14[[#This Row],[SMT ID]],Table13[[SMT'#]:[163 J Election Question]],9,0)</f>
        <v>Yes</v>
      </c>
      <c r="Q894" s="6">
        <v>2018</v>
      </c>
      <c r="R894" s="6"/>
      <c r="S89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94" s="37">
        <f>VLOOKUP(Table14[[#This Row],[SMT ID]],'[1]Section 163(j) Election'!$A$5:$J$1406,7,0)</f>
        <v>0</v>
      </c>
    </row>
    <row r="895" spans="1:20" s="5" customFormat="1" ht="30" customHeight="1" x14ac:dyDescent="0.25">
      <c r="A895" s="5" t="s">
        <v>1377</v>
      </c>
      <c r="B895" s="15">
        <v>65023</v>
      </c>
      <c r="C895" s="6">
        <v>100</v>
      </c>
      <c r="D895" s="5" t="s">
        <v>1377</v>
      </c>
      <c r="E895" s="5" t="s">
        <v>1397</v>
      </c>
      <c r="F895" s="5" t="s">
        <v>1398</v>
      </c>
      <c r="G895" s="5" t="s">
        <v>1356</v>
      </c>
      <c r="H895" s="5" t="s">
        <v>53</v>
      </c>
      <c r="I895" s="5" t="s">
        <v>43</v>
      </c>
      <c r="J895" s="5" t="s">
        <v>1348</v>
      </c>
      <c r="K895" s="7">
        <v>38877</v>
      </c>
      <c r="L895" s="7"/>
      <c r="M895" s="6" t="s">
        <v>419</v>
      </c>
      <c r="N895" s="5" t="s">
        <v>47</v>
      </c>
      <c r="O895" s="9"/>
      <c r="P895" s="6" t="str">
        <f>VLOOKUP(Table14[[#This Row],[SMT ID]],Table13[[SMT'#]:[163 J Election Question]],9,0)</f>
        <v>No</v>
      </c>
      <c r="Q895" s="6"/>
      <c r="R895" s="6"/>
      <c r="S89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95" s="38">
        <f>VLOOKUP(Table14[[#This Row],[SMT ID]],'[1]Section 163(j) Election'!$A$5:$J$1406,7,0)</f>
        <v>0</v>
      </c>
    </row>
    <row r="896" spans="1:20" s="5" customFormat="1" ht="30" customHeight="1" x14ac:dyDescent="0.25">
      <c r="A896" s="5" t="s">
        <v>1408</v>
      </c>
      <c r="B896" s="15">
        <v>65024</v>
      </c>
      <c r="C896" s="6">
        <v>100</v>
      </c>
      <c r="D896" s="5" t="s">
        <v>1408</v>
      </c>
      <c r="E896" s="5" t="s">
        <v>1431</v>
      </c>
      <c r="F896" s="5" t="s">
        <v>1432</v>
      </c>
      <c r="G896" s="5" t="s">
        <v>1433</v>
      </c>
      <c r="H896" s="5" t="s">
        <v>42</v>
      </c>
      <c r="I896" s="5" t="s">
        <v>43</v>
      </c>
      <c r="J896" s="5" t="s">
        <v>1434</v>
      </c>
      <c r="K896" s="7">
        <v>39202</v>
      </c>
      <c r="L896" s="7"/>
      <c r="M896" s="6" t="s">
        <v>419</v>
      </c>
      <c r="N896" s="5" t="s">
        <v>47</v>
      </c>
      <c r="O896" s="9"/>
      <c r="P896" s="6" t="str">
        <f>VLOOKUP(Table14[[#This Row],[SMT ID]],Table13[[SMT'#]:[163 J Election Question]],9,0)</f>
        <v>No</v>
      </c>
      <c r="Q896" s="6"/>
      <c r="R896" s="6"/>
      <c r="S89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96" s="37">
        <f>VLOOKUP(Table14[[#This Row],[SMT ID]],'[1]Section 163(j) Election'!$A$5:$J$1406,7,0)</f>
        <v>0</v>
      </c>
    </row>
    <row r="897" spans="1:20" s="5" customFormat="1" ht="30" customHeight="1" x14ac:dyDescent="0.25">
      <c r="A897" s="5" t="s">
        <v>1408</v>
      </c>
      <c r="B897" s="15">
        <v>65025</v>
      </c>
      <c r="C897" s="6">
        <v>100</v>
      </c>
      <c r="D897" s="5" t="s">
        <v>1408</v>
      </c>
      <c r="E897" s="5" t="s">
        <v>1435</v>
      </c>
      <c r="F897" s="5" t="s">
        <v>1436</v>
      </c>
      <c r="G897" s="5" t="s">
        <v>1435</v>
      </c>
      <c r="H897" s="5" t="s">
        <v>42</v>
      </c>
      <c r="I897" s="5" t="s">
        <v>43</v>
      </c>
      <c r="J897" s="5" t="s">
        <v>228</v>
      </c>
      <c r="K897" s="7">
        <v>39338</v>
      </c>
      <c r="L897" s="7"/>
      <c r="M897" s="6" t="s">
        <v>37</v>
      </c>
      <c r="N897" s="5" t="s">
        <v>26</v>
      </c>
      <c r="O897" s="9"/>
      <c r="P897" s="6" t="str">
        <f>VLOOKUP(Table14[[#This Row],[SMT ID]],Table13[[SMT'#]:[163 J Election Question]],9,0)</f>
        <v>No</v>
      </c>
      <c r="Q897" s="6"/>
      <c r="R897" s="6"/>
      <c r="S89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97" s="38">
        <f>VLOOKUP(Table14[[#This Row],[SMT ID]],'[1]Section 163(j) Election'!$A$5:$J$1406,7,0)</f>
        <v>0</v>
      </c>
    </row>
    <row r="898" spans="1:20" s="5" customFormat="1" ht="30" customHeight="1" x14ac:dyDescent="0.25">
      <c r="A898" s="5" t="s">
        <v>1453</v>
      </c>
      <c r="B898" s="15">
        <v>65026</v>
      </c>
      <c r="C898" s="6">
        <v>100</v>
      </c>
      <c r="D898" s="5" t="s">
        <v>1453</v>
      </c>
      <c r="E898" s="5" t="s">
        <v>1459</v>
      </c>
      <c r="F898" s="5" t="s">
        <v>1460</v>
      </c>
      <c r="G898" s="5" t="s">
        <v>1396</v>
      </c>
      <c r="H898" s="5" t="s">
        <v>42</v>
      </c>
      <c r="I898" s="5" t="s">
        <v>43</v>
      </c>
      <c r="J898" s="5" t="s">
        <v>1348</v>
      </c>
      <c r="K898" s="7">
        <v>39930</v>
      </c>
      <c r="L898" s="7"/>
      <c r="M898" s="6" t="s">
        <v>154</v>
      </c>
      <c r="N898" s="5" t="s">
        <v>47</v>
      </c>
      <c r="O898" s="9"/>
      <c r="P898" s="6" t="str">
        <f>VLOOKUP(Table14[[#This Row],[SMT ID]],Table13[[SMT'#]:[163 J Election Question]],9,0)</f>
        <v>No</v>
      </c>
      <c r="Q898" s="6"/>
      <c r="R898" s="6"/>
      <c r="S89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98" s="37">
        <f>VLOOKUP(Table14[[#This Row],[SMT ID]],'[1]Section 163(j) Election'!$A$5:$J$1406,7,0)</f>
        <v>0</v>
      </c>
    </row>
    <row r="899" spans="1:20" s="5" customFormat="1" ht="30" customHeight="1" x14ac:dyDescent="0.25">
      <c r="A899" s="5" t="s">
        <v>1473</v>
      </c>
      <c r="B899" s="15">
        <v>65027</v>
      </c>
      <c r="C899" s="6">
        <v>100</v>
      </c>
      <c r="D899" s="5" t="s">
        <v>1473</v>
      </c>
      <c r="E899" s="5" t="s">
        <v>1474</v>
      </c>
      <c r="F899" s="5" t="s">
        <v>1475</v>
      </c>
      <c r="G899" s="5" t="s">
        <v>1476</v>
      </c>
      <c r="H899" s="5" t="s">
        <v>42</v>
      </c>
      <c r="I899" s="5" t="s">
        <v>43</v>
      </c>
      <c r="J899" s="5" t="s">
        <v>1348</v>
      </c>
      <c r="K899" s="7">
        <v>40133</v>
      </c>
      <c r="L899" s="7"/>
      <c r="M899" s="6" t="s">
        <v>154</v>
      </c>
      <c r="N899" s="5" t="s">
        <v>47</v>
      </c>
      <c r="O899" s="9"/>
      <c r="P899" s="6" t="str">
        <f>VLOOKUP(Table14[[#This Row],[SMT ID]],Table13[[SMT'#]:[163 J Election Question]],9,0)</f>
        <v>No</v>
      </c>
      <c r="Q899" s="6"/>
      <c r="R899" s="6"/>
      <c r="S89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899" s="38">
        <f>VLOOKUP(Table14[[#This Row],[SMT ID]],'[1]Section 163(j) Election'!$A$5:$J$1406,7,0)</f>
        <v>0</v>
      </c>
    </row>
    <row r="900" spans="1:20" s="5" customFormat="1" ht="30" customHeight="1" x14ac:dyDescent="0.25">
      <c r="A900" s="5" t="s">
        <v>1377</v>
      </c>
      <c r="B900" s="15">
        <v>65028</v>
      </c>
      <c r="C900" s="6">
        <v>100</v>
      </c>
      <c r="D900" s="5" t="s">
        <v>1377</v>
      </c>
      <c r="E900" s="5" t="s">
        <v>1399</v>
      </c>
      <c r="F900" s="5" t="s">
        <v>1400</v>
      </c>
      <c r="G900" s="5" t="s">
        <v>1401</v>
      </c>
      <c r="H900" s="5" t="s">
        <v>115</v>
      </c>
      <c r="I900" s="5" t="s">
        <v>43</v>
      </c>
      <c r="J900" s="5" t="s">
        <v>323</v>
      </c>
      <c r="K900" s="7">
        <v>38919</v>
      </c>
      <c r="L900" s="7"/>
      <c r="M900" s="6" t="s">
        <v>37</v>
      </c>
      <c r="N900" s="5" t="s">
        <v>47</v>
      </c>
      <c r="O900" s="9"/>
      <c r="P900" s="6" t="str">
        <f>VLOOKUP(Table14[[#This Row],[SMT ID]],Table13[[SMT'#]:[163 J Election Question]],9,0)</f>
        <v>No</v>
      </c>
      <c r="Q900" s="6"/>
      <c r="R900" s="6"/>
      <c r="S90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00" s="37">
        <f>VLOOKUP(Table14[[#This Row],[SMT ID]],'[1]Section 163(j) Election'!$A$5:$J$1406,7,0)</f>
        <v>0</v>
      </c>
    </row>
    <row r="901" spans="1:20" s="5" customFormat="1" ht="30" customHeight="1" x14ac:dyDescent="0.25">
      <c r="A901" s="5" t="s">
        <v>1408</v>
      </c>
      <c r="B901" s="15">
        <v>65029</v>
      </c>
      <c r="C901" s="6">
        <v>100</v>
      </c>
      <c r="D901" s="5" t="s">
        <v>1408</v>
      </c>
      <c r="E901" s="5" t="s">
        <v>1437</v>
      </c>
      <c r="F901" s="5" t="s">
        <v>1438</v>
      </c>
      <c r="G901" s="5" t="s">
        <v>1439</v>
      </c>
      <c r="H901" s="5" t="s">
        <v>115</v>
      </c>
      <c r="I901" s="5" t="s">
        <v>43</v>
      </c>
      <c r="J901" s="5" t="s">
        <v>1381</v>
      </c>
      <c r="K901" s="7">
        <v>39332</v>
      </c>
      <c r="L901" s="7"/>
      <c r="M901" s="6" t="s">
        <v>419</v>
      </c>
      <c r="N901" s="5" t="s">
        <v>26</v>
      </c>
      <c r="O901" s="9"/>
      <c r="P901" s="6" t="str">
        <f>VLOOKUP(Table14[[#This Row],[SMT ID]],Table13[[SMT'#]:[163 J Election Question]],9,0)</f>
        <v>No</v>
      </c>
      <c r="Q901" s="6"/>
      <c r="R901" s="6"/>
      <c r="S90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01" s="38">
        <f>VLOOKUP(Table14[[#This Row],[SMT ID]],'[1]Section 163(j) Election'!$A$5:$J$1406,7,0)</f>
        <v>0</v>
      </c>
    </row>
    <row r="902" spans="1:20" s="5" customFormat="1" ht="30" customHeight="1" x14ac:dyDescent="0.25">
      <c r="A902" s="5" t="s">
        <v>1453</v>
      </c>
      <c r="B902" s="15">
        <v>65030</v>
      </c>
      <c r="C902" s="6">
        <v>100</v>
      </c>
      <c r="D902" s="5" t="s">
        <v>1453</v>
      </c>
      <c r="E902" s="5" t="s">
        <v>1461</v>
      </c>
      <c r="F902" s="5" t="s">
        <v>1462</v>
      </c>
      <c r="G902" s="5" t="s">
        <v>1463</v>
      </c>
      <c r="H902" s="5" t="s">
        <v>115</v>
      </c>
      <c r="I902" s="5" t="s">
        <v>43</v>
      </c>
      <c r="J902" s="5" t="s">
        <v>1381</v>
      </c>
      <c r="K902" s="7">
        <v>39629</v>
      </c>
      <c r="L902" s="7"/>
      <c r="M902" s="6" t="s">
        <v>419</v>
      </c>
      <c r="N902" s="5" t="s">
        <v>26</v>
      </c>
      <c r="O902" s="9"/>
      <c r="P902" s="6" t="str">
        <f>VLOOKUP(Table14[[#This Row],[SMT ID]],Table13[[SMT'#]:[163 J Election Question]],9,0)</f>
        <v>Yes</v>
      </c>
      <c r="Q902" s="6">
        <v>2018</v>
      </c>
      <c r="R902" s="6"/>
      <c r="S90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02" s="37">
        <f>VLOOKUP(Table14[[#This Row],[SMT ID]],'[1]Section 163(j) Election'!$A$5:$J$1406,7,0)</f>
        <v>2018</v>
      </c>
    </row>
    <row r="903" spans="1:20" s="5" customFormat="1" ht="30" customHeight="1" x14ac:dyDescent="0.25">
      <c r="A903" s="5" t="s">
        <v>1453</v>
      </c>
      <c r="B903" s="15">
        <v>65031</v>
      </c>
      <c r="C903" s="6">
        <v>100</v>
      </c>
      <c r="D903" s="5" t="s">
        <v>1453</v>
      </c>
      <c r="E903" s="5" t="s">
        <v>1464</v>
      </c>
      <c r="F903" s="5" t="s">
        <v>1465</v>
      </c>
      <c r="G903" s="5" t="s">
        <v>1463</v>
      </c>
      <c r="H903" s="5" t="s">
        <v>115</v>
      </c>
      <c r="I903" s="5" t="s">
        <v>43</v>
      </c>
      <c r="J903" s="5" t="s">
        <v>1381</v>
      </c>
      <c r="K903" s="7">
        <v>39629</v>
      </c>
      <c r="L903" s="7"/>
      <c r="M903" s="6" t="s">
        <v>419</v>
      </c>
      <c r="N903" s="5" t="s">
        <v>26</v>
      </c>
      <c r="O903" s="9"/>
      <c r="P903" s="6" t="str">
        <f>VLOOKUP(Table14[[#This Row],[SMT ID]],Table13[[SMT'#]:[163 J Election Question]],9,0)</f>
        <v>Yes</v>
      </c>
      <c r="Q903" s="6">
        <v>2018</v>
      </c>
      <c r="R903" s="6"/>
      <c r="S90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03" s="38">
        <f>VLOOKUP(Table14[[#This Row],[SMT ID]],'[1]Section 163(j) Election'!$A$5:$J$1406,7,0)</f>
        <v>2018</v>
      </c>
    </row>
    <row r="904" spans="1:20" s="5" customFormat="1" ht="30" customHeight="1" x14ac:dyDescent="0.25">
      <c r="A904" s="5" t="s">
        <v>1473</v>
      </c>
      <c r="B904" s="15">
        <v>65032</v>
      </c>
      <c r="C904" s="6">
        <v>100</v>
      </c>
      <c r="D904" s="5" t="s">
        <v>1473</v>
      </c>
      <c r="E904" s="5" t="s">
        <v>1477</v>
      </c>
      <c r="F904" s="5" t="s">
        <v>1478</v>
      </c>
      <c r="G904" s="5" t="s">
        <v>1479</v>
      </c>
      <c r="H904" s="5" t="s">
        <v>115</v>
      </c>
      <c r="I904" s="5" t="s">
        <v>43</v>
      </c>
      <c r="J904" s="5" t="s">
        <v>1381</v>
      </c>
      <c r="K904" s="7">
        <v>40165</v>
      </c>
      <c r="L904" s="7"/>
      <c r="M904" s="6" t="s">
        <v>154</v>
      </c>
      <c r="N904" s="5" t="s">
        <v>47</v>
      </c>
      <c r="O904" s="9"/>
      <c r="P904" s="6" t="str">
        <f>VLOOKUP(Table14[[#This Row],[SMT ID]],Table13[[SMT'#]:[163 J Election Question]],9,0)</f>
        <v>No</v>
      </c>
      <c r="Q904" s="6"/>
      <c r="R904" s="6"/>
      <c r="S90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04" s="37">
        <f>VLOOKUP(Table14[[#This Row],[SMT ID]],'[1]Section 163(j) Election'!$A$5:$J$1406,7,0)</f>
        <v>0</v>
      </c>
    </row>
    <row r="905" spans="1:20" s="5" customFormat="1" ht="30" customHeight="1" x14ac:dyDescent="0.25">
      <c r="A905" s="5" t="s">
        <v>1340</v>
      </c>
      <c r="B905" s="15">
        <v>65051</v>
      </c>
      <c r="C905" s="6">
        <v>100</v>
      </c>
      <c r="D905" s="5" t="s">
        <v>1340</v>
      </c>
      <c r="E905" s="5" t="s">
        <v>1341</v>
      </c>
      <c r="F905" s="5" t="s">
        <v>1342</v>
      </c>
      <c r="G905" s="5" t="s">
        <v>629</v>
      </c>
      <c r="H905" s="5" t="s">
        <v>53</v>
      </c>
      <c r="I905" s="5" t="s">
        <v>43</v>
      </c>
      <c r="J905" s="5" t="s">
        <v>631</v>
      </c>
      <c r="K905" s="7">
        <v>37610</v>
      </c>
      <c r="L905" s="7">
        <v>43496</v>
      </c>
      <c r="M905" s="6" t="s">
        <v>46</v>
      </c>
      <c r="N905" s="5" t="s">
        <v>47</v>
      </c>
      <c r="O905" s="9"/>
      <c r="P905" s="6" t="str">
        <f>VLOOKUP(Table14[[#This Row],[SMT ID]],Table13[[SMT'#]:[163 J Election Question]],9,0)</f>
        <v>No</v>
      </c>
      <c r="Q905" s="6"/>
      <c r="R905" s="6"/>
      <c r="S90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MAKE ELECTION DECISION BASED ON CURRENT DEPRECIATION USEFUL LIFE *</v>
      </c>
      <c r="T905" s="38">
        <f>VLOOKUP(Table14[[#This Row],[SMT ID]],'[1]Section 163(j) Election'!$A$5:$J$1406,7,0)</f>
        <v>0</v>
      </c>
    </row>
    <row r="906" spans="1:20" s="5" customFormat="1" ht="30" customHeight="1" x14ac:dyDescent="0.25">
      <c r="A906" s="5" t="s">
        <v>1358</v>
      </c>
      <c r="B906" s="15">
        <v>65053</v>
      </c>
      <c r="C906" s="6">
        <v>100</v>
      </c>
      <c r="D906" s="5" t="s">
        <v>1358</v>
      </c>
      <c r="E906" s="5" t="s">
        <v>1362</v>
      </c>
      <c r="F906" s="5" t="s">
        <v>1363</v>
      </c>
      <c r="G906" s="5" t="s">
        <v>1364</v>
      </c>
      <c r="H906" s="5" t="s">
        <v>630</v>
      </c>
      <c r="I906" s="5" t="s">
        <v>43</v>
      </c>
      <c r="J906" s="5" t="s">
        <v>631</v>
      </c>
      <c r="K906" s="7">
        <v>38351</v>
      </c>
      <c r="L906" s="7"/>
      <c r="M906" s="6" t="s">
        <v>422</v>
      </c>
      <c r="N906" s="5" t="s">
        <v>47</v>
      </c>
      <c r="O906" s="9"/>
      <c r="P906" s="6" t="str">
        <f>VLOOKUP(Table14[[#This Row],[SMT ID]],Table13[[SMT'#]:[163 J Election Question]],9,0)</f>
        <v>No</v>
      </c>
      <c r="Q906" s="6"/>
      <c r="R906" s="6"/>
      <c r="S90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06" s="37">
        <f>VLOOKUP(Table14[[#This Row],[SMT ID]],'[1]Section 163(j) Election'!$A$5:$J$1406,7,0)</f>
        <v>0</v>
      </c>
    </row>
    <row r="907" spans="1:20" s="5" customFormat="1" ht="30" customHeight="1" x14ac:dyDescent="0.25">
      <c r="A907" s="5" t="s">
        <v>1620</v>
      </c>
      <c r="B907" s="15">
        <v>65054</v>
      </c>
      <c r="C907" s="6">
        <v>100</v>
      </c>
      <c r="D907" s="5" t="s">
        <v>1620</v>
      </c>
      <c r="E907" s="5" t="s">
        <v>1623</v>
      </c>
      <c r="F907" s="5" t="s">
        <v>1624</v>
      </c>
      <c r="G907" s="5" t="s">
        <v>1367</v>
      </c>
      <c r="H907" s="5" t="s">
        <v>42</v>
      </c>
      <c r="I907" s="5" t="s">
        <v>43</v>
      </c>
      <c r="J907" s="5" t="s">
        <v>1348</v>
      </c>
      <c r="K907" s="7">
        <v>38387</v>
      </c>
      <c r="L907" s="7"/>
      <c r="M907" s="6" t="s">
        <v>55</v>
      </c>
      <c r="N907" s="5" t="s">
        <v>47</v>
      </c>
      <c r="O907" s="9"/>
      <c r="P907" s="6" t="str">
        <f>VLOOKUP(Table14[[#This Row],[SMT ID]],Table13[[SMT'#]:[163 J Election Question]],9,0)</f>
        <v>No</v>
      </c>
      <c r="Q907" s="6"/>
      <c r="R907" s="6"/>
      <c r="S90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07" s="38">
        <f>VLOOKUP(Table14[[#This Row],[SMT ID]],'[1]Section 163(j) Election'!$A$5:$J$1406,7,0)</f>
        <v>0</v>
      </c>
    </row>
    <row r="908" spans="1:20" s="5" customFormat="1" ht="30" customHeight="1" x14ac:dyDescent="0.25">
      <c r="A908" s="5" t="s">
        <v>1340</v>
      </c>
      <c r="B908" s="15">
        <v>65055</v>
      </c>
      <c r="C908" s="6">
        <v>100</v>
      </c>
      <c r="D908" s="5" t="s">
        <v>1340</v>
      </c>
      <c r="E908" s="5" t="s">
        <v>1343</v>
      </c>
      <c r="F908" s="5" t="s">
        <v>1344</v>
      </c>
      <c r="G908" s="5" t="s">
        <v>629</v>
      </c>
      <c r="H908" s="5" t="s">
        <v>630</v>
      </c>
      <c r="I908" s="5" t="s">
        <v>43</v>
      </c>
      <c r="J908" s="5" t="s">
        <v>631</v>
      </c>
      <c r="K908" s="7">
        <v>38205</v>
      </c>
      <c r="L908" s="7"/>
      <c r="M908" s="6" t="s">
        <v>55</v>
      </c>
      <c r="N908" s="5" t="s">
        <v>47</v>
      </c>
      <c r="O908" s="9"/>
      <c r="P908" s="6" t="str">
        <f>VLOOKUP(Table14[[#This Row],[SMT ID]],Table13[[SMT'#]:[163 J Election Question]],9,0)</f>
        <v>No</v>
      </c>
      <c r="Q908" s="6"/>
      <c r="R908" s="6"/>
      <c r="S90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08" s="37">
        <f>VLOOKUP(Table14[[#This Row],[SMT ID]],'[1]Section 163(j) Election'!$A$5:$J$1406,7,0)</f>
        <v>0</v>
      </c>
    </row>
    <row r="909" spans="1:20" s="5" customFormat="1" ht="30" customHeight="1" x14ac:dyDescent="0.25">
      <c r="A909" s="5" t="s">
        <v>1358</v>
      </c>
      <c r="B909" s="15">
        <v>65056</v>
      </c>
      <c r="C909" s="6">
        <v>100</v>
      </c>
      <c r="D909" s="5" t="s">
        <v>1358</v>
      </c>
      <c r="E909" s="5" t="s">
        <v>1365</v>
      </c>
      <c r="F909" s="5" t="s">
        <v>1366</v>
      </c>
      <c r="G909" s="5" t="s">
        <v>1367</v>
      </c>
      <c r="H909" s="5" t="s">
        <v>42</v>
      </c>
      <c r="I909" s="5" t="s">
        <v>43</v>
      </c>
      <c r="J909" s="5" t="s">
        <v>1348</v>
      </c>
      <c r="K909" s="7">
        <v>38162</v>
      </c>
      <c r="L909" s="7"/>
      <c r="M909" s="6" t="s">
        <v>55</v>
      </c>
      <c r="N909" s="5" t="s">
        <v>47</v>
      </c>
      <c r="O909" s="9"/>
      <c r="P909" s="6" t="str">
        <f>VLOOKUP(Table14[[#This Row],[SMT ID]],Table13[[SMT'#]:[163 J Election Question]],9,0)</f>
        <v>No</v>
      </c>
      <c r="Q909" s="6"/>
      <c r="R909" s="6"/>
      <c r="S90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09" s="38">
        <f>VLOOKUP(Table14[[#This Row],[SMT ID]],'[1]Section 163(j) Election'!$A$5:$J$1406,7,0)</f>
        <v>0</v>
      </c>
    </row>
    <row r="910" spans="1:20" s="5" customFormat="1" ht="30" customHeight="1" x14ac:dyDescent="0.25">
      <c r="A910" s="5" t="s">
        <v>1358</v>
      </c>
      <c r="B910" s="15">
        <v>65057</v>
      </c>
      <c r="C910" s="6">
        <v>100</v>
      </c>
      <c r="D910" s="5" t="s">
        <v>1358</v>
      </c>
      <c r="E910" s="5" t="s">
        <v>1368</v>
      </c>
      <c r="F910" s="5" t="s">
        <v>1369</v>
      </c>
      <c r="G910" s="5" t="s">
        <v>629</v>
      </c>
      <c r="H910" s="5" t="s">
        <v>53</v>
      </c>
      <c r="I910" s="5" t="s">
        <v>43</v>
      </c>
      <c r="J910" s="5" t="s">
        <v>631</v>
      </c>
      <c r="K910" s="7">
        <v>38131</v>
      </c>
      <c r="L910" s="7"/>
      <c r="M910" s="6" t="s">
        <v>55</v>
      </c>
      <c r="N910" s="5" t="s">
        <v>47</v>
      </c>
      <c r="O910" s="9"/>
      <c r="P910" s="6" t="str">
        <f>VLOOKUP(Table14[[#This Row],[SMT ID]],Table13[[SMT'#]:[163 J Election Question]],9,0)</f>
        <v>No</v>
      </c>
      <c r="Q910" s="6"/>
      <c r="R910" s="6"/>
      <c r="S91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10" s="37">
        <f>VLOOKUP(Table14[[#This Row],[SMT ID]],'[1]Section 163(j) Election'!$A$5:$J$1406,7,0)</f>
        <v>0</v>
      </c>
    </row>
    <row r="911" spans="1:20" s="5" customFormat="1" ht="30" customHeight="1" x14ac:dyDescent="0.25">
      <c r="A911" s="5" t="s">
        <v>1377</v>
      </c>
      <c r="B911" s="15">
        <v>65058</v>
      </c>
      <c r="C911" s="6">
        <v>90.147999999999996</v>
      </c>
      <c r="D911" s="5" t="s">
        <v>1377</v>
      </c>
      <c r="E911" s="5" t="s">
        <v>1402</v>
      </c>
      <c r="F911" s="5" t="s">
        <v>1403</v>
      </c>
      <c r="G911" s="5" t="s">
        <v>629</v>
      </c>
      <c r="H911" s="5" t="s">
        <v>630</v>
      </c>
      <c r="I911" s="5" t="s">
        <v>43</v>
      </c>
      <c r="J911" s="5" t="s">
        <v>631</v>
      </c>
      <c r="K911" s="7">
        <v>38533</v>
      </c>
      <c r="L911" s="7"/>
      <c r="M911" s="6" t="s">
        <v>422</v>
      </c>
      <c r="N911" s="5" t="s">
        <v>47</v>
      </c>
      <c r="O911" s="9"/>
      <c r="P911" s="6" t="str">
        <f>VLOOKUP(Table14[[#This Row],[SMT ID]],Table13[[SMT'#]:[163 J Election Question]],9,0)</f>
        <v>No</v>
      </c>
      <c r="Q911" s="6"/>
      <c r="R911" s="6"/>
      <c r="S91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11" s="38">
        <f>VLOOKUP(Table14[[#This Row],[SMT ID]],'[1]Section 163(j) Election'!$A$5:$J$1406,7,0)</f>
        <v>0</v>
      </c>
    </row>
    <row r="912" spans="1:20" s="5" customFormat="1" ht="30" customHeight="1" x14ac:dyDescent="0.25">
      <c r="A912" s="5" t="s">
        <v>1620</v>
      </c>
      <c r="B912" s="15">
        <v>65058</v>
      </c>
      <c r="C912" s="6">
        <v>9.8520000000000003</v>
      </c>
      <c r="D912" s="5" t="s">
        <v>1620</v>
      </c>
      <c r="E912" s="5" t="s">
        <v>1402</v>
      </c>
      <c r="F912" s="5" t="s">
        <v>1403</v>
      </c>
      <c r="G912" s="5" t="s">
        <v>629</v>
      </c>
      <c r="H912" s="5" t="s">
        <v>630</v>
      </c>
      <c r="I912" s="5" t="s">
        <v>43</v>
      </c>
      <c r="J912" s="5" t="s">
        <v>631</v>
      </c>
      <c r="K912" s="7">
        <v>38533</v>
      </c>
      <c r="L912" s="7"/>
      <c r="M912" s="6" t="s">
        <v>422</v>
      </c>
      <c r="N912" s="5" t="s">
        <v>47</v>
      </c>
      <c r="O912" s="9"/>
      <c r="P912" s="6" t="str">
        <f>VLOOKUP(Table14[[#This Row],[SMT ID]],Table13[[SMT'#]:[163 J Election Question]],9,0)</f>
        <v>No</v>
      </c>
      <c r="Q912" s="6"/>
      <c r="R912" s="6"/>
      <c r="S91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12" s="37">
        <f>VLOOKUP(Table14[[#This Row],[SMT ID]],'[1]Section 163(j) Election'!$A$5:$J$1406,7,0)</f>
        <v>0</v>
      </c>
    </row>
    <row r="913" spans="1:20" s="5" customFormat="1" ht="30" customHeight="1" x14ac:dyDescent="0.25">
      <c r="A913" s="5" t="s">
        <v>1377</v>
      </c>
      <c r="B913" s="15">
        <v>65059</v>
      </c>
      <c r="C913" s="6">
        <v>90</v>
      </c>
      <c r="D913" s="5" t="s">
        <v>1377</v>
      </c>
      <c r="E913" s="5" t="s">
        <v>1404</v>
      </c>
      <c r="F913" s="5" t="s">
        <v>1405</v>
      </c>
      <c r="G913" s="5" t="s">
        <v>629</v>
      </c>
      <c r="H913" s="5" t="s">
        <v>53</v>
      </c>
      <c r="I913" s="5" t="s">
        <v>43</v>
      </c>
      <c r="J913" s="5" t="s">
        <v>631</v>
      </c>
      <c r="K913" s="7">
        <v>38533</v>
      </c>
      <c r="L913" s="7"/>
      <c r="M913" s="6" t="s">
        <v>422</v>
      </c>
      <c r="N913" s="5" t="s">
        <v>47</v>
      </c>
      <c r="O913" s="9"/>
      <c r="P913" s="6" t="str">
        <f>VLOOKUP(Table14[[#This Row],[SMT ID]],Table13[[SMT'#]:[163 J Election Question]],9,0)</f>
        <v>No</v>
      </c>
      <c r="Q913" s="6"/>
      <c r="R913" s="6"/>
      <c r="S91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13" s="38">
        <f>VLOOKUP(Table14[[#This Row],[SMT ID]],'[1]Section 163(j) Election'!$A$5:$J$1406,7,0)</f>
        <v>0</v>
      </c>
    </row>
    <row r="914" spans="1:20" s="5" customFormat="1" ht="30" customHeight="1" x14ac:dyDescent="0.25">
      <c r="A914" s="5" t="s">
        <v>1620</v>
      </c>
      <c r="B914" s="15">
        <v>65059</v>
      </c>
      <c r="C914" s="6">
        <v>10</v>
      </c>
      <c r="D914" s="5" t="s">
        <v>1620</v>
      </c>
      <c r="E914" s="5" t="s">
        <v>1404</v>
      </c>
      <c r="F914" s="5" t="s">
        <v>1405</v>
      </c>
      <c r="G914" s="5" t="s">
        <v>629</v>
      </c>
      <c r="H914" s="5" t="s">
        <v>53</v>
      </c>
      <c r="I914" s="5" t="s">
        <v>43</v>
      </c>
      <c r="J914" s="5" t="s">
        <v>631</v>
      </c>
      <c r="K914" s="7">
        <v>38533</v>
      </c>
      <c r="L914" s="7"/>
      <c r="M914" s="6" t="s">
        <v>422</v>
      </c>
      <c r="N914" s="5" t="s">
        <v>47</v>
      </c>
      <c r="O914" s="9"/>
      <c r="P914" s="6" t="str">
        <f>VLOOKUP(Table14[[#This Row],[SMT ID]],Table13[[SMT'#]:[163 J Election Question]],9,0)</f>
        <v>No</v>
      </c>
      <c r="Q914" s="6"/>
      <c r="R914" s="6"/>
      <c r="S91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14" s="37">
        <f>VLOOKUP(Table14[[#This Row],[SMT ID]],'[1]Section 163(j) Election'!$A$5:$J$1406,7,0)</f>
        <v>0</v>
      </c>
    </row>
    <row r="915" spans="1:20" s="5" customFormat="1" ht="30" customHeight="1" x14ac:dyDescent="0.25">
      <c r="A915" s="5" t="s">
        <v>1358</v>
      </c>
      <c r="B915" s="15">
        <v>65060</v>
      </c>
      <c r="C915" s="6">
        <v>50</v>
      </c>
      <c r="D915" s="5" t="s">
        <v>1358</v>
      </c>
      <c r="E915" s="5" t="s">
        <v>1370</v>
      </c>
      <c r="F915" s="5" t="s">
        <v>1371</v>
      </c>
      <c r="G915" s="5" t="s">
        <v>1372</v>
      </c>
      <c r="H915" s="5" t="s">
        <v>53</v>
      </c>
      <c r="I915" s="5" t="s">
        <v>43</v>
      </c>
      <c r="J915" s="5" t="s">
        <v>54</v>
      </c>
      <c r="K915" s="7">
        <v>38533</v>
      </c>
      <c r="L915" s="7"/>
      <c r="M915" s="6" t="s">
        <v>422</v>
      </c>
      <c r="N915" s="5" t="s">
        <v>26</v>
      </c>
      <c r="O915" s="9"/>
      <c r="P915" s="6" t="str">
        <f>VLOOKUP(Table14[[#This Row],[SMT ID]],Table13[[SMT'#]:[163 J Election Question]],9,0)</f>
        <v>No</v>
      </c>
      <c r="Q915" s="6"/>
      <c r="R915" s="6"/>
      <c r="S91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15" s="38">
        <f>VLOOKUP(Table14[[#This Row],[SMT ID]],'[1]Section 163(j) Election'!$A$5:$J$1406,7,0)</f>
        <v>0</v>
      </c>
    </row>
    <row r="916" spans="1:20" s="5" customFormat="1" ht="30" customHeight="1" x14ac:dyDescent="0.25">
      <c r="A916" s="5" t="s">
        <v>1377</v>
      </c>
      <c r="B916" s="15">
        <v>65060</v>
      </c>
      <c r="C916" s="6">
        <v>40</v>
      </c>
      <c r="D916" s="5" t="s">
        <v>1377</v>
      </c>
      <c r="E916" s="5" t="s">
        <v>1370</v>
      </c>
      <c r="F916" s="5" t="s">
        <v>1371</v>
      </c>
      <c r="G916" s="5" t="s">
        <v>1372</v>
      </c>
      <c r="H916" s="5" t="s">
        <v>53</v>
      </c>
      <c r="I916" s="5" t="s">
        <v>43</v>
      </c>
      <c r="J916" s="5" t="s">
        <v>54</v>
      </c>
      <c r="K916" s="7">
        <v>38533</v>
      </c>
      <c r="L916" s="7"/>
      <c r="M916" s="6" t="s">
        <v>422</v>
      </c>
      <c r="N916" s="5" t="s">
        <v>26</v>
      </c>
      <c r="O916" s="9"/>
      <c r="P916" s="6" t="str">
        <f>VLOOKUP(Table14[[#This Row],[SMT ID]],Table13[[SMT'#]:[163 J Election Question]],9,0)</f>
        <v>No</v>
      </c>
      <c r="Q916" s="6"/>
      <c r="R916" s="6"/>
      <c r="S91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16" s="37">
        <f>VLOOKUP(Table14[[#This Row],[SMT ID]],'[1]Section 163(j) Election'!$A$5:$J$1406,7,0)</f>
        <v>0</v>
      </c>
    </row>
    <row r="917" spans="1:20" s="5" customFormat="1" ht="30" customHeight="1" x14ac:dyDescent="0.25">
      <c r="A917" s="5" t="s">
        <v>1620</v>
      </c>
      <c r="B917" s="15">
        <v>65060</v>
      </c>
      <c r="C917" s="6">
        <v>10</v>
      </c>
      <c r="D917" s="5" t="s">
        <v>1620</v>
      </c>
      <c r="E917" s="5" t="s">
        <v>1370</v>
      </c>
      <c r="F917" s="5" t="s">
        <v>1371</v>
      </c>
      <c r="G917" s="5" t="s">
        <v>1372</v>
      </c>
      <c r="H917" s="5" t="s">
        <v>53</v>
      </c>
      <c r="I917" s="5" t="s">
        <v>43</v>
      </c>
      <c r="J917" s="5" t="s">
        <v>54</v>
      </c>
      <c r="K917" s="7">
        <v>38533</v>
      </c>
      <c r="L917" s="7"/>
      <c r="M917" s="6" t="s">
        <v>422</v>
      </c>
      <c r="N917" s="5" t="s">
        <v>26</v>
      </c>
      <c r="O917" s="9"/>
      <c r="P917" s="6" t="str">
        <f>VLOOKUP(Table14[[#This Row],[SMT ID]],Table13[[SMT'#]:[163 J Election Question]],9,0)</f>
        <v>No</v>
      </c>
      <c r="Q917" s="6"/>
      <c r="R917" s="6"/>
      <c r="S91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17" s="38">
        <f>VLOOKUP(Table14[[#This Row],[SMT ID]],'[1]Section 163(j) Election'!$A$5:$J$1406,7,0)</f>
        <v>0</v>
      </c>
    </row>
    <row r="918" spans="1:20" s="5" customFormat="1" ht="30" customHeight="1" x14ac:dyDescent="0.25">
      <c r="A918" s="5" t="s">
        <v>1408</v>
      </c>
      <c r="B918" s="15">
        <v>65061</v>
      </c>
      <c r="C918" s="6">
        <v>100</v>
      </c>
      <c r="D918" s="5" t="s">
        <v>1408</v>
      </c>
      <c r="E918" s="5" t="s">
        <v>1440</v>
      </c>
      <c r="F918" s="5" t="s">
        <v>1441</v>
      </c>
      <c r="G918" s="5" t="s">
        <v>1367</v>
      </c>
      <c r="H918" s="5" t="s">
        <v>42</v>
      </c>
      <c r="I918" s="5" t="s">
        <v>43</v>
      </c>
      <c r="J918" s="5" t="s">
        <v>1348</v>
      </c>
      <c r="K918" s="7">
        <v>39064</v>
      </c>
      <c r="L918" s="7"/>
      <c r="M918" s="6" t="s">
        <v>37</v>
      </c>
      <c r="N918" s="5" t="s">
        <v>47</v>
      </c>
      <c r="O918" s="9"/>
      <c r="P918" s="6" t="str">
        <f>VLOOKUP(Table14[[#This Row],[SMT ID]],Table13[[SMT'#]:[163 J Election Question]],9,0)</f>
        <v>No</v>
      </c>
      <c r="Q918" s="6"/>
      <c r="R918" s="6"/>
      <c r="S91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18" s="37">
        <f>VLOOKUP(Table14[[#This Row],[SMT ID]],'[1]Section 163(j) Election'!$A$5:$J$1406,7,0)</f>
        <v>0</v>
      </c>
    </row>
    <row r="919" spans="1:20" s="5" customFormat="1" ht="30" customHeight="1" x14ac:dyDescent="0.25">
      <c r="A919" s="5" t="s">
        <v>1377</v>
      </c>
      <c r="B919" s="15">
        <v>65063</v>
      </c>
      <c r="C919" s="6">
        <v>100</v>
      </c>
      <c r="D919" s="5" t="s">
        <v>1377</v>
      </c>
      <c r="E919" s="5" t="s">
        <v>1406</v>
      </c>
      <c r="F919" s="5" t="s">
        <v>1407</v>
      </c>
      <c r="G919" s="5" t="s">
        <v>629</v>
      </c>
      <c r="H919" s="5" t="s">
        <v>630</v>
      </c>
      <c r="I919" s="5" t="s">
        <v>43</v>
      </c>
      <c r="J919" s="5" t="s">
        <v>631</v>
      </c>
      <c r="K919" s="7">
        <v>38982</v>
      </c>
      <c r="L919" s="7"/>
      <c r="M919" s="6" t="s">
        <v>37</v>
      </c>
      <c r="N919" s="5" t="s">
        <v>47</v>
      </c>
      <c r="O919" s="9"/>
      <c r="P919" s="6" t="str">
        <f>VLOOKUP(Table14[[#This Row],[SMT ID]],Table13[[SMT'#]:[163 J Election Question]],9,0)</f>
        <v>No</v>
      </c>
      <c r="Q919" s="6"/>
      <c r="R919" s="6"/>
      <c r="S91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19" s="38">
        <f>VLOOKUP(Table14[[#This Row],[SMT ID]],'[1]Section 163(j) Election'!$A$5:$J$1406,7,0)</f>
        <v>0</v>
      </c>
    </row>
    <row r="920" spans="1:20" s="5" customFormat="1" ht="30" customHeight="1" x14ac:dyDescent="0.25">
      <c r="A920" s="5" t="s">
        <v>1358</v>
      </c>
      <c r="B920" s="15">
        <v>65064</v>
      </c>
      <c r="C920" s="6">
        <v>51</v>
      </c>
      <c r="D920" s="5" t="s">
        <v>1358</v>
      </c>
      <c r="E920" s="5" t="s">
        <v>1373</v>
      </c>
      <c r="F920" s="5" t="s">
        <v>1374</v>
      </c>
      <c r="G920" s="5" t="s">
        <v>1375</v>
      </c>
      <c r="H920" s="5" t="s">
        <v>42</v>
      </c>
      <c r="I920" s="5" t="s">
        <v>43</v>
      </c>
      <c r="J920" s="5" t="s">
        <v>1376</v>
      </c>
      <c r="K920" s="7">
        <v>39016</v>
      </c>
      <c r="L920" s="7"/>
      <c r="M920" s="6" t="s">
        <v>37</v>
      </c>
      <c r="N920" s="5" t="s">
        <v>47</v>
      </c>
      <c r="O920" s="9"/>
      <c r="P920" s="6" t="str">
        <f>VLOOKUP(Table14[[#This Row],[SMT ID]],Table13[[SMT'#]:[163 J Election Question]],9,0)</f>
        <v>No</v>
      </c>
      <c r="Q920" s="6"/>
      <c r="R920" s="6"/>
      <c r="S92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20" s="37">
        <f>VLOOKUP(Table14[[#This Row],[SMT ID]],'[1]Section 163(j) Election'!$A$5:$J$1406,7,0)</f>
        <v>0</v>
      </c>
    </row>
    <row r="921" spans="1:20" s="5" customFormat="1" ht="30" customHeight="1" x14ac:dyDescent="0.25">
      <c r="A921" s="5" t="s">
        <v>1377</v>
      </c>
      <c r="B921" s="15">
        <v>65064</v>
      </c>
      <c r="C921" s="6">
        <v>49</v>
      </c>
      <c r="D921" s="5" t="s">
        <v>1377</v>
      </c>
      <c r="E921" s="5" t="s">
        <v>1373</v>
      </c>
      <c r="F921" s="5" t="s">
        <v>1374</v>
      </c>
      <c r="G921" s="5" t="s">
        <v>1375</v>
      </c>
      <c r="H921" s="5" t="s">
        <v>42</v>
      </c>
      <c r="I921" s="5" t="s">
        <v>43</v>
      </c>
      <c r="J921" s="5" t="s">
        <v>1376</v>
      </c>
      <c r="K921" s="7">
        <v>39016</v>
      </c>
      <c r="L921" s="7"/>
      <c r="M921" s="6" t="s">
        <v>37</v>
      </c>
      <c r="N921" s="5" t="s">
        <v>47</v>
      </c>
      <c r="O921" s="9"/>
      <c r="P921" s="6" t="str">
        <f>VLOOKUP(Table14[[#This Row],[SMT ID]],Table13[[SMT'#]:[163 J Election Question]],9,0)</f>
        <v>No</v>
      </c>
      <c r="Q921" s="6"/>
      <c r="R921" s="6"/>
      <c r="S92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21" s="38">
        <f>VLOOKUP(Table14[[#This Row],[SMT ID]],'[1]Section 163(j) Election'!$A$5:$J$1406,7,0)</f>
        <v>0</v>
      </c>
    </row>
    <row r="922" spans="1:20" s="5" customFormat="1" ht="30" customHeight="1" x14ac:dyDescent="0.25">
      <c r="A922" s="5" t="s">
        <v>1408</v>
      </c>
      <c r="B922" s="15">
        <v>65065</v>
      </c>
      <c r="C922" s="6">
        <v>100</v>
      </c>
      <c r="D922" s="5" t="s">
        <v>1408</v>
      </c>
      <c r="E922" s="5" t="s">
        <v>1442</v>
      </c>
      <c r="F922" s="5" t="s">
        <v>1443</v>
      </c>
      <c r="G922" s="5" t="s">
        <v>1444</v>
      </c>
      <c r="H922" s="5" t="s">
        <v>630</v>
      </c>
      <c r="I922" s="5" t="s">
        <v>43</v>
      </c>
      <c r="J922" s="5" t="s">
        <v>54</v>
      </c>
      <c r="K922" s="7">
        <v>39062</v>
      </c>
      <c r="L922" s="7"/>
      <c r="M922" s="6" t="s">
        <v>419</v>
      </c>
      <c r="N922" s="5" t="s">
        <v>47</v>
      </c>
      <c r="O922" s="9"/>
      <c r="P922" s="6" t="str">
        <f>VLOOKUP(Table14[[#This Row],[SMT ID]],Table13[[SMT'#]:[163 J Election Question]],9,0)</f>
        <v>Yes</v>
      </c>
      <c r="Q922" s="6">
        <v>2018</v>
      </c>
      <c r="R922" s="6"/>
      <c r="S92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22" s="37">
        <f>VLOOKUP(Table14[[#This Row],[SMT ID]],'[1]Section 163(j) Election'!$A$5:$J$1406,7,0)</f>
        <v>2018</v>
      </c>
    </row>
    <row r="923" spans="1:20" s="5" customFormat="1" ht="30" customHeight="1" x14ac:dyDescent="0.25">
      <c r="A923" s="5" t="s">
        <v>1408</v>
      </c>
      <c r="B923" s="15">
        <v>65066</v>
      </c>
      <c r="C923" s="6">
        <v>100</v>
      </c>
      <c r="D923" s="5" t="s">
        <v>1408</v>
      </c>
      <c r="E923" s="5" t="s">
        <v>1445</v>
      </c>
      <c r="F923" s="5" t="s">
        <v>1446</v>
      </c>
      <c r="G923" s="5" t="s">
        <v>1447</v>
      </c>
      <c r="H923" s="5" t="s">
        <v>630</v>
      </c>
      <c r="I923" s="5" t="s">
        <v>43</v>
      </c>
      <c r="J923" s="5" t="s">
        <v>1348</v>
      </c>
      <c r="K923" s="7">
        <v>39379</v>
      </c>
      <c r="L923" s="7"/>
      <c r="M923" s="6" t="s">
        <v>419</v>
      </c>
      <c r="N923" s="5" t="s">
        <v>26</v>
      </c>
      <c r="O923" s="9"/>
      <c r="P923" s="6" t="str">
        <f>VLOOKUP(Table14[[#This Row],[SMT ID]],Table13[[SMT'#]:[163 J Election Question]],9,0)</f>
        <v>Yes</v>
      </c>
      <c r="Q923" s="6">
        <v>2018</v>
      </c>
      <c r="R923" s="6"/>
      <c r="S92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23" s="38">
        <f>VLOOKUP(Table14[[#This Row],[SMT ID]],'[1]Section 163(j) Election'!$A$5:$J$1406,7,0)</f>
        <v>2018</v>
      </c>
    </row>
    <row r="924" spans="1:20" s="27" customFormat="1" ht="30" customHeight="1" x14ac:dyDescent="0.25">
      <c r="A924" s="5" t="s">
        <v>1408</v>
      </c>
      <c r="B924" s="15">
        <v>65067</v>
      </c>
      <c r="C924" s="6">
        <v>100</v>
      </c>
      <c r="D924" s="5" t="s">
        <v>1408</v>
      </c>
      <c r="E924" s="5" t="s">
        <v>1448</v>
      </c>
      <c r="F924" s="5" t="s">
        <v>1449</v>
      </c>
      <c r="G924" s="5" t="s">
        <v>1450</v>
      </c>
      <c r="H924" s="5" t="s">
        <v>630</v>
      </c>
      <c r="I924" s="5" t="s">
        <v>43</v>
      </c>
      <c r="J924" s="5" t="s">
        <v>510</v>
      </c>
      <c r="K924" s="7">
        <v>39437</v>
      </c>
      <c r="L924" s="7"/>
      <c r="M924" s="6" t="s">
        <v>419</v>
      </c>
      <c r="N924" s="5" t="s">
        <v>47</v>
      </c>
      <c r="O924" s="9"/>
      <c r="P924" s="6" t="str">
        <f>VLOOKUP(Table14[[#This Row],[SMT ID]],Table13[[SMT'#]:[163 J Election Question]],9,0)</f>
        <v>No</v>
      </c>
      <c r="Q924" s="6"/>
      <c r="R924" s="6"/>
      <c r="S92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24" s="37">
        <f>VLOOKUP(Table14[[#This Row],[SMT ID]],'[1]Section 163(j) Election'!$A$5:$J$1406,7,0)</f>
        <v>0</v>
      </c>
    </row>
    <row r="925" spans="1:20" s="5" customFormat="1" ht="30" customHeight="1" x14ac:dyDescent="0.25">
      <c r="A925" s="5" t="s">
        <v>1408</v>
      </c>
      <c r="B925" s="15">
        <v>65068</v>
      </c>
      <c r="C925" s="6">
        <v>100</v>
      </c>
      <c r="D925" s="5" t="s">
        <v>1408</v>
      </c>
      <c r="E925" s="5" t="s">
        <v>1451</v>
      </c>
      <c r="F925" s="5" t="s">
        <v>1452</v>
      </c>
      <c r="G925" s="5" t="s">
        <v>629</v>
      </c>
      <c r="H925" s="5" t="s">
        <v>630</v>
      </c>
      <c r="I925" s="5" t="s">
        <v>43</v>
      </c>
      <c r="J925" s="5" t="s">
        <v>631</v>
      </c>
      <c r="K925" s="7">
        <v>39583</v>
      </c>
      <c r="L925" s="7"/>
      <c r="M925" s="6" t="s">
        <v>117</v>
      </c>
      <c r="N925" s="5" t="s">
        <v>47</v>
      </c>
      <c r="O925" s="9"/>
      <c r="P925" s="6" t="str">
        <f>VLOOKUP(Table14[[#This Row],[SMT ID]],Table13[[SMT'#]:[163 J Election Question]],9,0)</f>
        <v>No</v>
      </c>
      <c r="Q925" s="6"/>
      <c r="R925" s="6"/>
      <c r="S92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25" s="38">
        <f>VLOOKUP(Table14[[#This Row],[SMT ID]],'[1]Section 163(j) Election'!$A$5:$J$1406,7,0)</f>
        <v>0</v>
      </c>
    </row>
    <row r="926" spans="1:20" s="5" customFormat="1" ht="30" customHeight="1" x14ac:dyDescent="0.25">
      <c r="A926" s="5" t="s">
        <v>1453</v>
      </c>
      <c r="B926" s="15">
        <v>65069</v>
      </c>
      <c r="C926" s="6">
        <v>100</v>
      </c>
      <c r="D926" s="5" t="s">
        <v>1453</v>
      </c>
      <c r="E926" s="5" t="s">
        <v>1466</v>
      </c>
      <c r="F926" s="5" t="s">
        <v>1467</v>
      </c>
      <c r="G926" s="5" t="s">
        <v>629</v>
      </c>
      <c r="H926" s="5" t="s">
        <v>630</v>
      </c>
      <c r="I926" s="5" t="s">
        <v>43</v>
      </c>
      <c r="J926" s="5" t="s">
        <v>631</v>
      </c>
      <c r="K926" s="7">
        <v>39538</v>
      </c>
      <c r="L926" s="7"/>
      <c r="M926" s="6" t="s">
        <v>117</v>
      </c>
      <c r="N926" s="5" t="s">
        <v>47</v>
      </c>
      <c r="O926" s="9"/>
      <c r="P926" s="6" t="str">
        <f>VLOOKUP(Table14[[#This Row],[SMT ID]],Table13[[SMT'#]:[163 J Election Question]],9,0)</f>
        <v>No</v>
      </c>
      <c r="Q926" s="6"/>
      <c r="R926" s="6"/>
      <c r="S92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26" s="37">
        <f>VLOOKUP(Table14[[#This Row],[SMT ID]],'[1]Section 163(j) Election'!$A$5:$J$1406,7,0)</f>
        <v>0</v>
      </c>
    </row>
    <row r="927" spans="1:20" s="5" customFormat="1" ht="30" customHeight="1" x14ac:dyDescent="0.25">
      <c r="A927" s="5" t="s">
        <v>1473</v>
      </c>
      <c r="B927" s="15">
        <v>65071</v>
      </c>
      <c r="C927" s="6">
        <v>100</v>
      </c>
      <c r="D927" s="5" t="s">
        <v>1473</v>
      </c>
      <c r="E927" s="5" t="s">
        <v>1480</v>
      </c>
      <c r="F927" s="5" t="s">
        <v>1481</v>
      </c>
      <c r="G927" s="5" t="s">
        <v>629</v>
      </c>
      <c r="H927" s="5" t="s">
        <v>53</v>
      </c>
      <c r="I927" s="5" t="s">
        <v>43</v>
      </c>
      <c r="J927" s="5" t="s">
        <v>631</v>
      </c>
      <c r="K927" s="7">
        <v>40268</v>
      </c>
      <c r="L927" s="7"/>
      <c r="M927" s="6" t="s">
        <v>123</v>
      </c>
      <c r="N927" s="5" t="s">
        <v>47</v>
      </c>
      <c r="O927" s="9"/>
      <c r="P927" s="6" t="str">
        <f>VLOOKUP(Table14[[#This Row],[SMT ID]],Table13[[SMT'#]:[163 J Election Question]],9,0)</f>
        <v>No</v>
      </c>
      <c r="Q927" s="6"/>
      <c r="R927" s="6"/>
      <c r="S92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27" s="38">
        <f>VLOOKUP(Table14[[#This Row],[SMT ID]],'[1]Section 163(j) Election'!$A$5:$J$1406,7,0)</f>
        <v>0</v>
      </c>
    </row>
    <row r="928" spans="1:20" s="5" customFormat="1" ht="30" customHeight="1" x14ac:dyDescent="0.25">
      <c r="A928" s="5" t="s">
        <v>265</v>
      </c>
      <c r="B928" s="15">
        <v>65075</v>
      </c>
      <c r="C928" s="6">
        <v>100</v>
      </c>
      <c r="D928" s="5" t="s">
        <v>265</v>
      </c>
      <c r="E928" s="5" t="s">
        <v>360</v>
      </c>
      <c r="F928" s="5" t="s">
        <v>361</v>
      </c>
      <c r="G928" s="5" t="s">
        <v>362</v>
      </c>
      <c r="H928" s="5" t="s">
        <v>68</v>
      </c>
      <c r="I928" s="5" t="s">
        <v>32</v>
      </c>
      <c r="J928" s="5" t="s">
        <v>33</v>
      </c>
      <c r="K928" s="7">
        <v>40430</v>
      </c>
      <c r="L928" s="7"/>
      <c r="M928" s="6" t="s">
        <v>123</v>
      </c>
      <c r="N928" s="5" t="s">
        <v>56</v>
      </c>
      <c r="O928" s="9"/>
      <c r="P928" s="6" t="str">
        <f>VLOOKUP(Table14[[#This Row],[SMT ID]],Table13[[SMT'#]:[163 J Election Question]],9,0)</f>
        <v>Yes</v>
      </c>
      <c r="Q928" s="6">
        <v>2018</v>
      </c>
      <c r="R928" s="6"/>
      <c r="S92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28" s="37">
        <f>VLOOKUP(Table14[[#This Row],[SMT ID]],'[1]Section 163(j) Election'!$A$5:$J$1406,7,0)</f>
        <v>2018</v>
      </c>
    </row>
    <row r="929" spans="1:20" s="5" customFormat="1" ht="30" customHeight="1" x14ac:dyDescent="0.25">
      <c r="A929" s="5" t="s">
        <v>4092</v>
      </c>
      <c r="B929" s="15">
        <v>65079</v>
      </c>
      <c r="C929" s="6">
        <v>100</v>
      </c>
      <c r="D929" s="5" t="s">
        <v>4092</v>
      </c>
      <c r="E929" s="5" t="s">
        <v>4095</v>
      </c>
      <c r="F929" s="5" t="s">
        <v>4096</v>
      </c>
      <c r="G929" s="5" t="s">
        <v>638</v>
      </c>
      <c r="H929" s="5" t="s">
        <v>132</v>
      </c>
      <c r="I929" s="5" t="s">
        <v>133</v>
      </c>
      <c r="J929" s="5" t="s">
        <v>639</v>
      </c>
      <c r="K929" s="7">
        <v>41185</v>
      </c>
      <c r="L929" s="7"/>
      <c r="M929" s="6" t="s">
        <v>404</v>
      </c>
      <c r="N929" s="5" t="s">
        <v>47</v>
      </c>
      <c r="O929" s="9"/>
      <c r="P929" s="6" t="str">
        <f>VLOOKUP(Table14[[#This Row],[SMT ID]],[3]Sheet1!$A$11:$AC$60,29,0)</f>
        <v>No</v>
      </c>
      <c r="Q929" s="6"/>
      <c r="R929" s="6"/>
      <c r="S92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29" s="38">
        <f>VLOOKUP(Table14[[#This Row],[SMT ID]],'[1]Section 163(j) Election'!$A$5:$J$1406,7,0)</f>
        <v>2022</v>
      </c>
    </row>
    <row r="930" spans="1:20" s="5" customFormat="1" ht="30" customHeight="1" x14ac:dyDescent="0.25">
      <c r="A930" s="5" t="s">
        <v>3117</v>
      </c>
      <c r="B930" s="15">
        <v>65081</v>
      </c>
      <c r="C930" s="6">
        <v>100</v>
      </c>
      <c r="D930" s="5" t="s">
        <v>3117</v>
      </c>
      <c r="E930" s="5" t="s">
        <v>3118</v>
      </c>
      <c r="F930" s="5" t="s">
        <v>3119</v>
      </c>
      <c r="G930" s="5" t="s">
        <v>3120</v>
      </c>
      <c r="H930" s="5" t="s">
        <v>31</v>
      </c>
      <c r="I930" s="5" t="s">
        <v>32</v>
      </c>
      <c r="J930" s="5" t="s">
        <v>1509</v>
      </c>
      <c r="K930" s="7">
        <v>41333</v>
      </c>
      <c r="L930" s="7"/>
      <c r="M930" s="6" t="s">
        <v>404</v>
      </c>
      <c r="N930" s="5" t="s">
        <v>47</v>
      </c>
      <c r="O930" s="9"/>
      <c r="P930" s="6" t="str">
        <f>VLOOKUP(Table14[[#This Row],[SMT ID]],Table13[[SMT'#]:[163 J Election Question]],9,0)</f>
        <v>No</v>
      </c>
      <c r="Q930" s="6"/>
      <c r="R930" s="6"/>
      <c r="S93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30" s="37">
        <f>VLOOKUP(Table14[[#This Row],[SMT ID]],'[1]Section 163(j) Election'!$A$5:$J$1406,7,0)</f>
        <v>0</v>
      </c>
    </row>
    <row r="931" spans="1:20" s="5" customFormat="1" ht="30" customHeight="1" x14ac:dyDescent="0.25">
      <c r="A931" s="5" t="s">
        <v>265</v>
      </c>
      <c r="B931" s="15">
        <v>65091</v>
      </c>
      <c r="C931" s="6">
        <v>85</v>
      </c>
      <c r="D931" s="5" t="s">
        <v>265</v>
      </c>
      <c r="E931" s="5" t="s">
        <v>363</v>
      </c>
      <c r="F931" s="5" t="s">
        <v>364</v>
      </c>
      <c r="G931" s="5" t="s">
        <v>365</v>
      </c>
      <c r="H931" s="5" t="s">
        <v>109</v>
      </c>
      <c r="I931" s="5" t="s">
        <v>32</v>
      </c>
      <c r="J931" s="5" t="s">
        <v>216</v>
      </c>
      <c r="K931" s="7">
        <v>40455</v>
      </c>
      <c r="L931" s="7"/>
      <c r="M931" s="6" t="s">
        <v>250</v>
      </c>
      <c r="N931" s="5" t="s">
        <v>47</v>
      </c>
      <c r="O931" s="9"/>
      <c r="P931" s="6" t="str">
        <f>VLOOKUP(Table14[[#This Row],[SMT ID]],Table13[[SMT'#]:[163 J Election Question]],9,0)</f>
        <v>No</v>
      </c>
      <c r="Q931" s="6"/>
      <c r="R931" s="6"/>
      <c r="S93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31" s="38">
        <f>VLOOKUP(Table14[[#This Row],[SMT ID]],'[1]Section 163(j) Election'!$A$5:$J$1406,7,0)</f>
        <v>0</v>
      </c>
    </row>
    <row r="932" spans="1:20" s="5" customFormat="1" ht="30" customHeight="1" x14ac:dyDescent="0.25">
      <c r="A932" s="5" t="s">
        <v>1786</v>
      </c>
      <c r="B932" s="15">
        <v>65091</v>
      </c>
      <c r="C932" s="6">
        <v>15</v>
      </c>
      <c r="D932" s="5" t="s">
        <v>1786</v>
      </c>
      <c r="E932" s="5" t="s">
        <v>363</v>
      </c>
      <c r="F932" s="5" t="s">
        <v>364</v>
      </c>
      <c r="G932" s="5" t="s">
        <v>365</v>
      </c>
      <c r="H932" s="5" t="s">
        <v>109</v>
      </c>
      <c r="I932" s="5" t="s">
        <v>32</v>
      </c>
      <c r="J932" s="5" t="s">
        <v>216</v>
      </c>
      <c r="K932" s="7">
        <v>40455</v>
      </c>
      <c r="L932" s="7"/>
      <c r="M932" s="6" t="s">
        <v>250</v>
      </c>
      <c r="N932" s="5" t="s">
        <v>47</v>
      </c>
      <c r="O932" s="9"/>
      <c r="P932" s="6" t="str">
        <f>VLOOKUP(Table14[[#This Row],[SMT ID]],Table13[[SMT'#]:[163 J Election Question]],9,0)</f>
        <v>No</v>
      </c>
      <c r="Q932" s="6"/>
      <c r="R932" s="6"/>
      <c r="S93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32" s="37">
        <f>VLOOKUP(Table14[[#This Row],[SMT ID]],'[1]Section 163(j) Election'!$A$5:$J$1406,7,0)</f>
        <v>0</v>
      </c>
    </row>
    <row r="933" spans="1:20" s="5" customFormat="1" ht="30" customHeight="1" x14ac:dyDescent="0.25">
      <c r="A933" s="5" t="s">
        <v>4208</v>
      </c>
      <c r="B933" s="15">
        <v>65092</v>
      </c>
      <c r="C933" s="6">
        <v>100</v>
      </c>
      <c r="D933" s="5" t="s">
        <v>4208</v>
      </c>
      <c r="E933" s="5" t="s">
        <v>4217</v>
      </c>
      <c r="F933" s="5" t="s">
        <v>4218</v>
      </c>
      <c r="G933" s="5" t="s">
        <v>1160</v>
      </c>
      <c r="H933" s="5" t="s">
        <v>182</v>
      </c>
      <c r="I933" s="5" t="s">
        <v>32</v>
      </c>
      <c r="J933" s="5" t="s">
        <v>1161</v>
      </c>
      <c r="K933" s="7">
        <v>40697</v>
      </c>
      <c r="L933" s="7"/>
      <c r="M933" s="6" t="s">
        <v>135</v>
      </c>
      <c r="N933" s="5" t="s">
        <v>47</v>
      </c>
      <c r="O933" s="9"/>
      <c r="P933" s="6" t="str">
        <f>VLOOKUP(Table14[[#This Row],[SMT ID]],Table13[[SMT'#]:[163 J Election Question]],9,0)</f>
        <v>Yes</v>
      </c>
      <c r="Q933" s="6">
        <v>2018</v>
      </c>
      <c r="R933" s="6"/>
      <c r="S93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33" s="38">
        <f>VLOOKUP(Table14[[#This Row],[SMT ID]],'[1]Section 163(j) Election'!$A$5:$J$1406,7,0)</f>
        <v>2018</v>
      </c>
    </row>
    <row r="934" spans="1:20" s="5" customFormat="1" ht="30" customHeight="1" x14ac:dyDescent="0.25">
      <c r="A934" s="5" t="s">
        <v>1304</v>
      </c>
      <c r="B934" s="15">
        <v>65098</v>
      </c>
      <c r="C934" s="6">
        <v>100</v>
      </c>
      <c r="D934" s="5" t="s">
        <v>1304</v>
      </c>
      <c r="E934" s="5" t="s">
        <v>1321</v>
      </c>
      <c r="F934" s="5" t="s">
        <v>1322</v>
      </c>
      <c r="G934" s="5" t="s">
        <v>1323</v>
      </c>
      <c r="H934" s="5" t="s">
        <v>463</v>
      </c>
      <c r="I934" s="5" t="s">
        <v>452</v>
      </c>
      <c r="J934" s="5" t="s">
        <v>482</v>
      </c>
      <c r="K934" s="7">
        <v>40435</v>
      </c>
      <c r="L934" s="7"/>
      <c r="M934" s="6" t="s">
        <v>135</v>
      </c>
      <c r="N934" s="5" t="s">
        <v>178</v>
      </c>
      <c r="O934" s="9"/>
      <c r="P934" s="6" t="str">
        <f>VLOOKUP(Table14[[#This Row],[SMT ID]],Table13[[SMT'#]:[163 J Election Question]],9,0)</f>
        <v>No</v>
      </c>
      <c r="Q934" s="6"/>
      <c r="R934" s="6"/>
      <c r="S93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34" s="37">
        <f>VLOOKUP(Table14[[#This Row],[SMT ID]],'[1]Section 163(j) Election'!$A$5:$J$1406,7,0)</f>
        <v>0</v>
      </c>
    </row>
    <row r="935" spans="1:20" s="5" customFormat="1" ht="30" customHeight="1" x14ac:dyDescent="0.25">
      <c r="A935" s="5" t="s">
        <v>265</v>
      </c>
      <c r="B935" s="15">
        <v>65105</v>
      </c>
      <c r="C935" s="6">
        <v>85</v>
      </c>
      <c r="D935" s="5" t="s">
        <v>265</v>
      </c>
      <c r="E935" s="5" t="s">
        <v>366</v>
      </c>
      <c r="F935" s="5" t="s">
        <v>367</v>
      </c>
      <c r="G935" s="5" t="s">
        <v>368</v>
      </c>
      <c r="H935" s="5" t="s">
        <v>100</v>
      </c>
      <c r="I935" s="5" t="s">
        <v>32</v>
      </c>
      <c r="J935" s="5" t="s">
        <v>122</v>
      </c>
      <c r="K935" s="7">
        <v>40578</v>
      </c>
      <c r="L935" s="7"/>
      <c r="M935" s="6" t="s">
        <v>250</v>
      </c>
      <c r="N935" s="5" t="s">
        <v>26</v>
      </c>
      <c r="O935" s="9"/>
      <c r="P935" s="6" t="str">
        <f>VLOOKUP(Table14[[#This Row],[SMT ID]],Table13[[SMT'#]:[163 J Election Question]],9,0)</f>
        <v>No</v>
      </c>
      <c r="Q935" s="6"/>
      <c r="R935" s="6"/>
      <c r="S93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35" s="38">
        <f>VLOOKUP(Table14[[#This Row],[SMT ID]],'[1]Section 163(j) Election'!$A$5:$J$1406,7,0)</f>
        <v>0</v>
      </c>
    </row>
    <row r="936" spans="1:20" s="5" customFormat="1" ht="30" customHeight="1" x14ac:dyDescent="0.25">
      <c r="A936" s="5" t="s">
        <v>1786</v>
      </c>
      <c r="B936" s="15">
        <v>65105</v>
      </c>
      <c r="C936" s="6">
        <v>15</v>
      </c>
      <c r="D936" s="5" t="s">
        <v>1786</v>
      </c>
      <c r="E936" s="5" t="s">
        <v>366</v>
      </c>
      <c r="F936" s="5" t="s">
        <v>367</v>
      </c>
      <c r="G936" s="5" t="s">
        <v>368</v>
      </c>
      <c r="H936" s="5" t="s">
        <v>100</v>
      </c>
      <c r="I936" s="5" t="s">
        <v>32</v>
      </c>
      <c r="J936" s="5" t="s">
        <v>122</v>
      </c>
      <c r="K936" s="7">
        <v>40578</v>
      </c>
      <c r="L936" s="7"/>
      <c r="M936" s="6" t="s">
        <v>250</v>
      </c>
      <c r="N936" s="5" t="s">
        <v>26</v>
      </c>
      <c r="O936" s="9"/>
      <c r="P936" s="6" t="str">
        <f>VLOOKUP(Table14[[#This Row],[SMT ID]],Table13[[SMT'#]:[163 J Election Question]],9,0)</f>
        <v>No</v>
      </c>
      <c r="Q936" s="6"/>
      <c r="R936" s="6"/>
      <c r="S93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36" s="37">
        <f>VLOOKUP(Table14[[#This Row],[SMT ID]],'[1]Section 163(j) Election'!$A$5:$J$1406,7,0)</f>
        <v>0</v>
      </c>
    </row>
    <row r="937" spans="1:20" s="5" customFormat="1" ht="30" customHeight="1" x14ac:dyDescent="0.25">
      <c r="A937" s="5" t="s">
        <v>1665</v>
      </c>
      <c r="B937" s="15">
        <v>65109</v>
      </c>
      <c r="C937" s="6">
        <v>100</v>
      </c>
      <c r="D937" s="5" t="s">
        <v>1665</v>
      </c>
      <c r="E937" s="5" t="s">
        <v>1668</v>
      </c>
      <c r="F937" s="5" t="s">
        <v>1669</v>
      </c>
      <c r="G937" s="5" t="s">
        <v>1110</v>
      </c>
      <c r="H937" s="5" t="s">
        <v>451</v>
      </c>
      <c r="I937" s="5" t="s">
        <v>452</v>
      </c>
      <c r="J937" s="5" t="s">
        <v>1111</v>
      </c>
      <c r="K937" s="7">
        <v>40905</v>
      </c>
      <c r="L937" s="7"/>
      <c r="M937" s="6" t="s">
        <v>135</v>
      </c>
      <c r="N937" s="5" t="s">
        <v>26</v>
      </c>
      <c r="O937" s="9"/>
      <c r="P937" s="6" t="str">
        <f>VLOOKUP(Table14[[#This Row],[SMT ID]],Table13[[SMT'#]:[163 J Election Question]],9,0)</f>
        <v>No</v>
      </c>
      <c r="Q937" s="6"/>
      <c r="R937" s="6"/>
      <c r="S93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37" s="38">
        <f>VLOOKUP(Table14[[#This Row],[SMT ID]],'[1]Section 163(j) Election'!$A$5:$J$1406,7,0)</f>
        <v>0</v>
      </c>
    </row>
    <row r="938" spans="1:20" s="5" customFormat="1" ht="30" customHeight="1" x14ac:dyDescent="0.25">
      <c r="A938" s="5" t="s">
        <v>4062</v>
      </c>
      <c r="B938" s="15">
        <v>65112</v>
      </c>
      <c r="C938" s="6">
        <v>100</v>
      </c>
      <c r="D938" s="5" t="s">
        <v>4062</v>
      </c>
      <c r="E938" s="5" t="s">
        <v>4088</v>
      </c>
      <c r="F938" s="5" t="s">
        <v>4089</v>
      </c>
      <c r="G938" s="5" t="s">
        <v>1247</v>
      </c>
      <c r="H938" s="5" t="s">
        <v>132</v>
      </c>
      <c r="I938" s="5" t="s">
        <v>133</v>
      </c>
      <c r="J938" s="5" t="s">
        <v>540</v>
      </c>
      <c r="K938" s="7">
        <v>40640</v>
      </c>
      <c r="L938" s="7"/>
      <c r="M938" s="6" t="s">
        <v>250</v>
      </c>
      <c r="N938" s="5" t="s">
        <v>178</v>
      </c>
      <c r="O938" s="9"/>
      <c r="P938" s="6" t="str">
        <f>VLOOKUP(Table14[[#This Row],[SMT ID]],[3]Sheet1!$A$11:$AC$60,29,0)</f>
        <v>No</v>
      </c>
      <c r="Q938" s="6"/>
      <c r="R938" s="6"/>
      <c r="S93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38" s="37">
        <f>VLOOKUP(Table14[[#This Row],[SMT ID]],'[1]Section 163(j) Election'!$A$5:$J$1406,7,0)</f>
        <v>0</v>
      </c>
    </row>
    <row r="939" spans="1:20" s="5" customFormat="1" ht="30" customHeight="1" x14ac:dyDescent="0.25">
      <c r="A939" s="5" t="s">
        <v>1787</v>
      </c>
      <c r="B939" s="15">
        <v>65119</v>
      </c>
      <c r="C939" s="6">
        <v>100</v>
      </c>
      <c r="D939" s="5" t="s">
        <v>1787</v>
      </c>
      <c r="E939" s="5" t="s">
        <v>1790</v>
      </c>
      <c r="F939" s="5" t="s">
        <v>1791</v>
      </c>
      <c r="G939" s="5" t="s">
        <v>1792</v>
      </c>
      <c r="H939" s="5" t="s">
        <v>203</v>
      </c>
      <c r="I939" s="5" t="s">
        <v>133</v>
      </c>
      <c r="J939" s="5" t="s">
        <v>1121</v>
      </c>
      <c r="K939" s="7">
        <v>41165</v>
      </c>
      <c r="L939" s="7"/>
      <c r="M939" s="6" t="s">
        <v>334</v>
      </c>
      <c r="N939" s="5" t="s">
        <v>47</v>
      </c>
      <c r="O939" s="9"/>
      <c r="P939" s="6" t="str">
        <f>VLOOKUP(Table14[[#This Row],[SMT ID]],Table13[[SMT'#]:[163 J Election Question]],9,0)</f>
        <v>No</v>
      </c>
      <c r="Q939" s="6"/>
      <c r="R939" s="6"/>
      <c r="S93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39" s="38">
        <f>VLOOKUP(Table14[[#This Row],[SMT ID]],'[1]Section 163(j) Election'!$A$5:$J$1406,7,0)</f>
        <v>0</v>
      </c>
    </row>
    <row r="940" spans="1:20" s="5" customFormat="1" ht="30" customHeight="1" x14ac:dyDescent="0.25">
      <c r="A940" s="5" t="s">
        <v>591</v>
      </c>
      <c r="B940" s="15">
        <v>65124</v>
      </c>
      <c r="C940" s="6">
        <v>100</v>
      </c>
      <c r="D940" s="5" t="s">
        <v>591</v>
      </c>
      <c r="E940" s="5" t="s">
        <v>602</v>
      </c>
      <c r="F940" s="5" t="s">
        <v>603</v>
      </c>
      <c r="G940" s="5" t="s">
        <v>604</v>
      </c>
      <c r="H940" s="5" t="s">
        <v>431</v>
      </c>
      <c r="I940" s="5" t="s">
        <v>43</v>
      </c>
      <c r="J940" s="5" t="s">
        <v>432</v>
      </c>
      <c r="K940" s="7">
        <v>40618</v>
      </c>
      <c r="L940" s="7"/>
      <c r="M940" s="6" t="s">
        <v>250</v>
      </c>
      <c r="N940" s="5" t="s">
        <v>47</v>
      </c>
      <c r="O940" s="9"/>
      <c r="P940" s="6" t="str">
        <f>VLOOKUP(Table14[[#This Row],[SMT ID]],Table13[[SMT'#]:[163 J Election Question]],9,0)</f>
        <v>Yes</v>
      </c>
      <c r="Q940" s="6">
        <v>2018</v>
      </c>
      <c r="R940" s="6"/>
      <c r="S94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40" s="37">
        <f>VLOOKUP(Table14[[#This Row],[SMT ID]],'[1]Section 163(j) Election'!$A$5:$J$1406,7,0)</f>
        <v>2018</v>
      </c>
    </row>
    <row r="941" spans="1:20" s="5" customFormat="1" ht="30" customHeight="1" x14ac:dyDescent="0.25">
      <c r="A941" s="5" t="s">
        <v>4182</v>
      </c>
      <c r="B941" s="15">
        <v>65132</v>
      </c>
      <c r="C941" s="6">
        <v>100</v>
      </c>
      <c r="D941" s="5" t="s">
        <v>4182</v>
      </c>
      <c r="E941" s="5" t="s">
        <v>4196</v>
      </c>
      <c r="F941" s="5" t="s">
        <v>4197</v>
      </c>
      <c r="G941" s="5" t="s">
        <v>1954</v>
      </c>
      <c r="H941" s="5" t="s">
        <v>127</v>
      </c>
      <c r="I941" s="5" t="s">
        <v>43</v>
      </c>
      <c r="J941" s="5" t="s">
        <v>494</v>
      </c>
      <c r="K941" s="7">
        <v>40499</v>
      </c>
      <c r="L941" s="7"/>
      <c r="M941" s="6" t="s">
        <v>123</v>
      </c>
      <c r="N941" s="5" t="s">
        <v>47</v>
      </c>
      <c r="O941" s="9"/>
      <c r="P941" s="6" t="str">
        <f>VLOOKUP(Table14[[#This Row],[SMT ID]],Table13[[SMT'#]:[163 J Election Question]],9,0)</f>
        <v>No</v>
      </c>
      <c r="Q941" s="6"/>
      <c r="R941" s="6"/>
      <c r="S94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41" s="38">
        <f>VLOOKUP(Table14[[#This Row],[SMT ID]],'[1]Section 163(j) Election'!$A$5:$J$1406,7,0)</f>
        <v>0</v>
      </c>
    </row>
    <row r="942" spans="1:20" s="5" customFormat="1" ht="30" customHeight="1" x14ac:dyDescent="0.25">
      <c r="A942" s="5" t="s">
        <v>4182</v>
      </c>
      <c r="B942" s="15">
        <v>65133</v>
      </c>
      <c r="C942" s="6">
        <v>100</v>
      </c>
      <c r="D942" s="5" t="s">
        <v>4182</v>
      </c>
      <c r="E942" s="5" t="s">
        <v>4198</v>
      </c>
      <c r="F942" s="5" t="s">
        <v>4199</v>
      </c>
      <c r="G942" s="5" t="s">
        <v>964</v>
      </c>
      <c r="H942" s="5" t="s">
        <v>499</v>
      </c>
      <c r="I942" s="5" t="s">
        <v>43</v>
      </c>
      <c r="J942" s="5" t="s">
        <v>608</v>
      </c>
      <c r="K942" s="7">
        <v>40618</v>
      </c>
      <c r="L942" s="7"/>
      <c r="M942" s="6" t="s">
        <v>135</v>
      </c>
      <c r="N942" s="5" t="s">
        <v>56</v>
      </c>
      <c r="O942" s="9"/>
      <c r="P942" s="6" t="str">
        <f>VLOOKUP(Table14[[#This Row],[SMT ID]],Table13[[SMT'#]:[163 J Election Question]],9,0)</f>
        <v>Yes</v>
      </c>
      <c r="Q942" s="6">
        <v>2018</v>
      </c>
      <c r="R942" s="6"/>
      <c r="S94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42" s="37">
        <f>VLOOKUP(Table14[[#This Row],[SMT ID]],'[1]Section 163(j) Election'!$A$5:$J$1406,7,0)</f>
        <v>2018</v>
      </c>
    </row>
    <row r="943" spans="1:20" s="5" customFormat="1" ht="30" customHeight="1" x14ac:dyDescent="0.25">
      <c r="A943" s="5" t="s">
        <v>591</v>
      </c>
      <c r="B943" s="15">
        <v>65137</v>
      </c>
      <c r="C943" s="6">
        <v>100</v>
      </c>
      <c r="D943" s="5" t="s">
        <v>591</v>
      </c>
      <c r="E943" s="5" t="s">
        <v>605</v>
      </c>
      <c r="F943" s="5" t="s">
        <v>606</v>
      </c>
      <c r="G943" s="5" t="s">
        <v>607</v>
      </c>
      <c r="H943" s="5" t="s">
        <v>499</v>
      </c>
      <c r="I943" s="5" t="s">
        <v>43</v>
      </c>
      <c r="J943" s="5" t="s">
        <v>608</v>
      </c>
      <c r="K943" s="7">
        <v>40892</v>
      </c>
      <c r="L943" s="7"/>
      <c r="M943" s="6" t="s">
        <v>250</v>
      </c>
      <c r="N943" s="5" t="s">
        <v>47</v>
      </c>
      <c r="O943" s="9"/>
      <c r="P943" s="6" t="str">
        <f>VLOOKUP(Table14[[#This Row],[SMT ID]],Table13[[SMT'#]:[163 J Election Question]],9,0)</f>
        <v>No</v>
      </c>
      <c r="Q943" s="6"/>
      <c r="R943" s="6"/>
      <c r="S94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43" s="38">
        <f>VLOOKUP(Table14[[#This Row],[SMT ID]],'[1]Section 163(j) Election'!$A$5:$J$1406,7,0)</f>
        <v>0</v>
      </c>
    </row>
    <row r="944" spans="1:20" s="5" customFormat="1" ht="30" customHeight="1" x14ac:dyDescent="0.25">
      <c r="A944" s="5" t="s">
        <v>4182</v>
      </c>
      <c r="B944" s="15">
        <v>65139</v>
      </c>
      <c r="C944" s="6">
        <v>100</v>
      </c>
      <c r="D944" s="5" t="s">
        <v>4182</v>
      </c>
      <c r="E944" s="5" t="s">
        <v>4200</v>
      </c>
      <c r="F944" s="5" t="s">
        <v>4201</v>
      </c>
      <c r="G944" s="5" t="s">
        <v>4202</v>
      </c>
      <c r="H944" s="5" t="s">
        <v>115</v>
      </c>
      <c r="I944" s="5" t="s">
        <v>43</v>
      </c>
      <c r="J944" s="5" t="s">
        <v>323</v>
      </c>
      <c r="K944" s="7">
        <v>40585</v>
      </c>
      <c r="L944" s="7"/>
      <c r="M944" s="6" t="s">
        <v>135</v>
      </c>
      <c r="N944" s="5" t="s">
        <v>47</v>
      </c>
      <c r="O944" s="9"/>
      <c r="P944" s="6" t="str">
        <f>VLOOKUP(Table14[[#This Row],[SMT ID]],Table13[[SMT'#]:[163 J Election Question]],9,0)</f>
        <v>No</v>
      </c>
      <c r="Q944" s="6"/>
      <c r="R944" s="6"/>
      <c r="S94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44" s="37">
        <f>VLOOKUP(Table14[[#This Row],[SMT ID]],'[1]Section 163(j) Election'!$A$5:$J$1406,7,0)</f>
        <v>0</v>
      </c>
    </row>
    <row r="945" spans="1:20" s="5" customFormat="1" ht="30" customHeight="1" x14ac:dyDescent="0.25">
      <c r="A945" s="5" t="s">
        <v>2997</v>
      </c>
      <c r="B945" s="15">
        <v>65141</v>
      </c>
      <c r="C945" s="6">
        <v>100</v>
      </c>
      <c r="D945" s="5" t="s">
        <v>2997</v>
      </c>
      <c r="E945" s="5" t="s">
        <v>3003</v>
      </c>
      <c r="F945" s="5" t="s">
        <v>3004</v>
      </c>
      <c r="G945" s="5" t="s">
        <v>3005</v>
      </c>
      <c r="H945" s="5" t="s">
        <v>144</v>
      </c>
      <c r="I945" s="5" t="s">
        <v>133</v>
      </c>
      <c r="J945" s="5" t="s">
        <v>3006</v>
      </c>
      <c r="K945" s="7">
        <v>41010</v>
      </c>
      <c r="L945" s="7"/>
      <c r="M945" s="6" t="s">
        <v>250</v>
      </c>
      <c r="N945" s="5" t="s">
        <v>47</v>
      </c>
      <c r="O945" s="9"/>
      <c r="P945" s="6" t="str">
        <f>VLOOKUP(Table14[[#This Row],[SMT ID]],Table13[[SMT'#]:[163 J Election Question]],9,0)</f>
        <v>Yes</v>
      </c>
      <c r="Q945" s="6">
        <v>2018</v>
      </c>
      <c r="R945" s="6"/>
      <c r="S94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45" s="38">
        <f>VLOOKUP(Table14[[#This Row],[SMT ID]],'[1]Section 163(j) Election'!$A$5:$J$1406,7,0)</f>
        <v>2018</v>
      </c>
    </row>
    <row r="946" spans="1:20" s="5" customFormat="1" ht="30" customHeight="1" x14ac:dyDescent="0.25">
      <c r="A946" s="5" t="s">
        <v>378</v>
      </c>
      <c r="B946" s="15">
        <v>65143</v>
      </c>
      <c r="C946" s="6">
        <v>100</v>
      </c>
      <c r="D946" s="5" t="s">
        <v>378</v>
      </c>
      <c r="E946" s="5" t="s">
        <v>389</v>
      </c>
      <c r="F946" s="5" t="s">
        <v>390</v>
      </c>
      <c r="G946" s="5" t="s">
        <v>391</v>
      </c>
      <c r="H946" s="5" t="s">
        <v>31</v>
      </c>
      <c r="I946" s="5" t="s">
        <v>32</v>
      </c>
      <c r="J946" s="5" t="s">
        <v>94</v>
      </c>
      <c r="K946" s="7">
        <v>40746</v>
      </c>
      <c r="L946" s="7"/>
      <c r="M946" s="6" t="s">
        <v>250</v>
      </c>
      <c r="N946" s="5" t="s">
        <v>178</v>
      </c>
      <c r="O946" s="9"/>
      <c r="P946" s="6" t="str">
        <f>VLOOKUP(Table14[[#This Row],[SMT ID]],Table13[[SMT'#]:[163 J Election Question]],9,0)</f>
        <v>No</v>
      </c>
      <c r="Q946" s="6"/>
      <c r="R946" s="6"/>
      <c r="S94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46" s="37">
        <f>VLOOKUP(Table14[[#This Row],[SMT ID]],'[1]Section 163(j) Election'!$A$5:$J$1406,7,0)</f>
        <v>0</v>
      </c>
    </row>
    <row r="947" spans="1:20" s="5" customFormat="1" ht="30" customHeight="1" x14ac:dyDescent="0.25">
      <c r="A947" s="5" t="s">
        <v>4062</v>
      </c>
      <c r="B947" s="15">
        <v>65154</v>
      </c>
      <c r="C947" s="6">
        <v>100</v>
      </c>
      <c r="D947" s="5" t="s">
        <v>4062</v>
      </c>
      <c r="E947" s="5" t="s">
        <v>4090</v>
      </c>
      <c r="F947" s="5" t="s">
        <v>4091</v>
      </c>
      <c r="G947" s="5" t="s">
        <v>2758</v>
      </c>
      <c r="H947" s="5" t="s">
        <v>463</v>
      </c>
      <c r="I947" s="5" t="s">
        <v>452</v>
      </c>
      <c r="J947" s="5" t="s">
        <v>473</v>
      </c>
      <c r="K947" s="7">
        <v>41052</v>
      </c>
      <c r="L947" s="7"/>
      <c r="M947" s="6" t="s">
        <v>334</v>
      </c>
      <c r="N947" s="5" t="s">
        <v>47</v>
      </c>
      <c r="O947" s="9"/>
      <c r="P947" s="6" t="str">
        <f>VLOOKUP(Table14[[#This Row],[SMT ID]],[3]Sheet1!$A$11:$AC$60,29,0)</f>
        <v>No</v>
      </c>
      <c r="Q947" s="6"/>
      <c r="R947" s="6"/>
      <c r="S94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47" s="38">
        <f>VLOOKUP(Table14[[#This Row],[SMT ID]],'[1]Section 163(j) Election'!$A$5:$J$1406,7,0)</f>
        <v>0</v>
      </c>
    </row>
    <row r="948" spans="1:20" s="5" customFormat="1" ht="30" customHeight="1" x14ac:dyDescent="0.25">
      <c r="A948" s="5" t="s">
        <v>1646</v>
      </c>
      <c r="B948" s="15">
        <v>65176</v>
      </c>
      <c r="C948" s="6">
        <v>100</v>
      </c>
      <c r="D948" s="5" t="s">
        <v>1646</v>
      </c>
      <c r="E948" s="5" t="s">
        <v>1660</v>
      </c>
      <c r="F948" s="5" t="s">
        <v>1661</v>
      </c>
      <c r="G948" s="5" t="s">
        <v>543</v>
      </c>
      <c r="H948" s="5" t="s">
        <v>127</v>
      </c>
      <c r="I948" s="5" t="s">
        <v>43</v>
      </c>
      <c r="J948" s="5" t="s">
        <v>329</v>
      </c>
      <c r="K948" s="7">
        <v>40533</v>
      </c>
      <c r="L948" s="7"/>
      <c r="M948" s="6" t="s">
        <v>135</v>
      </c>
      <c r="N948" s="5" t="s">
        <v>47</v>
      </c>
      <c r="O948" s="9"/>
      <c r="P948" s="6" t="str">
        <f>VLOOKUP(Table14[[#This Row],[SMT ID]],Table13[[SMT'#]:[163 J Election Question]],9,0)</f>
        <v>No</v>
      </c>
      <c r="Q948" s="6"/>
      <c r="R948" s="6"/>
      <c r="S94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48" s="37">
        <f>VLOOKUP(Table14[[#This Row],[SMT ID]],'[1]Section 163(j) Election'!$A$5:$J$1406,7,0)</f>
        <v>0</v>
      </c>
    </row>
    <row r="949" spans="1:20" s="5" customFormat="1" ht="30" customHeight="1" x14ac:dyDescent="0.25">
      <c r="A949" s="5" t="s">
        <v>1473</v>
      </c>
      <c r="B949" s="15">
        <v>65181</v>
      </c>
      <c r="C949" s="6">
        <v>36</v>
      </c>
      <c r="D949" s="5" t="s">
        <v>1473</v>
      </c>
      <c r="E949" s="5" t="s">
        <v>1482</v>
      </c>
      <c r="F949" s="5" t="s">
        <v>1483</v>
      </c>
      <c r="G949" s="5" t="s">
        <v>887</v>
      </c>
      <c r="H949" s="5" t="s">
        <v>53</v>
      </c>
      <c r="I949" s="5" t="s">
        <v>43</v>
      </c>
      <c r="J949" s="5" t="s">
        <v>323</v>
      </c>
      <c r="K949" s="7">
        <v>40766</v>
      </c>
      <c r="L949" s="7"/>
      <c r="M949" s="6" t="s">
        <v>250</v>
      </c>
      <c r="N949" s="5" t="s">
        <v>47</v>
      </c>
      <c r="O949" s="9"/>
      <c r="P949" s="6" t="str">
        <f>VLOOKUP(Table14[[#This Row],[SMT ID]],Table13[[SMT'#]:[163 J Election Question]],9,0)</f>
        <v>No</v>
      </c>
      <c r="Q949" s="6"/>
      <c r="R949" s="6"/>
      <c r="S94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49" s="38">
        <f>VLOOKUP(Table14[[#This Row],[SMT ID]],'[1]Section 163(j) Election'!$A$5:$J$1406,7,0)</f>
        <v>0</v>
      </c>
    </row>
    <row r="950" spans="1:20" s="5" customFormat="1" ht="30" customHeight="1" x14ac:dyDescent="0.25">
      <c r="A950" s="5" t="s">
        <v>2997</v>
      </c>
      <c r="B950" s="15">
        <v>65181</v>
      </c>
      <c r="C950" s="6">
        <v>64</v>
      </c>
      <c r="D950" s="5" t="s">
        <v>2997</v>
      </c>
      <c r="E950" s="5" t="s">
        <v>1482</v>
      </c>
      <c r="F950" s="5" t="s">
        <v>1483</v>
      </c>
      <c r="G950" s="5" t="s">
        <v>887</v>
      </c>
      <c r="H950" s="5" t="s">
        <v>53</v>
      </c>
      <c r="I950" s="5" t="s">
        <v>43</v>
      </c>
      <c r="J950" s="5" t="s">
        <v>323</v>
      </c>
      <c r="K950" s="7">
        <v>40766</v>
      </c>
      <c r="L950" s="7"/>
      <c r="M950" s="6" t="s">
        <v>250</v>
      </c>
      <c r="N950" s="5" t="s">
        <v>47</v>
      </c>
      <c r="O950" s="9"/>
      <c r="P950" s="6" t="str">
        <f>VLOOKUP(Table14[[#This Row],[SMT ID]],Table13[[SMT'#]:[163 J Election Question]],9,0)</f>
        <v>No</v>
      </c>
      <c r="Q950" s="6"/>
      <c r="R950" s="6"/>
      <c r="S95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50" s="37">
        <f>VLOOKUP(Table14[[#This Row],[SMT ID]],'[1]Section 163(j) Election'!$A$5:$J$1406,7,0)</f>
        <v>0</v>
      </c>
    </row>
    <row r="951" spans="1:20" s="5" customFormat="1" ht="30" customHeight="1" x14ac:dyDescent="0.25">
      <c r="A951" s="5" t="s">
        <v>1304</v>
      </c>
      <c r="B951" s="15">
        <v>65182</v>
      </c>
      <c r="C951" s="6">
        <v>100</v>
      </c>
      <c r="D951" s="5" t="s">
        <v>1304</v>
      </c>
      <c r="E951" s="5" t="s">
        <v>1324</v>
      </c>
      <c r="F951" s="5" t="s">
        <v>1325</v>
      </c>
      <c r="G951" s="5" t="s">
        <v>1326</v>
      </c>
      <c r="H951" s="5" t="s">
        <v>463</v>
      </c>
      <c r="I951" s="5" t="s">
        <v>452</v>
      </c>
      <c r="J951" s="5" t="s">
        <v>1327</v>
      </c>
      <c r="K951" s="7">
        <v>40479</v>
      </c>
      <c r="L951" s="7"/>
      <c r="M951" s="6" t="s">
        <v>123</v>
      </c>
      <c r="N951" s="5" t="s">
        <v>178</v>
      </c>
      <c r="O951" s="9"/>
      <c r="P951" s="6" t="str">
        <f>VLOOKUP(Table14[[#This Row],[SMT ID]],Table13[[SMT'#]:[163 J Election Question]],9,0)</f>
        <v>No</v>
      </c>
      <c r="Q951" s="6"/>
      <c r="R951" s="6"/>
      <c r="S95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51" s="38">
        <f>VLOOKUP(Table14[[#This Row],[SMT ID]],'[1]Section 163(j) Election'!$A$5:$J$1406,7,0)</f>
        <v>0</v>
      </c>
    </row>
    <row r="952" spans="1:20" s="5" customFormat="1" ht="30" customHeight="1" x14ac:dyDescent="0.25">
      <c r="A952" s="5" t="s">
        <v>1787</v>
      </c>
      <c r="B952" s="15">
        <v>65189</v>
      </c>
      <c r="C952" s="6">
        <v>100</v>
      </c>
      <c r="D952" s="5" t="s">
        <v>1787</v>
      </c>
      <c r="E952" s="5" t="s">
        <v>1793</v>
      </c>
      <c r="F952" s="5" t="s">
        <v>1794</v>
      </c>
      <c r="G952" s="5" t="s">
        <v>457</v>
      </c>
      <c r="H952" s="5" t="s">
        <v>451</v>
      </c>
      <c r="I952" s="5" t="s">
        <v>452</v>
      </c>
      <c r="J952" s="5" t="s">
        <v>458</v>
      </c>
      <c r="K952" s="7">
        <v>40898</v>
      </c>
      <c r="L952" s="7"/>
      <c r="M952" s="6" t="s">
        <v>334</v>
      </c>
      <c r="N952" s="5" t="s">
        <v>47</v>
      </c>
      <c r="O952" s="9"/>
      <c r="P952" s="6" t="str">
        <f>VLOOKUP(Table14[[#This Row],[SMT ID]],Table13[[SMT'#]:[163 J Election Question]],9,0)</f>
        <v>No</v>
      </c>
      <c r="Q952" s="6"/>
      <c r="R952" s="6"/>
      <c r="S95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52" s="37">
        <f>VLOOKUP(Table14[[#This Row],[SMT ID]],'[1]Section 163(j) Election'!$A$5:$J$1406,7,0)</f>
        <v>0</v>
      </c>
    </row>
    <row r="953" spans="1:20" s="5" customFormat="1" ht="30" customHeight="1" x14ac:dyDescent="0.25">
      <c r="A953" s="5" t="s">
        <v>265</v>
      </c>
      <c r="B953" s="15">
        <v>65191</v>
      </c>
      <c r="C953" s="6">
        <v>85</v>
      </c>
      <c r="D953" s="5" t="s">
        <v>265</v>
      </c>
      <c r="E953" s="5" t="s">
        <v>369</v>
      </c>
      <c r="F953" s="5" t="s">
        <v>370</v>
      </c>
      <c r="G953" s="5" t="s">
        <v>371</v>
      </c>
      <c r="H953" s="5" t="s">
        <v>88</v>
      </c>
      <c r="I953" s="5" t="s">
        <v>32</v>
      </c>
      <c r="J953" s="5" t="s">
        <v>94</v>
      </c>
      <c r="K953" s="7">
        <v>40540</v>
      </c>
      <c r="L953" s="7"/>
      <c r="M953" s="6" t="s">
        <v>123</v>
      </c>
      <c r="N953" s="5" t="s">
        <v>47</v>
      </c>
      <c r="O953" s="9"/>
      <c r="P953" s="6" t="str">
        <f>VLOOKUP(Table14[[#This Row],[SMT ID]],Table13[[SMT'#]:[163 J Election Question]],9,0)</f>
        <v>No</v>
      </c>
      <c r="Q953" s="6"/>
      <c r="R953" s="6"/>
      <c r="S95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53" s="38">
        <f>VLOOKUP(Table14[[#This Row],[SMT ID]],'[1]Section 163(j) Election'!$A$5:$J$1406,7,0)</f>
        <v>2022</v>
      </c>
    </row>
    <row r="954" spans="1:20" s="5" customFormat="1" ht="30" customHeight="1" x14ac:dyDescent="0.25">
      <c r="A954" s="5" t="s">
        <v>1786</v>
      </c>
      <c r="B954" s="15">
        <v>65191</v>
      </c>
      <c r="C954" s="6">
        <v>15</v>
      </c>
      <c r="D954" s="5" t="s">
        <v>1786</v>
      </c>
      <c r="E954" s="5" t="s">
        <v>369</v>
      </c>
      <c r="F954" s="5" t="s">
        <v>370</v>
      </c>
      <c r="G954" s="5" t="s">
        <v>371</v>
      </c>
      <c r="H954" s="5" t="s">
        <v>88</v>
      </c>
      <c r="I954" s="5" t="s">
        <v>32</v>
      </c>
      <c r="J954" s="5" t="s">
        <v>94</v>
      </c>
      <c r="K954" s="7">
        <v>40540</v>
      </c>
      <c r="L954" s="7"/>
      <c r="M954" s="6" t="s">
        <v>123</v>
      </c>
      <c r="N954" s="5" t="s">
        <v>47</v>
      </c>
      <c r="O954" s="9"/>
      <c r="P954" s="6" t="str">
        <f>VLOOKUP(Table14[[#This Row],[SMT ID]],Table13[[SMT'#]:[163 J Election Question]],9,0)</f>
        <v>No</v>
      </c>
      <c r="Q954" s="6"/>
      <c r="R954" s="6"/>
      <c r="S95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54" s="37">
        <f>VLOOKUP(Table14[[#This Row],[SMT ID]],'[1]Section 163(j) Election'!$A$5:$J$1406,7,0)</f>
        <v>2022</v>
      </c>
    </row>
    <row r="955" spans="1:20" s="5" customFormat="1" ht="30" customHeight="1" x14ac:dyDescent="0.25">
      <c r="A955" s="5" t="s">
        <v>2997</v>
      </c>
      <c r="B955" s="15">
        <v>65200</v>
      </c>
      <c r="C955" s="6">
        <v>100</v>
      </c>
      <c r="D955" s="5" t="s">
        <v>2997</v>
      </c>
      <c r="E955" s="5" t="s">
        <v>3007</v>
      </c>
      <c r="F955" s="5" t="s">
        <v>3008</v>
      </c>
      <c r="G955" s="5" t="s">
        <v>3009</v>
      </c>
      <c r="H955" s="5" t="s">
        <v>182</v>
      </c>
      <c r="I955" s="5" t="s">
        <v>32</v>
      </c>
      <c r="J955" s="5" t="s">
        <v>298</v>
      </c>
      <c r="K955" s="7">
        <v>40847</v>
      </c>
      <c r="L955" s="7"/>
      <c r="M955" s="6" t="s">
        <v>404</v>
      </c>
      <c r="N955" s="5" t="s">
        <v>47</v>
      </c>
      <c r="O955" s="9"/>
      <c r="P955" s="6" t="str">
        <f>VLOOKUP(Table14[[#This Row],[SMT ID]],Table13[[SMT'#]:[163 J Election Question]],9,0)</f>
        <v>No</v>
      </c>
      <c r="Q955" s="6"/>
      <c r="R955" s="6"/>
      <c r="S95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55" s="38">
        <f>VLOOKUP(Table14[[#This Row],[SMT ID]],'[1]Section 163(j) Election'!$A$5:$J$1406,7,0)</f>
        <v>0</v>
      </c>
    </row>
    <row r="956" spans="1:20" s="5" customFormat="1" ht="30" customHeight="1" x14ac:dyDescent="0.25">
      <c r="A956" s="5" t="s">
        <v>1665</v>
      </c>
      <c r="B956" s="15">
        <v>65203</v>
      </c>
      <c r="C956" s="6">
        <v>100</v>
      </c>
      <c r="D956" s="5" t="s">
        <v>1665</v>
      </c>
      <c r="E956" s="5" t="s">
        <v>1670</v>
      </c>
      <c r="F956" s="5" t="s">
        <v>1671</v>
      </c>
      <c r="G956" s="5" t="s">
        <v>1672</v>
      </c>
      <c r="H956" s="5" t="s">
        <v>182</v>
      </c>
      <c r="I956" s="5" t="s">
        <v>32</v>
      </c>
      <c r="J956" s="5" t="s">
        <v>1161</v>
      </c>
      <c r="K956" s="7">
        <v>40816</v>
      </c>
      <c r="L956" s="7"/>
      <c r="M956" s="6" t="s">
        <v>250</v>
      </c>
      <c r="N956" s="5" t="s">
        <v>47</v>
      </c>
      <c r="O956" s="9"/>
      <c r="P956" s="6" t="str">
        <f>VLOOKUP(Table14[[#This Row],[SMT ID]],Table13[[SMT'#]:[163 J Election Question]],9,0)</f>
        <v>No</v>
      </c>
      <c r="Q956" s="6"/>
      <c r="R956" s="6"/>
      <c r="S95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56" s="37">
        <f>VLOOKUP(Table14[[#This Row],[SMT ID]],'[1]Section 163(j) Election'!$A$5:$J$1406,7,0)</f>
        <v>0</v>
      </c>
    </row>
    <row r="957" spans="1:20" s="5" customFormat="1" ht="30" customHeight="1" x14ac:dyDescent="0.25">
      <c r="A957" s="5" t="s">
        <v>265</v>
      </c>
      <c r="B957" s="15">
        <v>65206</v>
      </c>
      <c r="C957" s="6">
        <v>85</v>
      </c>
      <c r="D957" s="5" t="s">
        <v>265</v>
      </c>
      <c r="E957" s="5" t="s">
        <v>372</v>
      </c>
      <c r="F957" s="5" t="s">
        <v>373</v>
      </c>
      <c r="G957" s="5" t="s">
        <v>374</v>
      </c>
      <c r="H957" s="5" t="s">
        <v>68</v>
      </c>
      <c r="I957" s="5" t="s">
        <v>32</v>
      </c>
      <c r="J957" s="5" t="s">
        <v>375</v>
      </c>
      <c r="K957" s="7">
        <v>40505</v>
      </c>
      <c r="L957" s="7"/>
      <c r="M957" s="6" t="s">
        <v>250</v>
      </c>
      <c r="N957" s="5" t="s">
        <v>47</v>
      </c>
      <c r="O957" s="9"/>
      <c r="P957" s="6" t="str">
        <f>VLOOKUP(Table14[[#This Row],[SMT ID]],Table13[[SMT'#]:[163 J Election Question]],9,0)</f>
        <v>No</v>
      </c>
      <c r="Q957" s="6"/>
      <c r="R957" s="6"/>
      <c r="S95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57" s="38">
        <f>VLOOKUP(Table14[[#This Row],[SMT ID]],'[1]Section 163(j) Election'!$A$5:$J$1406,7,0)</f>
        <v>0</v>
      </c>
    </row>
    <row r="958" spans="1:20" s="5" customFormat="1" ht="30" customHeight="1" x14ac:dyDescent="0.25">
      <c r="A958" s="5" t="s">
        <v>1786</v>
      </c>
      <c r="B958" s="15">
        <v>65206</v>
      </c>
      <c r="C958" s="6">
        <v>15</v>
      </c>
      <c r="D958" s="5" t="s">
        <v>1786</v>
      </c>
      <c r="E958" s="5" t="s">
        <v>372</v>
      </c>
      <c r="F958" s="5" t="s">
        <v>373</v>
      </c>
      <c r="G958" s="5" t="s">
        <v>374</v>
      </c>
      <c r="H958" s="5" t="s">
        <v>68</v>
      </c>
      <c r="I958" s="5" t="s">
        <v>32</v>
      </c>
      <c r="J958" s="5" t="s">
        <v>375</v>
      </c>
      <c r="K958" s="7">
        <v>40505</v>
      </c>
      <c r="L958" s="7"/>
      <c r="M958" s="6" t="s">
        <v>250</v>
      </c>
      <c r="N958" s="5" t="s">
        <v>47</v>
      </c>
      <c r="O958" s="9"/>
      <c r="P958" s="6" t="str">
        <f>VLOOKUP(Table14[[#This Row],[SMT ID]],Table13[[SMT'#]:[163 J Election Question]],9,0)</f>
        <v>No</v>
      </c>
      <c r="Q958" s="6"/>
      <c r="R958" s="6"/>
      <c r="S95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58" s="37">
        <f>VLOOKUP(Table14[[#This Row],[SMT ID]],'[1]Section 163(j) Election'!$A$5:$J$1406,7,0)</f>
        <v>0</v>
      </c>
    </row>
    <row r="959" spans="1:20" s="5" customFormat="1" ht="30" customHeight="1" x14ac:dyDescent="0.25">
      <c r="A959" s="5" t="s">
        <v>1553</v>
      </c>
      <c r="B959" s="15">
        <v>65210</v>
      </c>
      <c r="C959" s="6">
        <v>100</v>
      </c>
      <c r="D959" s="5" t="s">
        <v>1553</v>
      </c>
      <c r="E959" s="5" t="s">
        <v>1554</v>
      </c>
      <c r="F959" s="5" t="s">
        <v>1555</v>
      </c>
      <c r="G959" s="5" t="s">
        <v>1556</v>
      </c>
      <c r="H959" s="5" t="s">
        <v>115</v>
      </c>
      <c r="I959" s="5" t="s">
        <v>43</v>
      </c>
      <c r="J959" s="5" t="s">
        <v>1557</v>
      </c>
      <c r="K959" s="7">
        <v>41452</v>
      </c>
      <c r="L959" s="7"/>
      <c r="M959" s="6" t="s">
        <v>334</v>
      </c>
      <c r="N959" s="5" t="s">
        <v>47</v>
      </c>
      <c r="O959" s="9"/>
      <c r="P959" s="6" t="str">
        <f>VLOOKUP(Table14[[#This Row],[SMT ID]],Table13[[SMT'#]:[163 J Election Question]],9,0)</f>
        <v>No</v>
      </c>
      <c r="Q959" s="6"/>
      <c r="R959" s="6"/>
      <c r="S95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59" s="38">
        <f>VLOOKUP(Table14[[#This Row],[SMT ID]],'[1]Section 163(j) Election'!$A$5:$J$1406,7,0)</f>
        <v>2022</v>
      </c>
    </row>
    <row r="960" spans="1:20" s="5" customFormat="1" ht="30" customHeight="1" x14ac:dyDescent="0.25">
      <c r="A960" s="5" t="s">
        <v>1453</v>
      </c>
      <c r="B960" s="15">
        <v>65213</v>
      </c>
      <c r="C960" s="6">
        <v>100</v>
      </c>
      <c r="D960" s="5" t="s">
        <v>1453</v>
      </c>
      <c r="E960" s="5" t="s">
        <v>1468</v>
      </c>
      <c r="F960" s="5" t="s">
        <v>1469</v>
      </c>
      <c r="G960" s="5" t="s">
        <v>1470</v>
      </c>
      <c r="H960" s="5" t="s">
        <v>53</v>
      </c>
      <c r="I960" s="5" t="s">
        <v>43</v>
      </c>
      <c r="J960" s="5" t="s">
        <v>33</v>
      </c>
      <c r="K960" s="7">
        <v>40533</v>
      </c>
      <c r="L960" s="7"/>
      <c r="M960" s="6" t="s">
        <v>123</v>
      </c>
      <c r="N960" s="5" t="s">
        <v>26</v>
      </c>
      <c r="O960" s="9"/>
      <c r="P960" s="6" t="str">
        <f>VLOOKUP(Table14[[#This Row],[SMT ID]],Table13[[SMT'#]:[163 J Election Question]],9,0)</f>
        <v>Yes</v>
      </c>
      <c r="Q960" s="6">
        <v>2018</v>
      </c>
      <c r="R960" s="6"/>
      <c r="S96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60" s="37">
        <f>VLOOKUP(Table14[[#This Row],[SMT ID]],'[1]Section 163(j) Election'!$A$5:$J$1406,7,0)</f>
        <v>2018</v>
      </c>
    </row>
    <row r="961" spans="1:20" s="5" customFormat="1" ht="30" customHeight="1" x14ac:dyDescent="0.25">
      <c r="A961" s="5" t="s">
        <v>1453</v>
      </c>
      <c r="B961" s="15">
        <v>65214</v>
      </c>
      <c r="C961" s="6">
        <v>100</v>
      </c>
      <c r="D961" s="5" t="s">
        <v>1453</v>
      </c>
      <c r="E961" s="5" t="s">
        <v>1471</v>
      </c>
      <c r="F961" s="5" t="s">
        <v>1472</v>
      </c>
      <c r="G961" s="5" t="s">
        <v>1470</v>
      </c>
      <c r="H961" s="5" t="s">
        <v>53</v>
      </c>
      <c r="I961" s="5" t="s">
        <v>43</v>
      </c>
      <c r="J961" s="5" t="s">
        <v>33</v>
      </c>
      <c r="K961" s="7">
        <v>40533</v>
      </c>
      <c r="L961" s="7"/>
      <c r="M961" s="6" t="s">
        <v>123</v>
      </c>
      <c r="N961" s="5" t="s">
        <v>26</v>
      </c>
      <c r="O961" s="9"/>
      <c r="P961" s="6" t="str">
        <f>VLOOKUP(Table14[[#This Row],[SMT ID]],Table13[[SMT'#]:[163 J Election Question]],9,0)</f>
        <v>No</v>
      </c>
      <c r="Q961" s="6"/>
      <c r="R961" s="6"/>
      <c r="S96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61" s="38">
        <f>VLOOKUP(Table14[[#This Row],[SMT ID]],'[1]Section 163(j) Election'!$A$5:$J$1406,7,0)</f>
        <v>2022</v>
      </c>
    </row>
    <row r="962" spans="1:20" s="5" customFormat="1" ht="30" customHeight="1" x14ac:dyDescent="0.25">
      <c r="A962" s="5" t="s">
        <v>1665</v>
      </c>
      <c r="B962" s="15">
        <v>65221</v>
      </c>
      <c r="C962" s="6">
        <v>100</v>
      </c>
      <c r="D962" s="5" t="s">
        <v>1665</v>
      </c>
      <c r="E962" s="5" t="s">
        <v>1673</v>
      </c>
      <c r="F962" s="5" t="s">
        <v>1674</v>
      </c>
      <c r="G962" s="5" t="s">
        <v>1659</v>
      </c>
      <c r="H962" s="5" t="s">
        <v>31</v>
      </c>
      <c r="I962" s="5" t="s">
        <v>32</v>
      </c>
      <c r="J962" s="5" t="s">
        <v>264</v>
      </c>
      <c r="K962" s="7">
        <v>40786</v>
      </c>
      <c r="L962" s="7"/>
      <c r="M962" s="6" t="s">
        <v>135</v>
      </c>
      <c r="N962" s="5" t="s">
        <v>47</v>
      </c>
      <c r="O962" s="9"/>
      <c r="P962" s="6" t="str">
        <f>VLOOKUP(Table14[[#This Row],[SMT ID]],Table13[[SMT'#]:[163 J Election Question]],9,0)</f>
        <v>No</v>
      </c>
      <c r="Q962" s="6"/>
      <c r="R962" s="6"/>
      <c r="S96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62" s="37">
        <f>VLOOKUP(Table14[[#This Row],[SMT ID]],'[1]Section 163(j) Election'!$A$5:$J$1406,7,0)</f>
        <v>0</v>
      </c>
    </row>
    <row r="963" spans="1:20" s="5" customFormat="1" ht="30" customHeight="1" x14ac:dyDescent="0.25">
      <c r="A963" s="5" t="s">
        <v>4208</v>
      </c>
      <c r="B963" s="15">
        <v>65223</v>
      </c>
      <c r="C963" s="6">
        <v>100</v>
      </c>
      <c r="D963" s="5" t="s">
        <v>4208</v>
      </c>
      <c r="E963" s="5" t="s">
        <v>4219</v>
      </c>
      <c r="F963" s="5" t="s">
        <v>4220</v>
      </c>
      <c r="G963" s="5" t="s">
        <v>2849</v>
      </c>
      <c r="H963" s="5" t="s">
        <v>524</v>
      </c>
      <c r="I963" s="5" t="s">
        <v>43</v>
      </c>
      <c r="J963" s="5" t="s">
        <v>915</v>
      </c>
      <c r="K963" s="7">
        <v>40830</v>
      </c>
      <c r="L963" s="7"/>
      <c r="M963" s="6" t="s">
        <v>135</v>
      </c>
      <c r="N963" s="5" t="s">
        <v>56</v>
      </c>
      <c r="O963" s="9"/>
      <c r="P963" s="6" t="str">
        <f>VLOOKUP(Table14[[#This Row],[SMT ID]],Table13[[SMT'#]:[163 J Election Question]],9,0)</f>
        <v>Yes</v>
      </c>
      <c r="Q963" s="6">
        <v>2018</v>
      </c>
      <c r="R963" s="6"/>
      <c r="S96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63" s="38">
        <f>VLOOKUP(Table14[[#This Row],[SMT ID]],'[1]Section 163(j) Election'!$A$5:$J$1406,7,0)</f>
        <v>2018</v>
      </c>
    </row>
    <row r="964" spans="1:20" s="5" customFormat="1" ht="30" customHeight="1" x14ac:dyDescent="0.25">
      <c r="A964" s="5" t="s">
        <v>2997</v>
      </c>
      <c r="B964" s="15">
        <v>65233</v>
      </c>
      <c r="C964" s="6">
        <v>100</v>
      </c>
      <c r="D964" s="5" t="s">
        <v>2997</v>
      </c>
      <c r="E964" s="5" t="s">
        <v>3010</v>
      </c>
      <c r="F964" s="5" t="s">
        <v>3011</v>
      </c>
      <c r="G964" s="5" t="s">
        <v>1774</v>
      </c>
      <c r="H964" s="5" t="s">
        <v>203</v>
      </c>
      <c r="I964" s="5" t="s">
        <v>133</v>
      </c>
      <c r="J964" s="5" t="s">
        <v>1775</v>
      </c>
      <c r="K964" s="7">
        <v>40905</v>
      </c>
      <c r="L964" s="7"/>
      <c r="M964" s="6" t="s">
        <v>135</v>
      </c>
      <c r="N964" s="5" t="s">
        <v>56</v>
      </c>
      <c r="O964" s="9"/>
      <c r="P964" s="6" t="str">
        <f>VLOOKUP(Table14[[#This Row],[SMT ID]],Table13[[SMT'#]:[163 J Election Question]],9,0)</f>
        <v>No</v>
      </c>
      <c r="Q964" s="6"/>
      <c r="R964" s="6"/>
      <c r="S96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64" s="37">
        <f>VLOOKUP(Table14[[#This Row],[SMT ID]],'[1]Section 163(j) Election'!$A$5:$J$1406,7,0)</f>
        <v>0</v>
      </c>
    </row>
    <row r="965" spans="1:20" s="5" customFormat="1" ht="30" customHeight="1" x14ac:dyDescent="0.25">
      <c r="A965" s="5" t="s">
        <v>4182</v>
      </c>
      <c r="B965" s="15">
        <v>65241</v>
      </c>
      <c r="C965" s="6">
        <v>100</v>
      </c>
      <c r="D965" s="5" t="s">
        <v>4182</v>
      </c>
      <c r="E965" s="5" t="s">
        <v>4203</v>
      </c>
      <c r="F965" s="5" t="s">
        <v>4204</v>
      </c>
      <c r="G965" s="5" t="s">
        <v>4205</v>
      </c>
      <c r="H965" s="5" t="s">
        <v>431</v>
      </c>
      <c r="I965" s="5" t="s">
        <v>43</v>
      </c>
      <c r="J965" s="5" t="s">
        <v>44</v>
      </c>
      <c r="K965" s="7">
        <v>40564</v>
      </c>
      <c r="L965" s="7"/>
      <c r="M965" s="6" t="s">
        <v>250</v>
      </c>
      <c r="N965" s="5" t="s">
        <v>47</v>
      </c>
      <c r="O965" s="9"/>
      <c r="P965" s="6" t="str">
        <f>VLOOKUP(Table14[[#This Row],[SMT ID]],Table13[[SMT'#]:[163 J Election Question]],9,0)</f>
        <v>No</v>
      </c>
      <c r="Q965" s="6"/>
      <c r="R965" s="6"/>
      <c r="S96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65" s="38">
        <f>VLOOKUP(Table14[[#This Row],[SMT ID]],'[1]Section 163(j) Election'!$A$5:$J$1406,7,0)</f>
        <v>2022</v>
      </c>
    </row>
    <row r="966" spans="1:20" s="5" customFormat="1" ht="30" customHeight="1" x14ac:dyDescent="0.25">
      <c r="A966" s="5" t="s">
        <v>4182</v>
      </c>
      <c r="B966" s="15">
        <v>65242</v>
      </c>
      <c r="C966" s="6">
        <v>100</v>
      </c>
      <c r="D966" s="5" t="s">
        <v>4182</v>
      </c>
      <c r="E966" s="5" t="s">
        <v>4206</v>
      </c>
      <c r="F966" s="5" t="s">
        <v>4207</v>
      </c>
      <c r="G966" s="5" t="s">
        <v>4205</v>
      </c>
      <c r="H966" s="5" t="s">
        <v>431</v>
      </c>
      <c r="I966" s="5" t="s">
        <v>43</v>
      </c>
      <c r="J966" s="5" t="s">
        <v>44</v>
      </c>
      <c r="K966" s="7">
        <v>40564</v>
      </c>
      <c r="L966" s="7"/>
      <c r="M966" s="6" t="s">
        <v>250</v>
      </c>
      <c r="N966" s="5" t="s">
        <v>47</v>
      </c>
      <c r="O966" s="9"/>
      <c r="P966" s="6" t="str">
        <f>VLOOKUP(Table14[[#This Row],[SMT ID]],Table13[[SMT'#]:[163 J Election Question]],9,0)</f>
        <v>Yes</v>
      </c>
      <c r="Q966" s="6">
        <v>2018</v>
      </c>
      <c r="R966" s="6"/>
      <c r="S96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66" s="37">
        <f>VLOOKUP(Table14[[#This Row],[SMT ID]],'[1]Section 163(j) Election'!$A$5:$J$1406,7,0)</f>
        <v>2018</v>
      </c>
    </row>
    <row r="967" spans="1:20" s="5" customFormat="1" ht="30" customHeight="1" x14ac:dyDescent="0.25">
      <c r="A967" s="5" t="s">
        <v>1665</v>
      </c>
      <c r="B967" s="15">
        <v>65246</v>
      </c>
      <c r="C967" s="6">
        <v>100</v>
      </c>
      <c r="D967" s="5" t="s">
        <v>1665</v>
      </c>
      <c r="E967" s="5" t="s">
        <v>1675</v>
      </c>
      <c r="F967" s="5" t="s">
        <v>1676</v>
      </c>
      <c r="G967" s="5" t="s">
        <v>1631</v>
      </c>
      <c r="H967" s="5" t="s">
        <v>630</v>
      </c>
      <c r="I967" s="5" t="s">
        <v>43</v>
      </c>
      <c r="J967" s="5" t="s">
        <v>33</v>
      </c>
      <c r="K967" s="7">
        <v>40934</v>
      </c>
      <c r="L967" s="7"/>
      <c r="M967" s="6" t="s">
        <v>250</v>
      </c>
      <c r="N967" s="5" t="s">
        <v>47</v>
      </c>
      <c r="O967" s="9"/>
      <c r="P967" s="6" t="str">
        <f>VLOOKUP(Table14[[#This Row],[SMT ID]],Table13[[SMT'#]:[163 J Election Question]],9,0)</f>
        <v>No</v>
      </c>
      <c r="Q967" s="6"/>
      <c r="R967" s="6"/>
      <c r="S96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67" s="38">
        <f>VLOOKUP(Table14[[#This Row],[SMT ID]],'[1]Section 163(j) Election'!$A$5:$J$1406,7,0)</f>
        <v>0</v>
      </c>
    </row>
    <row r="968" spans="1:20" s="5" customFormat="1" ht="30" customHeight="1" x14ac:dyDescent="0.25">
      <c r="A968" s="5" t="s">
        <v>2997</v>
      </c>
      <c r="B968" s="15">
        <v>65247</v>
      </c>
      <c r="C968" s="6">
        <v>100</v>
      </c>
      <c r="D968" s="5" t="s">
        <v>2997</v>
      </c>
      <c r="E968" s="5" t="s">
        <v>3012</v>
      </c>
      <c r="F968" s="5" t="s">
        <v>3013</v>
      </c>
      <c r="G968" s="5" t="s">
        <v>3014</v>
      </c>
      <c r="H968" s="5" t="s">
        <v>182</v>
      </c>
      <c r="I968" s="5" t="s">
        <v>32</v>
      </c>
      <c r="J968" s="5" t="s">
        <v>62</v>
      </c>
      <c r="K968" s="7">
        <v>40891</v>
      </c>
      <c r="L968" s="7"/>
      <c r="M968" s="6" t="s">
        <v>334</v>
      </c>
      <c r="N968" s="5" t="s">
        <v>47</v>
      </c>
      <c r="O968" s="9"/>
      <c r="P968" s="6" t="str">
        <f>VLOOKUP(Table14[[#This Row],[SMT ID]],Table13[[SMT'#]:[163 J Election Question]],9,0)</f>
        <v>No</v>
      </c>
      <c r="Q968" s="6"/>
      <c r="R968" s="6"/>
      <c r="S96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68" s="37">
        <f>VLOOKUP(Table14[[#This Row],[SMT ID]],'[1]Section 163(j) Election'!$A$5:$J$1406,7,0)</f>
        <v>0</v>
      </c>
    </row>
    <row r="969" spans="1:20" s="5" customFormat="1" ht="30" customHeight="1" x14ac:dyDescent="0.25">
      <c r="A969" s="5" t="s">
        <v>265</v>
      </c>
      <c r="B969" s="15">
        <v>65252</v>
      </c>
      <c r="C969" s="6">
        <v>100</v>
      </c>
      <c r="D969" s="5" t="s">
        <v>265</v>
      </c>
      <c r="E969" s="5" t="s">
        <v>376</v>
      </c>
      <c r="F969" s="5" t="s">
        <v>377</v>
      </c>
      <c r="G969" s="5" t="s">
        <v>368</v>
      </c>
      <c r="H969" s="5" t="s">
        <v>100</v>
      </c>
      <c r="I969" s="5" t="s">
        <v>32</v>
      </c>
      <c r="J969" s="5" t="s">
        <v>122</v>
      </c>
      <c r="K969" s="7">
        <v>40773</v>
      </c>
      <c r="L969" s="7"/>
      <c r="M969" s="6" t="s">
        <v>250</v>
      </c>
      <c r="N969" s="5" t="s">
        <v>56</v>
      </c>
      <c r="O969" s="9"/>
      <c r="P969" s="6" t="str">
        <f>VLOOKUP(Table14[[#This Row],[SMT ID]],Table13[[SMT'#]:[163 J Election Question]],9,0)</f>
        <v>No</v>
      </c>
      <c r="Q969" s="6"/>
      <c r="R969" s="6"/>
      <c r="S96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69" s="38">
        <f>VLOOKUP(Table14[[#This Row],[SMT ID]],'[1]Section 163(j) Election'!$A$5:$J$1406,7,0)</f>
        <v>0</v>
      </c>
    </row>
    <row r="970" spans="1:20" s="5" customFormat="1" ht="30" customHeight="1" x14ac:dyDescent="0.25">
      <c r="A970" s="5" t="s">
        <v>1239</v>
      </c>
      <c r="B970" s="15">
        <v>65258</v>
      </c>
      <c r="C970" s="6">
        <v>100</v>
      </c>
      <c r="D970" s="5" t="s">
        <v>1239</v>
      </c>
      <c r="E970" s="5" t="s">
        <v>1240</v>
      </c>
      <c r="F970" s="5" t="s">
        <v>1241</v>
      </c>
      <c r="G970" s="5" t="s">
        <v>1242</v>
      </c>
      <c r="H970" s="5" t="s">
        <v>132</v>
      </c>
      <c r="I970" s="5" t="s">
        <v>133</v>
      </c>
      <c r="J970" s="5" t="s">
        <v>134</v>
      </c>
      <c r="K970" s="7">
        <v>40752</v>
      </c>
      <c r="L970" s="7"/>
      <c r="M970" s="6" t="s">
        <v>250</v>
      </c>
      <c r="N970" s="5" t="s">
        <v>47</v>
      </c>
      <c r="O970" s="9"/>
      <c r="P970" s="6" t="str">
        <f>VLOOKUP(Table14[[#This Row],[SMT ID]],Table13[[SMT'#]:[163 J Election Question]],9,0)</f>
        <v>Yes</v>
      </c>
      <c r="Q970" s="6">
        <v>2018</v>
      </c>
      <c r="R970" s="6"/>
      <c r="S97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70" s="37">
        <f>VLOOKUP(Table14[[#This Row],[SMT ID]],'[1]Section 163(j) Election'!$A$5:$J$1406,7,0)</f>
        <v>2018</v>
      </c>
    </row>
    <row r="971" spans="1:20" s="5" customFormat="1" ht="30" customHeight="1" x14ac:dyDescent="0.25">
      <c r="A971" s="5" t="s">
        <v>378</v>
      </c>
      <c r="B971" s="15">
        <v>65275</v>
      </c>
      <c r="C971" s="6">
        <v>100</v>
      </c>
      <c r="D971" s="5" t="s">
        <v>378</v>
      </c>
      <c r="E971" s="5" t="s">
        <v>392</v>
      </c>
      <c r="F971" s="5" t="s">
        <v>393</v>
      </c>
      <c r="G971" s="5" t="s">
        <v>394</v>
      </c>
      <c r="H971" s="5" t="s">
        <v>88</v>
      </c>
      <c r="I971" s="5" t="s">
        <v>32</v>
      </c>
      <c r="J971" s="5" t="s">
        <v>94</v>
      </c>
      <c r="K971" s="7">
        <v>40830</v>
      </c>
      <c r="L971" s="7"/>
      <c r="M971" s="6" t="s">
        <v>135</v>
      </c>
      <c r="N971" s="5" t="s">
        <v>47</v>
      </c>
      <c r="O971" s="9"/>
      <c r="P971" s="6" t="str">
        <f>VLOOKUP(Table14[[#This Row],[SMT ID]],Table13[[SMT'#]:[163 J Election Question]],9,0)</f>
        <v>No</v>
      </c>
      <c r="Q971" s="6"/>
      <c r="R971" s="6"/>
      <c r="S97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71" s="38">
        <f>VLOOKUP(Table14[[#This Row],[SMT ID]],'[1]Section 163(j) Election'!$A$5:$J$1406,7,0)</f>
        <v>0</v>
      </c>
    </row>
    <row r="972" spans="1:20" s="5" customFormat="1" ht="30" customHeight="1" x14ac:dyDescent="0.25">
      <c r="A972" s="5" t="s">
        <v>4208</v>
      </c>
      <c r="B972" s="15">
        <v>65276</v>
      </c>
      <c r="C972" s="6">
        <v>100</v>
      </c>
      <c r="D972" s="5" t="s">
        <v>4208</v>
      </c>
      <c r="E972" s="5" t="s">
        <v>4221</v>
      </c>
      <c r="F972" s="5" t="s">
        <v>4222</v>
      </c>
      <c r="G972" s="5" t="s">
        <v>1897</v>
      </c>
      <c r="H972" s="5" t="s">
        <v>88</v>
      </c>
      <c r="I972" s="5" t="s">
        <v>32</v>
      </c>
      <c r="J972" s="5" t="s">
        <v>153</v>
      </c>
      <c r="K972" s="7">
        <v>40854</v>
      </c>
      <c r="L972" s="7"/>
      <c r="M972" s="6" t="s">
        <v>250</v>
      </c>
      <c r="N972" s="5" t="s">
        <v>47</v>
      </c>
      <c r="O972" s="9"/>
      <c r="P972" s="6" t="str">
        <f>VLOOKUP(Table14[[#This Row],[SMT ID]],Table13[[SMT'#]:[163 J Election Question]],9,0)</f>
        <v>No</v>
      </c>
      <c r="Q972" s="6"/>
      <c r="R972" s="6"/>
      <c r="S97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72" s="37">
        <f>VLOOKUP(Table14[[#This Row],[SMT ID]],'[1]Section 163(j) Election'!$A$5:$J$1406,7,0)</f>
        <v>0</v>
      </c>
    </row>
    <row r="973" spans="1:20" s="5" customFormat="1" ht="30" customHeight="1" x14ac:dyDescent="0.25">
      <c r="A973" s="5" t="s">
        <v>2997</v>
      </c>
      <c r="B973" s="15">
        <v>65278</v>
      </c>
      <c r="C973" s="6">
        <v>100</v>
      </c>
      <c r="D973" s="5" t="s">
        <v>2997</v>
      </c>
      <c r="E973" s="5" t="s">
        <v>3015</v>
      </c>
      <c r="F973" s="5" t="s">
        <v>3016</v>
      </c>
      <c r="G973" s="5" t="s">
        <v>185</v>
      </c>
      <c r="H973" s="5" t="s">
        <v>88</v>
      </c>
      <c r="I973" s="5" t="s">
        <v>32</v>
      </c>
      <c r="J973" s="5" t="s">
        <v>89</v>
      </c>
      <c r="K973" s="7">
        <v>40897</v>
      </c>
      <c r="L973" s="7"/>
      <c r="M973" s="6" t="s">
        <v>250</v>
      </c>
      <c r="N973" s="5" t="s">
        <v>47</v>
      </c>
      <c r="O973" s="9"/>
      <c r="P973" s="6" t="str">
        <f>VLOOKUP(Table14[[#This Row],[SMT ID]],Table13[[SMT'#]:[163 J Election Question]],9,0)</f>
        <v>No</v>
      </c>
      <c r="Q973" s="6"/>
      <c r="R973" s="6"/>
      <c r="S97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73" s="38">
        <f>VLOOKUP(Table14[[#This Row],[SMT ID]],'[1]Section 163(j) Election'!$A$5:$J$1406,7,0)</f>
        <v>0</v>
      </c>
    </row>
    <row r="974" spans="1:20" s="5" customFormat="1" ht="30" customHeight="1" x14ac:dyDescent="0.25">
      <c r="A974" s="5" t="s">
        <v>2997</v>
      </c>
      <c r="B974" s="15">
        <v>65286</v>
      </c>
      <c r="C974" s="6">
        <v>100</v>
      </c>
      <c r="D974" s="5" t="s">
        <v>2997</v>
      </c>
      <c r="E974" s="5" t="s">
        <v>3017</v>
      </c>
      <c r="F974" s="5" t="s">
        <v>3018</v>
      </c>
      <c r="G974" s="5" t="s">
        <v>629</v>
      </c>
      <c r="H974" s="5" t="s">
        <v>630</v>
      </c>
      <c r="I974" s="5" t="s">
        <v>43</v>
      </c>
      <c r="J974" s="5" t="s">
        <v>631</v>
      </c>
      <c r="K974" s="7">
        <v>40758</v>
      </c>
      <c r="L974" s="7"/>
      <c r="M974" s="6" t="s">
        <v>135</v>
      </c>
      <c r="N974" s="5" t="s">
        <v>47</v>
      </c>
      <c r="O974" s="9"/>
      <c r="P974" s="6" t="str">
        <f>VLOOKUP(Table14[[#This Row],[SMT ID]],Table13[[SMT'#]:[163 J Election Question]],9,0)</f>
        <v>No</v>
      </c>
      <c r="Q974" s="6"/>
      <c r="R974" s="6"/>
      <c r="S97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74" s="37">
        <f>VLOOKUP(Table14[[#This Row],[SMT ID]],'[1]Section 163(j) Election'!$A$5:$J$1406,7,0)</f>
        <v>2022</v>
      </c>
    </row>
    <row r="975" spans="1:20" s="5" customFormat="1" ht="30" customHeight="1" x14ac:dyDescent="0.25">
      <c r="A975" s="5" t="s">
        <v>1642</v>
      </c>
      <c r="B975" s="15">
        <v>65287</v>
      </c>
      <c r="C975" s="6">
        <v>100</v>
      </c>
      <c r="D975" s="5" t="s">
        <v>1642</v>
      </c>
      <c r="E975" s="5" t="s">
        <v>1643</v>
      </c>
      <c r="F975" s="5" t="s">
        <v>1644</v>
      </c>
      <c r="G975" s="5" t="s">
        <v>1645</v>
      </c>
      <c r="H975" s="5" t="s">
        <v>182</v>
      </c>
      <c r="I975" s="5" t="s">
        <v>32</v>
      </c>
      <c r="J975" s="5" t="s">
        <v>78</v>
      </c>
      <c r="K975" s="7">
        <v>40814</v>
      </c>
      <c r="L975" s="7"/>
      <c r="M975" s="6" t="s">
        <v>250</v>
      </c>
      <c r="N975" s="5" t="s">
        <v>47</v>
      </c>
      <c r="O975" s="9"/>
      <c r="P975" s="6" t="str">
        <f>VLOOKUP(Table14[[#This Row],[SMT ID]],Table13[[SMT'#]:[163 J Election Question]],9,0)</f>
        <v>No</v>
      </c>
      <c r="Q975" s="6"/>
      <c r="R975" s="6"/>
      <c r="S97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75" s="38">
        <f>VLOOKUP(Table14[[#This Row],[SMT ID]],'[1]Section 163(j) Election'!$A$5:$J$1406,7,0)</f>
        <v>0</v>
      </c>
    </row>
    <row r="976" spans="1:20" s="5" customFormat="1" ht="30" customHeight="1" x14ac:dyDescent="0.25">
      <c r="A976" s="5" t="s">
        <v>591</v>
      </c>
      <c r="B976" s="15">
        <v>65291</v>
      </c>
      <c r="C976" s="6">
        <v>100</v>
      </c>
      <c r="D976" s="5" t="s">
        <v>591</v>
      </c>
      <c r="E976" s="5" t="s">
        <v>609</v>
      </c>
      <c r="F976" s="5" t="s">
        <v>610</v>
      </c>
      <c r="G976" s="5" t="s">
        <v>611</v>
      </c>
      <c r="H976" s="5" t="s">
        <v>109</v>
      </c>
      <c r="I976" s="5" t="s">
        <v>32</v>
      </c>
      <c r="J976" s="5" t="s">
        <v>333</v>
      </c>
      <c r="K976" s="7">
        <v>40756</v>
      </c>
      <c r="L976" s="7"/>
      <c r="M976" s="6" t="s">
        <v>334</v>
      </c>
      <c r="N976" s="5" t="s">
        <v>47</v>
      </c>
      <c r="O976" s="9"/>
      <c r="P976" s="6" t="str">
        <f>VLOOKUP(Table14[[#This Row],[SMT ID]],Table13[[SMT'#]:[163 J Election Question]],9,0)</f>
        <v>Yes</v>
      </c>
      <c r="Q976" s="6">
        <v>2018</v>
      </c>
      <c r="R976" s="6"/>
      <c r="S97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76" s="37">
        <f>VLOOKUP(Table14[[#This Row],[SMT ID]],'[1]Section 163(j) Election'!$A$5:$J$1406,7,0)</f>
        <v>2018</v>
      </c>
    </row>
    <row r="977" spans="1:20" s="5" customFormat="1" ht="30" customHeight="1" x14ac:dyDescent="0.25">
      <c r="A977" s="21" t="s">
        <v>4208</v>
      </c>
      <c r="B977" s="19">
        <v>65310</v>
      </c>
      <c r="C977" s="20">
        <v>100</v>
      </c>
      <c r="D977" s="21" t="s">
        <v>4208</v>
      </c>
      <c r="E977" s="21" t="s">
        <v>4223</v>
      </c>
      <c r="F977" s="21" t="s">
        <v>4224</v>
      </c>
      <c r="G977" s="21" t="s">
        <v>744</v>
      </c>
      <c r="H977" s="21" t="s">
        <v>431</v>
      </c>
      <c r="I977" s="21" t="s">
        <v>43</v>
      </c>
      <c r="J977" s="21" t="s">
        <v>44</v>
      </c>
      <c r="K977" s="22">
        <v>40716</v>
      </c>
      <c r="L977" s="22"/>
      <c r="M977" s="20" t="s">
        <v>334</v>
      </c>
      <c r="N977" s="21" t="s">
        <v>47</v>
      </c>
      <c r="O977" s="23"/>
      <c r="P977" s="20" t="s">
        <v>21</v>
      </c>
      <c r="Q977" s="20">
        <v>2019</v>
      </c>
      <c r="R977" s="20"/>
      <c r="S97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77" s="38">
        <f>VLOOKUP(Table14[[#This Row],[SMT ID]],'[1]Section 163(j) Election'!$A$5:$J$1406,7,0)</f>
        <v>2018</v>
      </c>
    </row>
    <row r="978" spans="1:20" s="5" customFormat="1" ht="30" customHeight="1" x14ac:dyDescent="0.25">
      <c r="A978" s="5" t="s">
        <v>4092</v>
      </c>
      <c r="B978" s="15">
        <v>65323</v>
      </c>
      <c r="C978" s="6">
        <v>100</v>
      </c>
      <c r="D978" s="5" t="s">
        <v>4092</v>
      </c>
      <c r="E978" s="5" t="s">
        <v>4097</v>
      </c>
      <c r="F978" s="5" t="s">
        <v>4098</v>
      </c>
      <c r="G978" s="5" t="s">
        <v>4099</v>
      </c>
      <c r="H978" s="5" t="s">
        <v>164</v>
      </c>
      <c r="I978" s="5" t="s">
        <v>133</v>
      </c>
      <c r="J978" s="5" t="s">
        <v>153</v>
      </c>
      <c r="K978" s="7">
        <v>41059</v>
      </c>
      <c r="L978" s="7"/>
      <c r="M978" s="6" t="s">
        <v>334</v>
      </c>
      <c r="N978" s="5" t="s">
        <v>47</v>
      </c>
      <c r="O978" s="9"/>
      <c r="P978" s="6" t="str">
        <f>VLOOKUP(Table14[[#This Row],[SMT ID]],[3]Sheet1!$A$11:$AC$60,29,0)</f>
        <v>Yes</v>
      </c>
      <c r="Q978" s="6">
        <v>2019</v>
      </c>
      <c r="R978" s="6"/>
      <c r="S97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78" s="37">
        <f>VLOOKUP(Table14[[#This Row],[SMT ID]],'[1]Section 163(j) Election'!$A$5:$J$1406,7,0)</f>
        <v>2018</v>
      </c>
    </row>
    <row r="979" spans="1:20" s="5" customFormat="1" ht="30" customHeight="1" x14ac:dyDescent="0.25">
      <c r="A979" s="5" t="s">
        <v>1767</v>
      </c>
      <c r="B979" s="15">
        <v>65334</v>
      </c>
      <c r="C979" s="6">
        <v>100</v>
      </c>
      <c r="D979" s="5" t="s">
        <v>1767</v>
      </c>
      <c r="E979" s="5" t="s">
        <v>1772</v>
      </c>
      <c r="F979" s="5" t="s">
        <v>1773</v>
      </c>
      <c r="G979" s="5" t="s">
        <v>1774</v>
      </c>
      <c r="H979" s="5" t="s">
        <v>203</v>
      </c>
      <c r="I979" s="5" t="s">
        <v>133</v>
      </c>
      <c r="J979" s="5" t="s">
        <v>1775</v>
      </c>
      <c r="K979" s="7">
        <v>41376</v>
      </c>
      <c r="L979" s="7"/>
      <c r="M979" s="6" t="s">
        <v>250</v>
      </c>
      <c r="N979" s="5" t="s">
        <v>56</v>
      </c>
      <c r="O979" s="9"/>
      <c r="P979" s="6" t="str">
        <f>VLOOKUP(Table14[[#This Row],[SMT ID]],Table13[[SMT'#]:[163 J Election Question]],9,0)</f>
        <v>Yes</v>
      </c>
      <c r="Q979" s="6">
        <v>2018</v>
      </c>
      <c r="R979" s="6"/>
      <c r="S97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79" s="38">
        <f>VLOOKUP(Table14[[#This Row],[SMT ID]],'[1]Section 163(j) Election'!$A$5:$J$1406,7,0)</f>
        <v>2018</v>
      </c>
    </row>
    <row r="980" spans="1:20" s="5" customFormat="1" ht="30" customHeight="1" x14ac:dyDescent="0.25">
      <c r="A980" s="5" t="s">
        <v>2997</v>
      </c>
      <c r="B980" s="15">
        <v>65339</v>
      </c>
      <c r="C980" s="6">
        <v>100</v>
      </c>
      <c r="D980" s="5" t="s">
        <v>2997</v>
      </c>
      <c r="E980" s="5" t="s">
        <v>3019</v>
      </c>
      <c r="F980" s="5" t="s">
        <v>3020</v>
      </c>
      <c r="G980" s="5" t="s">
        <v>3021</v>
      </c>
      <c r="H980" s="5" t="s">
        <v>289</v>
      </c>
      <c r="I980" s="5" t="s">
        <v>133</v>
      </c>
      <c r="J980" s="5" t="s">
        <v>171</v>
      </c>
      <c r="K980" s="7">
        <v>40771</v>
      </c>
      <c r="L980" s="7"/>
      <c r="M980" s="6" t="s">
        <v>334</v>
      </c>
      <c r="N980" s="5" t="s">
        <v>47</v>
      </c>
      <c r="O980" s="9"/>
      <c r="P980" s="6" t="str">
        <f>VLOOKUP(Table14[[#This Row],[SMT ID]],Table13[[SMT'#]:[163 J Election Question]],9,0)</f>
        <v>No</v>
      </c>
      <c r="Q980" s="6"/>
      <c r="R980" s="6"/>
      <c r="S98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80" s="37">
        <f>VLOOKUP(Table14[[#This Row],[SMT ID]],'[1]Section 163(j) Election'!$A$5:$J$1406,7,0)</f>
        <v>0</v>
      </c>
    </row>
    <row r="981" spans="1:20" s="5" customFormat="1" ht="30" customHeight="1" x14ac:dyDescent="0.25">
      <c r="A981" s="5" t="s">
        <v>2997</v>
      </c>
      <c r="B981" s="15">
        <v>65345</v>
      </c>
      <c r="C981" s="6">
        <v>75</v>
      </c>
      <c r="D981" s="5" t="s">
        <v>2997</v>
      </c>
      <c r="E981" s="5" t="s">
        <v>3022</v>
      </c>
      <c r="F981" s="5" t="s">
        <v>3023</v>
      </c>
      <c r="G981" s="5" t="s">
        <v>1167</v>
      </c>
      <c r="H981" s="5" t="s">
        <v>144</v>
      </c>
      <c r="I981" s="5" t="s">
        <v>133</v>
      </c>
      <c r="J981" s="5" t="s">
        <v>1168</v>
      </c>
      <c r="K981" s="7">
        <v>41030</v>
      </c>
      <c r="L981" s="7"/>
      <c r="M981" s="6" t="s">
        <v>135</v>
      </c>
      <c r="N981" s="5" t="s">
        <v>178</v>
      </c>
      <c r="O981" s="9"/>
      <c r="P981" s="6" t="str">
        <f>VLOOKUP(Table14[[#This Row],[SMT ID]],Table13[[SMT'#]:[163 J Election Question]],9,0)</f>
        <v>No</v>
      </c>
      <c r="Q981" s="6"/>
      <c r="R981" s="6"/>
      <c r="S98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81" s="38">
        <f>VLOOKUP(Table14[[#This Row],[SMT ID]],'[1]Section 163(j) Election'!$A$5:$J$1406,7,0)</f>
        <v>2022</v>
      </c>
    </row>
    <row r="982" spans="1:20" s="5" customFormat="1" ht="30" customHeight="1" x14ac:dyDescent="0.25">
      <c r="A982" s="5" t="s">
        <v>4092</v>
      </c>
      <c r="B982" s="15">
        <v>65345</v>
      </c>
      <c r="C982" s="6">
        <v>25</v>
      </c>
      <c r="D982" s="5" t="s">
        <v>4092</v>
      </c>
      <c r="E982" s="5" t="s">
        <v>3022</v>
      </c>
      <c r="F982" s="5" t="s">
        <v>3023</v>
      </c>
      <c r="G982" s="5" t="s">
        <v>1167</v>
      </c>
      <c r="H982" s="5" t="s">
        <v>144</v>
      </c>
      <c r="I982" s="5" t="s">
        <v>133</v>
      </c>
      <c r="J982" s="5" t="s">
        <v>1168</v>
      </c>
      <c r="K982" s="7">
        <v>41030</v>
      </c>
      <c r="L982" s="7"/>
      <c r="M982" s="6" t="s">
        <v>135</v>
      </c>
      <c r="N982" s="5" t="s">
        <v>178</v>
      </c>
      <c r="O982" s="9"/>
      <c r="P982" s="6" t="str">
        <f>VLOOKUP(Table14[[#This Row],[SMT ID]],Table13[[SMT'#]:[163 J Election Question]],9,0)</f>
        <v>No</v>
      </c>
      <c r="Q982" s="6"/>
      <c r="R982" s="6"/>
      <c r="S98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82" s="37">
        <f>VLOOKUP(Table14[[#This Row],[SMT ID]],'[1]Section 163(j) Election'!$A$5:$J$1406,7,0)</f>
        <v>2022</v>
      </c>
    </row>
    <row r="983" spans="1:20" s="5" customFormat="1" ht="30" customHeight="1" x14ac:dyDescent="0.25">
      <c r="A983" s="5" t="s">
        <v>1473</v>
      </c>
      <c r="B983" s="15">
        <v>65350</v>
      </c>
      <c r="C983" s="6">
        <v>100</v>
      </c>
      <c r="D983" s="5" t="s">
        <v>1473</v>
      </c>
      <c r="E983" s="5" t="s">
        <v>1484</v>
      </c>
      <c r="F983" s="5" t="s">
        <v>1485</v>
      </c>
      <c r="G983" s="5" t="s">
        <v>1486</v>
      </c>
      <c r="H983" s="5" t="s">
        <v>42</v>
      </c>
      <c r="I983" s="5" t="s">
        <v>43</v>
      </c>
      <c r="J983" s="5" t="s">
        <v>862</v>
      </c>
      <c r="K983" s="7">
        <v>40686</v>
      </c>
      <c r="L983" s="7"/>
      <c r="M983" s="6" t="s">
        <v>250</v>
      </c>
      <c r="N983" s="5" t="s">
        <v>56</v>
      </c>
      <c r="O983" s="9"/>
      <c r="P983" s="6" t="str">
        <f>VLOOKUP(Table14[[#This Row],[SMT ID]],Table13[[SMT'#]:[163 J Election Question]],9,0)</f>
        <v>No</v>
      </c>
      <c r="Q983" s="6"/>
      <c r="R983" s="6"/>
      <c r="S98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83" s="38">
        <f>VLOOKUP(Table14[[#This Row],[SMT ID]],'[1]Section 163(j) Election'!$A$5:$J$1406,7,0)</f>
        <v>2022</v>
      </c>
    </row>
    <row r="984" spans="1:20" s="5" customFormat="1" ht="30" customHeight="1" x14ac:dyDescent="0.25">
      <c r="A984" s="5" t="s">
        <v>378</v>
      </c>
      <c r="B984" s="15">
        <v>65351</v>
      </c>
      <c r="C984" s="6">
        <v>100</v>
      </c>
      <c r="D984" s="5" t="s">
        <v>378</v>
      </c>
      <c r="E984" s="5" t="s">
        <v>395</v>
      </c>
      <c r="F984" s="5" t="s">
        <v>396</v>
      </c>
      <c r="G984" s="5" t="s">
        <v>397</v>
      </c>
      <c r="H984" s="5" t="s">
        <v>133</v>
      </c>
      <c r="I984" s="5" t="s">
        <v>133</v>
      </c>
      <c r="J984" s="5" t="s">
        <v>298</v>
      </c>
      <c r="K984" s="7">
        <v>40896</v>
      </c>
      <c r="L984" s="7"/>
      <c r="M984" s="6" t="s">
        <v>135</v>
      </c>
      <c r="N984" s="5" t="s">
        <v>47</v>
      </c>
      <c r="O984" s="9"/>
      <c r="P984" s="6" t="str">
        <f>VLOOKUP(Table14[[#This Row],[SMT ID]],Table13[[SMT'#]:[163 J Election Question]],9,0)</f>
        <v>No</v>
      </c>
      <c r="Q984" s="6"/>
      <c r="R984" s="6"/>
      <c r="S98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84" s="37">
        <f>VLOOKUP(Table14[[#This Row],[SMT ID]],'[1]Section 163(j) Election'!$A$5:$J$1406,7,0)</f>
        <v>0</v>
      </c>
    </row>
    <row r="985" spans="1:20" s="5" customFormat="1" ht="30" customHeight="1" x14ac:dyDescent="0.25">
      <c r="A985" s="26" t="s">
        <v>4208</v>
      </c>
      <c r="B985" s="33">
        <v>65354</v>
      </c>
      <c r="C985" s="25">
        <v>100</v>
      </c>
      <c r="D985" s="26" t="s">
        <v>4208</v>
      </c>
      <c r="E985" s="26" t="s">
        <v>4225</v>
      </c>
      <c r="F985" s="26" t="s">
        <v>4226</v>
      </c>
      <c r="G985" s="26" t="s">
        <v>4227</v>
      </c>
      <c r="H985" s="26" t="s">
        <v>42</v>
      </c>
      <c r="I985" s="26" t="s">
        <v>43</v>
      </c>
      <c r="J985" s="26" t="s">
        <v>323</v>
      </c>
      <c r="K985" s="34">
        <v>40758</v>
      </c>
      <c r="L985" s="34"/>
      <c r="M985" s="25" t="s">
        <v>135</v>
      </c>
      <c r="N985" s="26" t="s">
        <v>47</v>
      </c>
      <c r="O985" s="35"/>
      <c r="P985" s="25" t="str">
        <f>VLOOKUP(Table14[[#This Row],[SMT ID]],Table13[[SMT'#]:[163 J Election Question]],9,0)</f>
        <v>No</v>
      </c>
      <c r="Q985" s="25"/>
      <c r="R985" s="25"/>
      <c r="S98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85" s="38">
        <f>VLOOKUP(Table14[[#This Row],[SMT ID]],'[1]Section 163(j) Election'!$A$5:$J$1406,7,0)</f>
        <v>0</v>
      </c>
    </row>
    <row r="986" spans="1:20" s="5" customFormat="1" ht="30" customHeight="1" x14ac:dyDescent="0.25">
      <c r="A986" s="5" t="s">
        <v>1304</v>
      </c>
      <c r="B986" s="15">
        <v>65355</v>
      </c>
      <c r="C986" s="6">
        <v>100</v>
      </c>
      <c r="D986" s="5" t="s">
        <v>1304</v>
      </c>
      <c r="E986" s="5" t="s">
        <v>1328</v>
      </c>
      <c r="F986" s="5" t="s">
        <v>1329</v>
      </c>
      <c r="G986" s="5" t="s">
        <v>1330</v>
      </c>
      <c r="H986" s="5" t="s">
        <v>1319</v>
      </c>
      <c r="I986" s="5" t="s">
        <v>17</v>
      </c>
      <c r="J986" s="5" t="s">
        <v>473</v>
      </c>
      <c r="K986" s="7">
        <v>40556</v>
      </c>
      <c r="L986" s="7"/>
      <c r="M986" s="6" t="s">
        <v>123</v>
      </c>
      <c r="N986" s="5" t="s">
        <v>56</v>
      </c>
      <c r="O986" s="9"/>
      <c r="P986" s="6" t="str">
        <f>VLOOKUP(Table14[[#This Row],[SMT ID]],Table13[[SMT'#]:[163 J Election Question]],9,0)</f>
        <v>No</v>
      </c>
      <c r="Q986" s="6"/>
      <c r="R986" s="6"/>
      <c r="S98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86" s="37">
        <f>VLOOKUP(Table14[[#This Row],[SMT ID]],'[1]Section 163(j) Election'!$A$5:$J$1406,7,0)</f>
        <v>0</v>
      </c>
    </row>
    <row r="987" spans="1:20" s="5" customFormat="1" ht="30" customHeight="1" x14ac:dyDescent="0.25">
      <c r="A987" s="5" t="s">
        <v>1681</v>
      </c>
      <c r="B987" s="15">
        <v>65356</v>
      </c>
      <c r="C987" s="6">
        <v>100</v>
      </c>
      <c r="D987" s="5" t="s">
        <v>1681</v>
      </c>
      <c r="E987" s="5" t="s">
        <v>1682</v>
      </c>
      <c r="F987" s="5" t="s">
        <v>1683</v>
      </c>
      <c r="G987" s="5" t="s">
        <v>1684</v>
      </c>
      <c r="H987" s="5" t="s">
        <v>127</v>
      </c>
      <c r="I987" s="5" t="s">
        <v>43</v>
      </c>
      <c r="J987" s="5" t="s">
        <v>44</v>
      </c>
      <c r="K987" s="7">
        <v>40994</v>
      </c>
      <c r="L987" s="7"/>
      <c r="M987" s="6" t="s">
        <v>250</v>
      </c>
      <c r="N987" s="5" t="s">
        <v>47</v>
      </c>
      <c r="O987" s="9"/>
      <c r="P987" s="6" t="str">
        <f>VLOOKUP(Table14[[#This Row],[SMT ID]],Table13[[SMT'#]:[163 J Election Question]],9,0)</f>
        <v>No</v>
      </c>
      <c r="Q987" s="6"/>
      <c r="R987" s="6"/>
      <c r="S98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87" s="38">
        <f>VLOOKUP(Table14[[#This Row],[SMT ID]],'[1]Section 163(j) Election'!$A$5:$J$1406,7,0)</f>
        <v>0</v>
      </c>
    </row>
    <row r="988" spans="1:20" s="5" customFormat="1" ht="30" customHeight="1" x14ac:dyDescent="0.25">
      <c r="A988" s="5" t="s">
        <v>1681</v>
      </c>
      <c r="B988" s="15">
        <v>65368</v>
      </c>
      <c r="C988" s="6">
        <v>100</v>
      </c>
      <c r="D988" s="5" t="s">
        <v>1681</v>
      </c>
      <c r="E988" s="5" t="s">
        <v>1685</v>
      </c>
      <c r="F988" s="5" t="s">
        <v>1686</v>
      </c>
      <c r="G988" s="5" t="s">
        <v>1156</v>
      </c>
      <c r="H988" s="5" t="s">
        <v>127</v>
      </c>
      <c r="I988" s="5" t="s">
        <v>43</v>
      </c>
      <c r="J988" s="5" t="s">
        <v>323</v>
      </c>
      <c r="K988" s="7">
        <v>41142</v>
      </c>
      <c r="L988" s="7"/>
      <c r="M988" s="6" t="s">
        <v>334</v>
      </c>
      <c r="N988" s="5" t="s">
        <v>47</v>
      </c>
      <c r="O988" s="9"/>
      <c r="P988" s="6" t="str">
        <f>VLOOKUP(Table14[[#This Row],[SMT ID]],Table13[[SMT'#]:[163 J Election Question]],9,0)</f>
        <v>No</v>
      </c>
      <c r="Q988" s="6"/>
      <c r="R988" s="6"/>
      <c r="S98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88" s="37">
        <f>VLOOKUP(Table14[[#This Row],[SMT ID]],'[1]Section 163(j) Election'!$A$5:$J$1406,7,0)</f>
        <v>0</v>
      </c>
    </row>
    <row r="989" spans="1:20" s="5" customFormat="1" ht="30" customHeight="1" x14ac:dyDescent="0.25">
      <c r="A989" s="5" t="s">
        <v>591</v>
      </c>
      <c r="B989" s="15">
        <v>65379</v>
      </c>
      <c r="C989" s="6">
        <v>100</v>
      </c>
      <c r="D989" s="5" t="s">
        <v>591</v>
      </c>
      <c r="E989" s="5" t="s">
        <v>612</v>
      </c>
      <c r="F989" s="5" t="s">
        <v>613</v>
      </c>
      <c r="G989" s="5" t="s">
        <v>604</v>
      </c>
      <c r="H989" s="5" t="s">
        <v>431</v>
      </c>
      <c r="I989" s="5" t="s">
        <v>43</v>
      </c>
      <c r="J989" s="5" t="s">
        <v>432</v>
      </c>
      <c r="K989" s="7">
        <v>40885</v>
      </c>
      <c r="L989" s="7"/>
      <c r="M989" s="6" t="s">
        <v>334</v>
      </c>
      <c r="N989" s="5" t="s">
        <v>47</v>
      </c>
      <c r="O989" s="9"/>
      <c r="P989" s="6" t="str">
        <f>VLOOKUP(Table14[[#This Row],[SMT ID]],Table13[[SMT'#]:[163 J Election Question]],9,0)</f>
        <v>No</v>
      </c>
      <c r="Q989" s="6"/>
      <c r="R989" s="6"/>
      <c r="S98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89" s="38">
        <f>VLOOKUP(Table14[[#This Row],[SMT ID]],'[1]Section 163(j) Election'!$A$5:$J$1406,7,0)</f>
        <v>0</v>
      </c>
    </row>
    <row r="990" spans="1:20" s="5" customFormat="1" ht="30" customHeight="1" x14ac:dyDescent="0.25">
      <c r="A990" s="5" t="s">
        <v>2997</v>
      </c>
      <c r="B990" s="15">
        <v>65380</v>
      </c>
      <c r="C990" s="6">
        <v>100</v>
      </c>
      <c r="D990" s="5" t="s">
        <v>2997</v>
      </c>
      <c r="E990" s="5" t="s">
        <v>3024</v>
      </c>
      <c r="F990" s="5" t="s">
        <v>3025</v>
      </c>
      <c r="G990" s="5" t="s">
        <v>148</v>
      </c>
      <c r="H990" s="5" t="s">
        <v>115</v>
      </c>
      <c r="I990" s="5" t="s">
        <v>43</v>
      </c>
      <c r="J990" s="5" t="s">
        <v>149</v>
      </c>
      <c r="K990" s="7">
        <v>40862</v>
      </c>
      <c r="L990" s="7"/>
      <c r="M990" s="6" t="s">
        <v>250</v>
      </c>
      <c r="N990" s="5" t="s">
        <v>26</v>
      </c>
      <c r="O990" s="9"/>
      <c r="P990" s="6" t="str">
        <f>VLOOKUP(Table14[[#This Row],[SMT ID]],Table13[[SMT'#]:[163 J Election Question]],9,0)</f>
        <v>No</v>
      </c>
      <c r="Q990" s="6"/>
      <c r="R990" s="6"/>
      <c r="S99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90" s="37">
        <f>VLOOKUP(Table14[[#This Row],[SMT ID]],'[1]Section 163(j) Election'!$A$5:$J$1406,7,0)</f>
        <v>2022</v>
      </c>
    </row>
    <row r="991" spans="1:20" s="27" customFormat="1" ht="30" customHeight="1" x14ac:dyDescent="0.25">
      <c r="A991" s="5" t="s">
        <v>378</v>
      </c>
      <c r="B991" s="15">
        <v>65386</v>
      </c>
      <c r="C991" s="6">
        <v>100</v>
      </c>
      <c r="D991" s="5" t="s">
        <v>378</v>
      </c>
      <c r="E991" s="5" t="s">
        <v>398</v>
      </c>
      <c r="F991" s="5" t="s">
        <v>399</v>
      </c>
      <c r="G991" s="5" t="s">
        <v>126</v>
      </c>
      <c r="H991" s="5" t="s">
        <v>127</v>
      </c>
      <c r="I991" s="5" t="s">
        <v>43</v>
      </c>
      <c r="J991" s="5" t="s">
        <v>128</v>
      </c>
      <c r="K991" s="7">
        <v>40907</v>
      </c>
      <c r="L991" s="7"/>
      <c r="M991" s="6" t="s">
        <v>250</v>
      </c>
      <c r="N991" s="5" t="s">
        <v>47</v>
      </c>
      <c r="O991" s="9"/>
      <c r="P991" s="6" t="str">
        <f>VLOOKUP(Table14[[#This Row],[SMT ID]],Table13[[SMT'#]:[163 J Election Question]],9,0)</f>
        <v>No</v>
      </c>
      <c r="Q991" s="6"/>
      <c r="R991" s="6"/>
      <c r="S99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91" s="38">
        <f>VLOOKUP(Table14[[#This Row],[SMT ID]],'[1]Section 163(j) Election'!$A$5:$J$1406,7,0)</f>
        <v>0</v>
      </c>
    </row>
    <row r="992" spans="1:20" s="5" customFormat="1" ht="30" customHeight="1" x14ac:dyDescent="0.25">
      <c r="A992" s="5" t="s">
        <v>4092</v>
      </c>
      <c r="B992" s="15">
        <v>65391</v>
      </c>
      <c r="C992" s="6">
        <v>100</v>
      </c>
      <c r="D992" s="5" t="s">
        <v>4092</v>
      </c>
      <c r="E992" s="5" t="s">
        <v>4100</v>
      </c>
      <c r="F992" s="5" t="s">
        <v>4101</v>
      </c>
      <c r="G992" s="5" t="s">
        <v>163</v>
      </c>
      <c r="H992" s="5" t="s">
        <v>164</v>
      </c>
      <c r="I992" s="5" t="s">
        <v>133</v>
      </c>
      <c r="J992" s="5" t="s">
        <v>165</v>
      </c>
      <c r="K992" s="7">
        <v>41037</v>
      </c>
      <c r="L992" s="7"/>
      <c r="M992" s="6" t="s">
        <v>334</v>
      </c>
      <c r="N992" s="5" t="s">
        <v>56</v>
      </c>
      <c r="O992" s="9"/>
      <c r="P992" s="6" t="str">
        <f>VLOOKUP(Table14[[#This Row],[SMT ID]],[3]Sheet1!$A$11:$AC$60,29,0)</f>
        <v>No</v>
      </c>
      <c r="Q992" s="6"/>
      <c r="R992" s="6"/>
      <c r="S99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92" s="37">
        <f>VLOOKUP(Table14[[#This Row],[SMT ID]],'[1]Section 163(j) Election'!$A$5:$J$1406,7,0)</f>
        <v>0</v>
      </c>
    </row>
    <row r="993" spans="1:20" s="5" customFormat="1" ht="30" customHeight="1" x14ac:dyDescent="0.25">
      <c r="A993" s="5" t="s">
        <v>4108</v>
      </c>
      <c r="B993" s="15">
        <v>65392</v>
      </c>
      <c r="C993" s="6">
        <v>100</v>
      </c>
      <c r="D993" s="5" t="s">
        <v>4108</v>
      </c>
      <c r="E993" s="5" t="s">
        <v>4109</v>
      </c>
      <c r="F993" s="5" t="s">
        <v>4110</v>
      </c>
      <c r="G993" s="5" t="s">
        <v>828</v>
      </c>
      <c r="H993" s="5" t="s">
        <v>164</v>
      </c>
      <c r="I993" s="5" t="s">
        <v>133</v>
      </c>
      <c r="J993" s="5" t="s">
        <v>302</v>
      </c>
      <c r="K993" s="7">
        <v>41626</v>
      </c>
      <c r="L993" s="7"/>
      <c r="M993" s="6" t="s">
        <v>459</v>
      </c>
      <c r="N993" s="5" t="s">
        <v>47</v>
      </c>
      <c r="O993" s="9"/>
      <c r="P993" s="6" t="str">
        <f>VLOOKUP(Table14[[#This Row],[SMT ID]],[3]Sheet1!$A$11:$AC$60,29,0)</f>
        <v>No</v>
      </c>
      <c r="Q993" s="6"/>
      <c r="R993" s="6"/>
      <c r="S99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93" s="38">
        <f>VLOOKUP(Table14[[#This Row],[SMT ID]],'[1]Section 163(j) Election'!$A$5:$J$1406,7,0)</f>
        <v>0</v>
      </c>
    </row>
    <row r="994" spans="1:20" s="5" customFormat="1" ht="30" customHeight="1" x14ac:dyDescent="0.25">
      <c r="A994" s="5" t="s">
        <v>591</v>
      </c>
      <c r="B994" s="15">
        <v>65399</v>
      </c>
      <c r="C994" s="6">
        <v>100</v>
      </c>
      <c r="D994" s="5" t="s">
        <v>591</v>
      </c>
      <c r="E994" s="5" t="s">
        <v>614</v>
      </c>
      <c r="F994" s="5" t="s">
        <v>615</v>
      </c>
      <c r="G994" s="5" t="s">
        <v>604</v>
      </c>
      <c r="H994" s="5" t="s">
        <v>431</v>
      </c>
      <c r="I994" s="5" t="s">
        <v>43</v>
      </c>
      <c r="J994" s="5" t="s">
        <v>432</v>
      </c>
      <c r="K994" s="7">
        <v>40847</v>
      </c>
      <c r="L994" s="7"/>
      <c r="M994" s="6" t="s">
        <v>334</v>
      </c>
      <c r="N994" s="5" t="s">
        <v>47</v>
      </c>
      <c r="O994" s="9"/>
      <c r="P994" s="6" t="str">
        <f>VLOOKUP(Table14[[#This Row],[SMT ID]],Table13[[SMT'#]:[163 J Election Question]],9,0)</f>
        <v>No</v>
      </c>
      <c r="Q994" s="6"/>
      <c r="R994" s="6"/>
      <c r="S99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94" s="37">
        <f>VLOOKUP(Table14[[#This Row],[SMT ID]],'[1]Section 163(j) Election'!$A$5:$J$1406,7,0)</f>
        <v>0</v>
      </c>
    </row>
    <row r="995" spans="1:20" s="5" customFormat="1" ht="30" customHeight="1" x14ac:dyDescent="0.25">
      <c r="A995" s="5" t="s">
        <v>3117</v>
      </c>
      <c r="B995" s="15">
        <v>65401</v>
      </c>
      <c r="C995" s="6">
        <v>100</v>
      </c>
      <c r="D995" s="5" t="s">
        <v>3117</v>
      </c>
      <c r="E995" s="5" t="s">
        <v>3121</v>
      </c>
      <c r="F995" s="5" t="s">
        <v>3122</v>
      </c>
      <c r="G995" s="5" t="s">
        <v>1063</v>
      </c>
      <c r="H995" s="5" t="s">
        <v>203</v>
      </c>
      <c r="I995" s="5" t="s">
        <v>133</v>
      </c>
      <c r="J995" s="5" t="s">
        <v>1064</v>
      </c>
      <c r="K995" s="7">
        <v>41213</v>
      </c>
      <c r="L995" s="7"/>
      <c r="M995" s="6" t="s">
        <v>404</v>
      </c>
      <c r="N995" s="5" t="s">
        <v>47</v>
      </c>
      <c r="O995" s="9"/>
      <c r="P995" s="6" t="str">
        <f>VLOOKUP(Table14[[#This Row],[SMT ID]],Table13[[SMT'#]:[163 J Election Question]],9,0)</f>
        <v>No</v>
      </c>
      <c r="Q995" s="6"/>
      <c r="R995" s="6"/>
      <c r="S99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95" s="38">
        <f>VLOOKUP(Table14[[#This Row],[SMT ID]],'[1]Section 163(j) Election'!$A$5:$J$1406,7,0)</f>
        <v>0</v>
      </c>
    </row>
    <row r="996" spans="1:20" s="5" customFormat="1" ht="30" customHeight="1" x14ac:dyDescent="0.25">
      <c r="A996" s="5" t="s">
        <v>378</v>
      </c>
      <c r="B996" s="15">
        <v>65403</v>
      </c>
      <c r="C996" s="6">
        <v>100</v>
      </c>
      <c r="D996" s="5" t="s">
        <v>378</v>
      </c>
      <c r="E996" s="5" t="s">
        <v>400</v>
      </c>
      <c r="F996" s="5" t="s">
        <v>401</v>
      </c>
      <c r="G996" s="5" t="s">
        <v>402</v>
      </c>
      <c r="H996" s="5" t="s">
        <v>31</v>
      </c>
      <c r="I996" s="5" t="s">
        <v>32</v>
      </c>
      <c r="J996" s="5" t="s">
        <v>403</v>
      </c>
      <c r="K996" s="7">
        <v>41066</v>
      </c>
      <c r="L996" s="7"/>
      <c r="M996" s="6" t="s">
        <v>404</v>
      </c>
      <c r="N996" s="5" t="s">
        <v>47</v>
      </c>
      <c r="O996" s="9"/>
      <c r="P996" s="6" t="str">
        <f>VLOOKUP(Table14[[#This Row],[SMT ID]],Table13[[SMT'#]:[163 J Election Question]],9,0)</f>
        <v>No</v>
      </c>
      <c r="Q996" s="6"/>
      <c r="R996" s="6"/>
      <c r="S99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96" s="37">
        <f>VLOOKUP(Table14[[#This Row],[SMT ID]],'[1]Section 163(j) Election'!$A$5:$J$1406,7,0)</f>
        <v>2022</v>
      </c>
    </row>
    <row r="997" spans="1:20" s="5" customFormat="1" ht="30" customHeight="1" x14ac:dyDescent="0.25">
      <c r="A997" s="5" t="s">
        <v>378</v>
      </c>
      <c r="B997" s="15">
        <v>65409</v>
      </c>
      <c r="C997" s="6">
        <v>100</v>
      </c>
      <c r="D997" s="5" t="s">
        <v>378</v>
      </c>
      <c r="E997" s="5" t="s">
        <v>405</v>
      </c>
      <c r="F997" s="5" t="s">
        <v>406</v>
      </c>
      <c r="G997" s="5" t="s">
        <v>188</v>
      </c>
      <c r="H997" s="5" t="s">
        <v>109</v>
      </c>
      <c r="I997" s="5" t="s">
        <v>32</v>
      </c>
      <c r="J997" s="5" t="s">
        <v>19</v>
      </c>
      <c r="K997" s="7">
        <v>40800</v>
      </c>
      <c r="L997" s="7"/>
      <c r="M997" s="6" t="s">
        <v>250</v>
      </c>
      <c r="N997" s="5" t="s">
        <v>47</v>
      </c>
      <c r="O997" s="9"/>
      <c r="P997" s="6" t="str">
        <f>VLOOKUP(Table14[[#This Row],[SMT ID]],Table13[[SMT'#]:[163 J Election Question]],9,0)</f>
        <v>No</v>
      </c>
      <c r="Q997" s="6"/>
      <c r="R997" s="6"/>
      <c r="S99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97" s="38">
        <f>VLOOKUP(Table14[[#This Row],[SMT ID]],'[1]Section 163(j) Election'!$A$5:$J$1406,7,0)</f>
        <v>0</v>
      </c>
    </row>
    <row r="998" spans="1:20" s="5" customFormat="1" ht="30" customHeight="1" x14ac:dyDescent="0.25">
      <c r="A998" s="5" t="s">
        <v>378</v>
      </c>
      <c r="B998" s="15">
        <v>65410</v>
      </c>
      <c r="C998" s="6">
        <v>100</v>
      </c>
      <c r="D998" s="5" t="s">
        <v>378</v>
      </c>
      <c r="E998" s="5" t="s">
        <v>407</v>
      </c>
      <c r="F998" s="5" t="s">
        <v>408</v>
      </c>
      <c r="G998" s="5" t="s">
        <v>368</v>
      </c>
      <c r="H998" s="5" t="s">
        <v>100</v>
      </c>
      <c r="I998" s="5" t="s">
        <v>32</v>
      </c>
      <c r="J998" s="5" t="s">
        <v>122</v>
      </c>
      <c r="K998" s="7">
        <v>40711</v>
      </c>
      <c r="L998" s="7"/>
      <c r="M998" s="6" t="s">
        <v>250</v>
      </c>
      <c r="N998" s="5" t="s">
        <v>26</v>
      </c>
      <c r="O998" s="9"/>
      <c r="P998" s="6" t="str">
        <f>VLOOKUP(Table14[[#This Row],[SMT ID]],Table13[[SMT'#]:[163 J Election Question]],9,0)</f>
        <v>No</v>
      </c>
      <c r="Q998" s="6"/>
      <c r="R998" s="6"/>
      <c r="S99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98" s="37">
        <f>VLOOKUP(Table14[[#This Row],[SMT ID]],'[1]Section 163(j) Election'!$A$5:$J$1406,7,0)</f>
        <v>0</v>
      </c>
    </row>
    <row r="999" spans="1:20" s="5" customFormat="1" ht="30" customHeight="1" x14ac:dyDescent="0.25">
      <c r="A999" s="5" t="s">
        <v>618</v>
      </c>
      <c r="B999" s="15">
        <v>65411</v>
      </c>
      <c r="C999" s="6">
        <v>100</v>
      </c>
      <c r="D999" s="5" t="s">
        <v>618</v>
      </c>
      <c r="E999" s="5" t="s">
        <v>621</v>
      </c>
      <c r="F999" s="5" t="s">
        <v>622</v>
      </c>
      <c r="G999" s="5" t="s">
        <v>623</v>
      </c>
      <c r="H999" s="5" t="s">
        <v>132</v>
      </c>
      <c r="I999" s="5" t="s">
        <v>133</v>
      </c>
      <c r="J999" s="5" t="s">
        <v>624</v>
      </c>
      <c r="K999" s="7">
        <v>41361</v>
      </c>
      <c r="L999" s="7"/>
      <c r="M999" s="6" t="s">
        <v>404</v>
      </c>
      <c r="N999" s="5" t="s">
        <v>47</v>
      </c>
      <c r="O999" s="9"/>
      <c r="P999" s="6" t="str">
        <f>VLOOKUP(Table14[[#This Row],[SMT ID]],Table13[[SMT'#]:[163 J Election Question]],9,0)</f>
        <v>No</v>
      </c>
      <c r="Q999" s="6"/>
      <c r="R999" s="6"/>
      <c r="S99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999" s="38">
        <f>VLOOKUP(Table14[[#This Row],[SMT ID]],'[1]Section 163(j) Election'!$A$5:$J$1406,7,0)</f>
        <v>0</v>
      </c>
    </row>
    <row r="1000" spans="1:20" s="5" customFormat="1" ht="30" customHeight="1" x14ac:dyDescent="0.25">
      <c r="A1000" s="5" t="s">
        <v>2997</v>
      </c>
      <c r="B1000" s="15">
        <v>65412</v>
      </c>
      <c r="C1000" s="6">
        <v>100</v>
      </c>
      <c r="D1000" s="5" t="s">
        <v>2997</v>
      </c>
      <c r="E1000" s="5" t="s">
        <v>3026</v>
      </c>
      <c r="F1000" s="5" t="s">
        <v>3027</v>
      </c>
      <c r="G1000" s="5" t="s">
        <v>3028</v>
      </c>
      <c r="H1000" s="5" t="s">
        <v>68</v>
      </c>
      <c r="I1000" s="5" t="s">
        <v>32</v>
      </c>
      <c r="J1000" s="5" t="s">
        <v>3029</v>
      </c>
      <c r="K1000" s="7">
        <v>41011</v>
      </c>
      <c r="L1000" s="7"/>
      <c r="M1000" s="6" t="s">
        <v>334</v>
      </c>
      <c r="N1000" s="5" t="s">
        <v>26</v>
      </c>
      <c r="O1000" s="9"/>
      <c r="P1000" s="6" t="str">
        <f>VLOOKUP(Table14[[#This Row],[SMT ID]],Table13[[SMT'#]:[163 J Election Question]],9,0)</f>
        <v>No</v>
      </c>
      <c r="Q1000" s="6"/>
      <c r="R1000" s="6"/>
      <c r="S100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00" s="37">
        <f>VLOOKUP(Table14[[#This Row],[SMT ID]],'[1]Section 163(j) Election'!$A$5:$J$1406,7,0)</f>
        <v>0</v>
      </c>
    </row>
    <row r="1001" spans="1:20" s="5" customFormat="1" ht="30" customHeight="1" x14ac:dyDescent="0.25">
      <c r="A1001" s="5" t="s">
        <v>3074</v>
      </c>
      <c r="B1001" s="15">
        <v>65415</v>
      </c>
      <c r="C1001" s="6">
        <v>100</v>
      </c>
      <c r="D1001" s="5" t="s">
        <v>3074</v>
      </c>
      <c r="E1001" s="5" t="s">
        <v>3075</v>
      </c>
      <c r="F1001" s="5" t="s">
        <v>3076</v>
      </c>
      <c r="G1001" s="5" t="s">
        <v>3077</v>
      </c>
      <c r="H1001" s="5" t="s">
        <v>88</v>
      </c>
      <c r="I1001" s="5" t="s">
        <v>32</v>
      </c>
      <c r="J1001" s="5" t="s">
        <v>3078</v>
      </c>
      <c r="K1001" s="7">
        <v>41178</v>
      </c>
      <c r="L1001" s="7"/>
      <c r="M1001" s="6" t="s">
        <v>250</v>
      </c>
      <c r="N1001" s="5" t="s">
        <v>26</v>
      </c>
      <c r="O1001" s="9"/>
      <c r="P1001" s="6" t="str">
        <f>VLOOKUP(Table14[[#This Row],[SMT ID]],Table13[[SMT'#]:[163 J Election Question]],9,0)</f>
        <v>No</v>
      </c>
      <c r="Q1001" s="6"/>
      <c r="R1001" s="6"/>
      <c r="S100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01" s="38">
        <f>VLOOKUP(Table14[[#This Row],[SMT ID]],'[1]Section 163(j) Election'!$A$5:$J$1406,7,0)</f>
        <v>0</v>
      </c>
    </row>
    <row r="1002" spans="1:20" s="5" customFormat="1" ht="30" customHeight="1" x14ac:dyDescent="0.25">
      <c r="A1002" s="5" t="s">
        <v>3117</v>
      </c>
      <c r="B1002" s="15">
        <v>65424</v>
      </c>
      <c r="C1002" s="6">
        <v>100</v>
      </c>
      <c r="D1002" s="5" t="s">
        <v>3117</v>
      </c>
      <c r="E1002" s="5" t="s">
        <v>3123</v>
      </c>
      <c r="F1002" s="5" t="s">
        <v>3124</v>
      </c>
      <c r="G1002" s="5" t="s">
        <v>148</v>
      </c>
      <c r="H1002" s="5" t="s">
        <v>115</v>
      </c>
      <c r="I1002" s="5" t="s">
        <v>43</v>
      </c>
      <c r="J1002" s="5" t="s">
        <v>149</v>
      </c>
      <c r="K1002" s="7">
        <v>41207</v>
      </c>
      <c r="L1002" s="7"/>
      <c r="M1002" s="6" t="s">
        <v>334</v>
      </c>
      <c r="N1002" s="5" t="s">
        <v>47</v>
      </c>
      <c r="O1002" s="9"/>
      <c r="P1002" s="6" t="str">
        <f>VLOOKUP(Table14[[#This Row],[SMT ID]],Table13[[SMT'#]:[163 J Election Question]],9,0)</f>
        <v>No</v>
      </c>
      <c r="Q1002" s="6"/>
      <c r="R1002" s="6"/>
      <c r="S100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02" s="37">
        <f>VLOOKUP(Table14[[#This Row],[SMT ID]],'[1]Section 163(j) Election'!$A$5:$J$1406,7,0)</f>
        <v>0</v>
      </c>
    </row>
    <row r="1003" spans="1:20" s="5" customFormat="1" ht="30" customHeight="1" x14ac:dyDescent="0.25">
      <c r="A1003" s="5" t="s">
        <v>378</v>
      </c>
      <c r="B1003" s="15">
        <v>65427</v>
      </c>
      <c r="C1003" s="6">
        <v>100</v>
      </c>
      <c r="D1003" s="5" t="s">
        <v>378</v>
      </c>
      <c r="E1003" s="5" t="s">
        <v>409</v>
      </c>
      <c r="F1003" s="5" t="s">
        <v>410</v>
      </c>
      <c r="G1003" s="5" t="s">
        <v>411</v>
      </c>
      <c r="H1003" s="5" t="s">
        <v>68</v>
      </c>
      <c r="I1003" s="5" t="s">
        <v>32</v>
      </c>
      <c r="J1003" s="5" t="s">
        <v>412</v>
      </c>
      <c r="K1003" s="7">
        <v>40773</v>
      </c>
      <c r="L1003" s="7"/>
      <c r="M1003" s="6" t="s">
        <v>334</v>
      </c>
      <c r="N1003" s="5" t="s">
        <v>47</v>
      </c>
      <c r="O1003" s="9"/>
      <c r="P1003" s="6" t="str">
        <f>VLOOKUP(Table14[[#This Row],[SMT ID]],Table13[[SMT'#]:[163 J Election Question]],9,0)</f>
        <v>No</v>
      </c>
      <c r="Q1003" s="6"/>
      <c r="R1003" s="6"/>
      <c r="S100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03" s="38">
        <f>VLOOKUP(Table14[[#This Row],[SMT ID]],'[1]Section 163(j) Election'!$A$5:$J$1406,7,0)</f>
        <v>0</v>
      </c>
    </row>
    <row r="1004" spans="1:20" s="5" customFormat="1" ht="30" customHeight="1" x14ac:dyDescent="0.25">
      <c r="A1004" s="5" t="s">
        <v>2997</v>
      </c>
      <c r="B1004" s="15">
        <v>65431</v>
      </c>
      <c r="C1004" s="6">
        <v>100</v>
      </c>
      <c r="D1004" s="5" t="s">
        <v>2997</v>
      </c>
      <c r="E1004" s="5" t="s">
        <v>3030</v>
      </c>
      <c r="F1004" s="5" t="s">
        <v>3031</v>
      </c>
      <c r="G1004" s="5" t="s">
        <v>695</v>
      </c>
      <c r="H1004" s="5" t="s">
        <v>68</v>
      </c>
      <c r="I1004" s="5" t="s">
        <v>32</v>
      </c>
      <c r="J1004" s="5" t="s">
        <v>62</v>
      </c>
      <c r="K1004" s="7">
        <v>40760</v>
      </c>
      <c r="L1004" s="7"/>
      <c r="M1004" s="6" t="s">
        <v>334</v>
      </c>
      <c r="N1004" s="5" t="s">
        <v>47</v>
      </c>
      <c r="O1004" s="9"/>
      <c r="P1004" s="6" t="str">
        <f>VLOOKUP(Table14[[#This Row],[SMT ID]],Table13[[SMT'#]:[163 J Election Question]],9,0)</f>
        <v>No</v>
      </c>
      <c r="Q1004" s="6"/>
      <c r="R1004" s="6"/>
      <c r="S100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04" s="37">
        <f>VLOOKUP(Table14[[#This Row],[SMT ID]],'[1]Section 163(j) Election'!$A$5:$J$1406,7,0)</f>
        <v>0</v>
      </c>
    </row>
    <row r="1005" spans="1:20" s="5" customFormat="1" ht="30" customHeight="1" x14ac:dyDescent="0.25">
      <c r="A1005" s="5" t="s">
        <v>2997</v>
      </c>
      <c r="B1005" s="15">
        <v>65434</v>
      </c>
      <c r="C1005" s="6">
        <v>100</v>
      </c>
      <c r="D1005" s="5" t="s">
        <v>2997</v>
      </c>
      <c r="E1005" s="5" t="s">
        <v>3032</v>
      </c>
      <c r="F1005" s="5" t="s">
        <v>3033</v>
      </c>
      <c r="G1005" s="5" t="s">
        <v>3034</v>
      </c>
      <c r="H1005" s="5" t="s">
        <v>139</v>
      </c>
      <c r="I1005" s="5" t="s">
        <v>32</v>
      </c>
      <c r="J1005" s="5" t="s">
        <v>323</v>
      </c>
      <c r="K1005" s="7">
        <v>40900</v>
      </c>
      <c r="L1005" s="7"/>
      <c r="M1005" s="6" t="s">
        <v>135</v>
      </c>
      <c r="N1005" s="5" t="s">
        <v>47</v>
      </c>
      <c r="O1005" s="9"/>
      <c r="P1005" s="6" t="str">
        <f>VLOOKUP(Table14[[#This Row],[SMT ID]],Table13[[SMT'#]:[163 J Election Question]],9,0)</f>
        <v>No</v>
      </c>
      <c r="Q1005" s="6"/>
      <c r="R1005" s="6"/>
      <c r="S100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05" s="38">
        <f>VLOOKUP(Table14[[#This Row],[SMT ID]],'[1]Section 163(j) Election'!$A$5:$J$1406,7,0)</f>
        <v>0</v>
      </c>
    </row>
    <row r="1006" spans="1:20" s="5" customFormat="1" ht="30" customHeight="1" x14ac:dyDescent="0.25">
      <c r="A1006" s="5" t="s">
        <v>1095</v>
      </c>
      <c r="B1006" s="15">
        <v>65435</v>
      </c>
      <c r="C1006" s="6">
        <v>100</v>
      </c>
      <c r="D1006" s="5" t="s">
        <v>1095</v>
      </c>
      <c r="E1006" s="5" t="s">
        <v>1098</v>
      </c>
      <c r="F1006" s="5" t="s">
        <v>1099</v>
      </c>
      <c r="G1006" s="5" t="s">
        <v>1100</v>
      </c>
      <c r="H1006" s="5" t="s">
        <v>431</v>
      </c>
      <c r="I1006" s="5" t="s">
        <v>43</v>
      </c>
      <c r="J1006" s="5" t="s">
        <v>862</v>
      </c>
      <c r="K1006" s="7">
        <v>40857</v>
      </c>
      <c r="L1006" s="7"/>
      <c r="M1006" s="6" t="s">
        <v>334</v>
      </c>
      <c r="N1006" s="5" t="s">
        <v>47</v>
      </c>
      <c r="O1006" s="9"/>
      <c r="P1006" s="6" t="str">
        <f>VLOOKUP(Table14[[#This Row],[SMT ID]],Table13[[SMT'#]:[163 J Election Question]],9,0)</f>
        <v>No</v>
      </c>
      <c r="Q1006" s="6"/>
      <c r="R1006" s="6"/>
      <c r="S100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06" s="37">
        <f>VLOOKUP(Table14[[#This Row],[SMT ID]],'[1]Section 163(j) Election'!$A$5:$J$1406,7,0)</f>
        <v>2022</v>
      </c>
    </row>
    <row r="1007" spans="1:20" s="5" customFormat="1" ht="30" customHeight="1" x14ac:dyDescent="0.25">
      <c r="A1007" s="5" t="s">
        <v>1665</v>
      </c>
      <c r="B1007" s="15">
        <v>65437</v>
      </c>
      <c r="C1007" s="6">
        <v>100</v>
      </c>
      <c r="D1007" s="5" t="s">
        <v>1665</v>
      </c>
      <c r="E1007" s="5" t="s">
        <v>1677</v>
      </c>
      <c r="F1007" s="5" t="s">
        <v>1678</v>
      </c>
      <c r="G1007" s="5" t="s">
        <v>1265</v>
      </c>
      <c r="H1007" s="5" t="s">
        <v>53</v>
      </c>
      <c r="I1007" s="5" t="s">
        <v>43</v>
      </c>
      <c r="J1007" s="5" t="s">
        <v>1266</v>
      </c>
      <c r="K1007" s="7">
        <v>40940</v>
      </c>
      <c r="L1007" s="7"/>
      <c r="M1007" s="6" t="s">
        <v>250</v>
      </c>
      <c r="N1007" s="5" t="s">
        <v>47</v>
      </c>
      <c r="O1007" s="9"/>
      <c r="P1007" s="6" t="str">
        <f>VLOOKUP(Table14[[#This Row],[SMT ID]],Table13[[SMT'#]:[163 J Election Question]],9,0)</f>
        <v>Yes</v>
      </c>
      <c r="Q1007" s="6">
        <v>2018</v>
      </c>
      <c r="R1007" s="6"/>
      <c r="S100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07" s="38">
        <f>VLOOKUP(Table14[[#This Row],[SMT ID]],'[1]Section 163(j) Election'!$A$5:$J$1406,7,0)</f>
        <v>2018</v>
      </c>
    </row>
    <row r="1008" spans="1:20" s="5" customFormat="1" ht="30" customHeight="1" x14ac:dyDescent="0.25">
      <c r="A1008" s="21" t="s">
        <v>4208</v>
      </c>
      <c r="B1008" s="19">
        <v>65440</v>
      </c>
      <c r="C1008" s="20">
        <v>100</v>
      </c>
      <c r="D1008" s="21" t="s">
        <v>4208</v>
      </c>
      <c r="E1008" s="21" t="s">
        <v>4228</v>
      </c>
      <c r="F1008" s="21" t="s">
        <v>4229</v>
      </c>
      <c r="G1008" s="21" t="s">
        <v>744</v>
      </c>
      <c r="H1008" s="21" t="s">
        <v>431</v>
      </c>
      <c r="I1008" s="21" t="s">
        <v>43</v>
      </c>
      <c r="J1008" s="21" t="s">
        <v>44</v>
      </c>
      <c r="K1008" s="22">
        <v>40718</v>
      </c>
      <c r="L1008" s="22"/>
      <c r="M1008" s="20" t="s">
        <v>135</v>
      </c>
      <c r="N1008" s="21" t="s">
        <v>26</v>
      </c>
      <c r="O1008" s="23"/>
      <c r="P1008" s="20" t="s">
        <v>21</v>
      </c>
      <c r="Q1008" s="20">
        <v>2019</v>
      </c>
      <c r="R1008" s="20"/>
      <c r="S100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08" s="37">
        <f>VLOOKUP(Table14[[#This Row],[SMT ID]],'[1]Section 163(j) Election'!$A$5:$J$1406,7,0)</f>
        <v>2018</v>
      </c>
    </row>
    <row r="1009" spans="1:20" s="5" customFormat="1" ht="30" customHeight="1" x14ac:dyDescent="0.25">
      <c r="A1009" s="5" t="s">
        <v>3946</v>
      </c>
      <c r="B1009" s="15">
        <v>65458</v>
      </c>
      <c r="C1009" s="6">
        <v>100</v>
      </c>
      <c r="D1009" s="5" t="s">
        <v>3946</v>
      </c>
      <c r="E1009" s="5" t="s">
        <v>3947</v>
      </c>
      <c r="F1009" s="5" t="s">
        <v>3948</v>
      </c>
      <c r="G1009" s="5" t="s">
        <v>868</v>
      </c>
      <c r="H1009" s="5" t="s">
        <v>524</v>
      </c>
      <c r="I1009" s="5" t="s">
        <v>43</v>
      </c>
      <c r="J1009" s="5" t="s">
        <v>676</v>
      </c>
      <c r="K1009" s="7">
        <v>41306</v>
      </c>
      <c r="L1009" s="7"/>
      <c r="M1009" s="6" t="s">
        <v>334</v>
      </c>
      <c r="N1009" s="5" t="s">
        <v>47</v>
      </c>
      <c r="O1009" s="9"/>
      <c r="P1009" s="6" t="str">
        <f>VLOOKUP(Table14[[#This Row],[SMT ID]],Table13[[SMT'#]:[163 J Election Question]],9,0)</f>
        <v>Yes</v>
      </c>
      <c r="Q1009" s="6">
        <v>2018</v>
      </c>
      <c r="R1009" s="6"/>
      <c r="S100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09" s="38">
        <f>VLOOKUP(Table14[[#This Row],[SMT ID]],'[1]Section 163(j) Election'!$A$5:$J$1406,7,0)</f>
        <v>2018</v>
      </c>
    </row>
    <row r="1010" spans="1:20" s="5" customFormat="1" ht="30" customHeight="1" x14ac:dyDescent="0.25">
      <c r="A1010" s="5" t="s">
        <v>2997</v>
      </c>
      <c r="B1010" s="15">
        <v>65460</v>
      </c>
      <c r="C1010" s="6">
        <v>100</v>
      </c>
      <c r="D1010" s="5" t="s">
        <v>2997</v>
      </c>
      <c r="E1010" s="5" t="s">
        <v>3035</v>
      </c>
      <c r="F1010" s="5" t="s">
        <v>3036</v>
      </c>
      <c r="G1010" s="5" t="s">
        <v>498</v>
      </c>
      <c r="H1010" s="5" t="s">
        <v>499</v>
      </c>
      <c r="I1010" s="5" t="s">
        <v>43</v>
      </c>
      <c r="J1010" s="5" t="s">
        <v>359</v>
      </c>
      <c r="K1010" s="7">
        <v>40889</v>
      </c>
      <c r="L1010" s="7"/>
      <c r="M1010" s="6" t="s">
        <v>135</v>
      </c>
      <c r="N1010" s="5" t="s">
        <v>56</v>
      </c>
      <c r="O1010" s="9"/>
      <c r="P1010" s="6" t="str">
        <f>VLOOKUP(Table14[[#This Row],[SMT ID]],Table13[[SMT'#]:[163 J Election Question]],9,0)</f>
        <v>Yes</v>
      </c>
      <c r="Q1010" s="6">
        <v>2018</v>
      </c>
      <c r="R1010" s="6"/>
      <c r="S101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10" s="37">
        <f>VLOOKUP(Table14[[#This Row],[SMT ID]],'[1]Section 163(j) Election'!$A$5:$J$1406,7,0)</f>
        <v>2018</v>
      </c>
    </row>
    <row r="1011" spans="1:20" s="5" customFormat="1" ht="30" customHeight="1" x14ac:dyDescent="0.25">
      <c r="A1011" s="5" t="s">
        <v>1095</v>
      </c>
      <c r="B1011" s="15">
        <v>65461</v>
      </c>
      <c r="C1011" s="6">
        <v>100</v>
      </c>
      <c r="D1011" s="5" t="s">
        <v>1095</v>
      </c>
      <c r="E1011" s="5" t="s">
        <v>1101</v>
      </c>
      <c r="F1011" s="5" t="s">
        <v>1102</v>
      </c>
      <c r="G1011" s="5" t="s">
        <v>543</v>
      </c>
      <c r="H1011" s="5" t="s">
        <v>127</v>
      </c>
      <c r="I1011" s="5" t="s">
        <v>43</v>
      </c>
      <c r="J1011" s="5" t="s">
        <v>329</v>
      </c>
      <c r="K1011" s="7">
        <v>40857</v>
      </c>
      <c r="L1011" s="7"/>
      <c r="M1011" s="6" t="s">
        <v>135</v>
      </c>
      <c r="N1011" s="5" t="s">
        <v>47</v>
      </c>
      <c r="O1011" s="9"/>
      <c r="P1011" s="6" t="str">
        <f>VLOOKUP(Table14[[#This Row],[SMT ID]],Table13[[SMT'#]:[163 J Election Question]],9,0)</f>
        <v>No</v>
      </c>
      <c r="Q1011" s="6"/>
      <c r="R1011" s="6"/>
      <c r="S101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11" s="38">
        <f>VLOOKUP(Table14[[#This Row],[SMT ID]],'[1]Section 163(j) Election'!$A$5:$J$1406,7,0)</f>
        <v>0</v>
      </c>
    </row>
    <row r="1012" spans="1:20" s="5" customFormat="1" ht="30" customHeight="1" x14ac:dyDescent="0.25">
      <c r="A1012" s="5" t="s">
        <v>3074</v>
      </c>
      <c r="B1012" s="15">
        <v>65472</v>
      </c>
      <c r="C1012" s="6">
        <v>100</v>
      </c>
      <c r="D1012" s="5" t="s">
        <v>3074</v>
      </c>
      <c r="E1012" s="5" t="s">
        <v>3079</v>
      </c>
      <c r="F1012" s="5" t="s">
        <v>3080</v>
      </c>
      <c r="G1012" s="5" t="s">
        <v>594</v>
      </c>
      <c r="H1012" s="5" t="s">
        <v>144</v>
      </c>
      <c r="I1012" s="5" t="s">
        <v>133</v>
      </c>
      <c r="J1012" s="5" t="s">
        <v>145</v>
      </c>
      <c r="K1012" s="7">
        <v>41089</v>
      </c>
      <c r="L1012" s="7"/>
      <c r="M1012" s="6" t="s">
        <v>250</v>
      </c>
      <c r="N1012" s="5" t="s">
        <v>26</v>
      </c>
      <c r="O1012" s="9"/>
      <c r="P1012" s="6" t="str">
        <f>VLOOKUP(Table14[[#This Row],[SMT ID]],Table13[[SMT'#]:[163 J Election Question]],9,0)</f>
        <v>Yes</v>
      </c>
      <c r="Q1012" s="6">
        <v>2018</v>
      </c>
      <c r="R1012" s="6"/>
      <c r="S101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12" s="37">
        <f>VLOOKUP(Table14[[#This Row],[SMT ID]],'[1]Section 163(j) Election'!$A$5:$J$1406,7,0)</f>
        <v>2018</v>
      </c>
    </row>
    <row r="1013" spans="1:20" s="5" customFormat="1" ht="30" customHeight="1" x14ac:dyDescent="0.25">
      <c r="A1013" s="5" t="s">
        <v>378</v>
      </c>
      <c r="B1013" s="15">
        <v>65473</v>
      </c>
      <c r="C1013" s="6">
        <v>100</v>
      </c>
      <c r="D1013" s="5" t="s">
        <v>378</v>
      </c>
      <c r="E1013" s="5" t="s">
        <v>413</v>
      </c>
      <c r="F1013" s="5" t="s">
        <v>414</v>
      </c>
      <c r="G1013" s="5" t="s">
        <v>415</v>
      </c>
      <c r="H1013" s="5" t="s">
        <v>31</v>
      </c>
      <c r="I1013" s="5" t="s">
        <v>32</v>
      </c>
      <c r="J1013" s="5" t="s">
        <v>110</v>
      </c>
      <c r="K1013" s="7">
        <v>40756</v>
      </c>
      <c r="L1013" s="7"/>
      <c r="M1013" s="6" t="s">
        <v>250</v>
      </c>
      <c r="N1013" s="5" t="s">
        <v>47</v>
      </c>
      <c r="O1013" s="9"/>
      <c r="P1013" s="6" t="str">
        <f>VLOOKUP(Table14[[#This Row],[SMT ID]],Table13[[SMT'#]:[163 J Election Question]],9,0)</f>
        <v>Yes</v>
      </c>
      <c r="Q1013" s="6">
        <v>2018</v>
      </c>
      <c r="R1013" s="6"/>
      <c r="S101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13" s="38">
        <f>VLOOKUP(Table14[[#This Row],[SMT ID]],'[1]Section 163(j) Election'!$A$5:$J$1406,7,0)</f>
        <v>2018</v>
      </c>
    </row>
    <row r="1014" spans="1:20" s="5" customFormat="1" ht="30" customHeight="1" x14ac:dyDescent="0.25">
      <c r="A1014" s="5" t="s">
        <v>4092</v>
      </c>
      <c r="B1014" s="15">
        <v>65479</v>
      </c>
      <c r="C1014" s="6">
        <v>100</v>
      </c>
      <c r="D1014" s="5" t="s">
        <v>4092</v>
      </c>
      <c r="E1014" s="5" t="s">
        <v>4102</v>
      </c>
      <c r="F1014" s="5" t="s">
        <v>4103</v>
      </c>
      <c r="G1014" s="5" t="s">
        <v>457</v>
      </c>
      <c r="H1014" s="5" t="s">
        <v>451</v>
      </c>
      <c r="I1014" s="5" t="s">
        <v>452</v>
      </c>
      <c r="J1014" s="5" t="s">
        <v>458</v>
      </c>
      <c r="K1014" s="7">
        <v>41088</v>
      </c>
      <c r="L1014" s="7"/>
      <c r="M1014" s="6" t="s">
        <v>404</v>
      </c>
      <c r="N1014" s="5" t="s">
        <v>178</v>
      </c>
      <c r="O1014" s="9"/>
      <c r="P1014" s="6" t="str">
        <f>VLOOKUP(Table14[[#This Row],[SMT ID]],[3]Sheet1!$A$11:$AC$60,29,0)</f>
        <v>No</v>
      </c>
      <c r="Q1014" s="6"/>
      <c r="R1014" s="6"/>
      <c r="S101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14" s="37">
        <f>VLOOKUP(Table14[[#This Row],[SMT ID]],'[1]Section 163(j) Election'!$A$5:$J$1406,7,0)</f>
        <v>0</v>
      </c>
    </row>
    <row r="1015" spans="1:20" s="5" customFormat="1" ht="30" customHeight="1" x14ac:dyDescent="0.25">
      <c r="A1015" s="5" t="s">
        <v>2997</v>
      </c>
      <c r="B1015" s="15">
        <v>65480</v>
      </c>
      <c r="C1015" s="6">
        <v>100</v>
      </c>
      <c r="D1015" s="5" t="s">
        <v>2997</v>
      </c>
      <c r="E1015" s="5" t="s">
        <v>3037</v>
      </c>
      <c r="F1015" s="5" t="s">
        <v>3038</v>
      </c>
      <c r="G1015" s="5" t="s">
        <v>3039</v>
      </c>
      <c r="H1015" s="5" t="s">
        <v>139</v>
      </c>
      <c r="I1015" s="5" t="s">
        <v>32</v>
      </c>
      <c r="J1015" s="5" t="s">
        <v>3040</v>
      </c>
      <c r="K1015" s="7">
        <v>40830</v>
      </c>
      <c r="L1015" s="7"/>
      <c r="M1015" s="6" t="s">
        <v>135</v>
      </c>
      <c r="N1015" s="5" t="s">
        <v>26</v>
      </c>
      <c r="O1015" s="9"/>
      <c r="P1015" s="6" t="str">
        <f>VLOOKUP(Table14[[#This Row],[SMT ID]],Table13[[SMT'#]:[163 J Election Question]],9,0)</f>
        <v>No</v>
      </c>
      <c r="Q1015" s="6"/>
      <c r="R1015" s="6"/>
      <c r="S101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15" s="38">
        <f>VLOOKUP(Table14[[#This Row],[SMT ID]],'[1]Section 163(j) Election'!$A$5:$J$1406,7,0)</f>
        <v>2022</v>
      </c>
    </row>
    <row r="1016" spans="1:20" s="5" customFormat="1" ht="30" customHeight="1" x14ac:dyDescent="0.25">
      <c r="A1016" s="5" t="s">
        <v>3074</v>
      </c>
      <c r="B1016" s="15">
        <v>65486</v>
      </c>
      <c r="C1016" s="6">
        <v>100</v>
      </c>
      <c r="D1016" s="5" t="s">
        <v>3074</v>
      </c>
      <c r="E1016" s="5" t="s">
        <v>3081</v>
      </c>
      <c r="F1016" s="5" t="s">
        <v>3082</v>
      </c>
      <c r="G1016" s="5" t="s">
        <v>3083</v>
      </c>
      <c r="H1016" s="5" t="s">
        <v>115</v>
      </c>
      <c r="I1016" s="5" t="s">
        <v>43</v>
      </c>
      <c r="J1016" s="5" t="s">
        <v>240</v>
      </c>
      <c r="K1016" s="7">
        <v>41136</v>
      </c>
      <c r="L1016" s="7"/>
      <c r="M1016" s="6" t="s">
        <v>250</v>
      </c>
      <c r="N1016" s="5" t="s">
        <v>47</v>
      </c>
      <c r="O1016" s="9"/>
      <c r="P1016" s="6" t="str">
        <f>VLOOKUP(Table14[[#This Row],[SMT ID]],Table13[[SMT'#]:[163 J Election Question]],9,0)</f>
        <v>No</v>
      </c>
      <c r="Q1016" s="6"/>
      <c r="R1016" s="6"/>
      <c r="S101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16" s="37">
        <f>VLOOKUP(Table14[[#This Row],[SMT ID]],'[1]Section 163(j) Election'!$A$5:$J$1406,7,0)</f>
        <v>0</v>
      </c>
    </row>
    <row r="1017" spans="1:20" s="5" customFormat="1" ht="30" customHeight="1" x14ac:dyDescent="0.25">
      <c r="A1017" s="5" t="s">
        <v>1787</v>
      </c>
      <c r="B1017" s="15">
        <v>65503</v>
      </c>
      <c r="C1017" s="6">
        <v>100</v>
      </c>
      <c r="D1017" s="5" t="s">
        <v>1787</v>
      </c>
      <c r="E1017" s="5" t="s">
        <v>1795</v>
      </c>
      <c r="F1017" s="5" t="s">
        <v>1796</v>
      </c>
      <c r="G1017" s="5" t="s">
        <v>185</v>
      </c>
      <c r="H1017" s="5" t="s">
        <v>88</v>
      </c>
      <c r="I1017" s="5" t="s">
        <v>32</v>
      </c>
      <c r="J1017" s="5" t="s">
        <v>89</v>
      </c>
      <c r="K1017" s="7">
        <v>41088</v>
      </c>
      <c r="L1017" s="7"/>
      <c r="M1017" s="6" t="s">
        <v>250</v>
      </c>
      <c r="N1017" s="5" t="s">
        <v>47</v>
      </c>
      <c r="O1017" s="9"/>
      <c r="P1017" s="6" t="str">
        <f>VLOOKUP(Table14[[#This Row],[SMT ID]],Table13[[SMT'#]:[163 J Election Question]],9,0)</f>
        <v>Yes</v>
      </c>
      <c r="Q1017" s="6">
        <v>2018</v>
      </c>
      <c r="R1017" s="6"/>
      <c r="S101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17" s="38">
        <f>VLOOKUP(Table14[[#This Row],[SMT ID]],'[1]Section 163(j) Election'!$A$5:$J$1406,7,0)</f>
        <v>2018</v>
      </c>
    </row>
    <row r="1018" spans="1:20" s="5" customFormat="1" ht="30" customHeight="1" x14ac:dyDescent="0.25">
      <c r="A1018" s="5" t="s">
        <v>4208</v>
      </c>
      <c r="B1018" s="15">
        <v>65504</v>
      </c>
      <c r="C1018" s="6">
        <v>100</v>
      </c>
      <c r="D1018" s="5" t="s">
        <v>4208</v>
      </c>
      <c r="E1018" s="5" t="s">
        <v>4230</v>
      </c>
      <c r="F1018" s="5" t="s">
        <v>4231</v>
      </c>
      <c r="G1018" s="5" t="s">
        <v>1954</v>
      </c>
      <c r="H1018" s="5" t="s">
        <v>127</v>
      </c>
      <c r="I1018" s="5" t="s">
        <v>43</v>
      </c>
      <c r="J1018" s="5" t="s">
        <v>494</v>
      </c>
      <c r="K1018" s="7">
        <v>40864</v>
      </c>
      <c r="L1018" s="7"/>
      <c r="M1018" s="6" t="s">
        <v>135</v>
      </c>
      <c r="N1018" s="5" t="s">
        <v>47</v>
      </c>
      <c r="O1018" s="9"/>
      <c r="P1018" s="6" t="str">
        <f>VLOOKUP(Table14[[#This Row],[SMT ID]],Table13[[SMT'#]:[163 J Election Question]],9,0)</f>
        <v>No</v>
      </c>
      <c r="Q1018" s="6"/>
      <c r="R1018" s="6"/>
      <c r="S101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18" s="37">
        <f>VLOOKUP(Table14[[#This Row],[SMT ID]],'[1]Section 163(j) Election'!$A$5:$J$1406,7,0)</f>
        <v>2022</v>
      </c>
    </row>
    <row r="1019" spans="1:20" s="5" customFormat="1" ht="30" customHeight="1" x14ac:dyDescent="0.25">
      <c r="A1019" s="5" t="s">
        <v>591</v>
      </c>
      <c r="B1019" s="15">
        <v>65511</v>
      </c>
      <c r="C1019" s="6">
        <v>100</v>
      </c>
      <c r="D1019" s="5" t="s">
        <v>591</v>
      </c>
      <c r="E1019" s="5" t="s">
        <v>616</v>
      </c>
      <c r="F1019" s="5" t="s">
        <v>617</v>
      </c>
      <c r="G1019" s="5" t="s">
        <v>138</v>
      </c>
      <c r="H1019" s="5" t="s">
        <v>139</v>
      </c>
      <c r="I1019" s="5" t="s">
        <v>32</v>
      </c>
      <c r="J1019" s="5" t="s">
        <v>19</v>
      </c>
      <c r="K1019" s="7">
        <v>40878</v>
      </c>
      <c r="L1019" s="7"/>
      <c r="M1019" s="6" t="s">
        <v>334</v>
      </c>
      <c r="N1019" s="5" t="s">
        <v>47</v>
      </c>
      <c r="O1019" s="9"/>
      <c r="P1019" s="6" t="str">
        <f>VLOOKUP(Table14[[#This Row],[SMT ID]],Table13[[SMT'#]:[163 J Election Question]],9,0)</f>
        <v>Yes</v>
      </c>
      <c r="Q1019" s="6">
        <v>2018</v>
      </c>
      <c r="R1019" s="6"/>
      <c r="S101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19" s="38">
        <f>VLOOKUP(Table14[[#This Row],[SMT ID]],'[1]Section 163(j) Election'!$A$5:$J$1406,7,0)</f>
        <v>2018</v>
      </c>
    </row>
    <row r="1020" spans="1:20" s="5" customFormat="1" ht="30" customHeight="1" x14ac:dyDescent="0.25">
      <c r="A1020" s="5" t="s">
        <v>1813</v>
      </c>
      <c r="B1020" s="15">
        <v>65516</v>
      </c>
      <c r="C1020" s="6">
        <v>100</v>
      </c>
      <c r="D1020" s="5" t="s">
        <v>1813</v>
      </c>
      <c r="E1020" s="5" t="s">
        <v>1814</v>
      </c>
      <c r="F1020" s="5" t="s">
        <v>1815</v>
      </c>
      <c r="G1020" s="5" t="s">
        <v>1816</v>
      </c>
      <c r="H1020" s="5" t="s">
        <v>88</v>
      </c>
      <c r="I1020" s="5" t="s">
        <v>32</v>
      </c>
      <c r="J1020" s="5" t="s">
        <v>89</v>
      </c>
      <c r="K1020" s="7">
        <v>41445</v>
      </c>
      <c r="L1020" s="7"/>
      <c r="M1020" s="6" t="s">
        <v>334</v>
      </c>
      <c r="N1020" s="5" t="s">
        <v>26</v>
      </c>
      <c r="O1020" s="9"/>
      <c r="P1020" s="6" t="str">
        <f>VLOOKUP(Table14[[#This Row],[SMT ID]],Table13[[SMT'#]:[163 J Election Question]],9,0)</f>
        <v>No</v>
      </c>
      <c r="Q1020" s="6"/>
      <c r="R1020" s="6"/>
      <c r="S102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20" s="37">
        <f>VLOOKUP(Table14[[#This Row],[SMT ID]],'[1]Section 163(j) Election'!$A$5:$J$1406,7,0)</f>
        <v>2022</v>
      </c>
    </row>
    <row r="1021" spans="1:20" s="5" customFormat="1" ht="30" customHeight="1" x14ac:dyDescent="0.25">
      <c r="A1021" s="5" t="s">
        <v>1681</v>
      </c>
      <c r="B1021" s="15">
        <v>65522</v>
      </c>
      <c r="C1021" s="6">
        <v>100</v>
      </c>
      <c r="D1021" s="5" t="s">
        <v>1681</v>
      </c>
      <c r="E1021" s="5" t="s">
        <v>1687</v>
      </c>
      <c r="F1021" s="5" t="s">
        <v>1688</v>
      </c>
      <c r="G1021" s="5" t="s">
        <v>1689</v>
      </c>
      <c r="H1021" s="5" t="s">
        <v>144</v>
      </c>
      <c r="I1021" s="5" t="s">
        <v>133</v>
      </c>
      <c r="J1021" s="5" t="s">
        <v>294</v>
      </c>
      <c r="K1021" s="7">
        <v>41060</v>
      </c>
      <c r="L1021" s="7"/>
      <c r="M1021" s="6" t="s">
        <v>334</v>
      </c>
      <c r="N1021" s="5" t="s">
        <v>47</v>
      </c>
      <c r="O1021" s="9"/>
      <c r="P1021" s="6" t="str">
        <f>VLOOKUP(Table14[[#This Row],[SMT ID]],Table13[[SMT'#]:[163 J Election Question]],9,0)</f>
        <v>No</v>
      </c>
      <c r="Q1021" s="6"/>
      <c r="R1021" s="6"/>
      <c r="S102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21" s="38">
        <f>VLOOKUP(Table14[[#This Row],[SMT ID]],'[1]Section 163(j) Election'!$A$5:$J$1406,7,0)</f>
        <v>0</v>
      </c>
    </row>
    <row r="1022" spans="1:20" s="5" customFormat="1" ht="30" customHeight="1" x14ac:dyDescent="0.25">
      <c r="A1022" s="5" t="s">
        <v>4092</v>
      </c>
      <c r="B1022" s="15">
        <v>65527</v>
      </c>
      <c r="C1022" s="6">
        <v>100</v>
      </c>
      <c r="D1022" s="5" t="s">
        <v>4092</v>
      </c>
      <c r="E1022" s="5" t="s">
        <v>4104</v>
      </c>
      <c r="F1022" s="5" t="s">
        <v>4105</v>
      </c>
      <c r="G1022" s="5" t="s">
        <v>1689</v>
      </c>
      <c r="H1022" s="5" t="s">
        <v>144</v>
      </c>
      <c r="I1022" s="5" t="s">
        <v>133</v>
      </c>
      <c r="J1022" s="5" t="s">
        <v>294</v>
      </c>
      <c r="K1022" s="7">
        <v>41060</v>
      </c>
      <c r="L1022" s="7"/>
      <c r="M1022" s="6" t="s">
        <v>404</v>
      </c>
      <c r="N1022" s="5" t="s">
        <v>178</v>
      </c>
      <c r="O1022" s="9"/>
      <c r="P1022" s="6" t="str">
        <f>VLOOKUP(Table14[[#This Row],[SMT ID]],[3]Sheet1!$A$11:$AC$60,29,0)</f>
        <v>No</v>
      </c>
      <c r="Q1022" s="6"/>
      <c r="R1022" s="6"/>
      <c r="S102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22" s="37">
        <f>VLOOKUP(Table14[[#This Row],[SMT ID]],'[1]Section 163(j) Election'!$A$5:$J$1406,7,0)</f>
        <v>0</v>
      </c>
    </row>
    <row r="1023" spans="1:20" s="5" customFormat="1" ht="30" customHeight="1" x14ac:dyDescent="0.25">
      <c r="A1023" s="5" t="s">
        <v>2997</v>
      </c>
      <c r="B1023" s="15">
        <v>65532</v>
      </c>
      <c r="C1023" s="6">
        <v>100</v>
      </c>
      <c r="D1023" s="5" t="s">
        <v>2997</v>
      </c>
      <c r="E1023" s="5" t="s">
        <v>3041</v>
      </c>
      <c r="F1023" s="5" t="s">
        <v>3042</v>
      </c>
      <c r="G1023" s="5" t="s">
        <v>211</v>
      </c>
      <c r="H1023" s="5" t="s">
        <v>31</v>
      </c>
      <c r="I1023" s="5" t="s">
        <v>32</v>
      </c>
      <c r="J1023" s="5" t="s">
        <v>212</v>
      </c>
      <c r="K1023" s="7">
        <v>41005</v>
      </c>
      <c r="L1023" s="7"/>
      <c r="M1023" s="6" t="s">
        <v>404</v>
      </c>
      <c r="N1023" s="5" t="s">
        <v>47</v>
      </c>
      <c r="O1023" s="9"/>
      <c r="P1023" s="6" t="str">
        <f>VLOOKUP(Table14[[#This Row],[SMT ID]],Table13[[SMT'#]:[163 J Election Question]],9,0)</f>
        <v>No</v>
      </c>
      <c r="Q1023" s="6"/>
      <c r="R1023" s="6"/>
      <c r="S102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23" s="38">
        <f>VLOOKUP(Table14[[#This Row],[SMT ID]],'[1]Section 163(j) Election'!$A$5:$J$1406,7,0)</f>
        <v>0</v>
      </c>
    </row>
    <row r="1024" spans="1:20" s="27" customFormat="1" ht="30" customHeight="1" x14ac:dyDescent="0.25">
      <c r="A1024" s="5" t="s">
        <v>2997</v>
      </c>
      <c r="B1024" s="15">
        <v>65541</v>
      </c>
      <c r="C1024" s="6">
        <v>100</v>
      </c>
      <c r="D1024" s="5" t="s">
        <v>2997</v>
      </c>
      <c r="E1024" s="5" t="s">
        <v>3043</v>
      </c>
      <c r="F1024" s="5" t="s">
        <v>3044</v>
      </c>
      <c r="G1024" s="5" t="s">
        <v>1177</v>
      </c>
      <c r="H1024" s="5" t="s">
        <v>88</v>
      </c>
      <c r="I1024" s="5" t="s">
        <v>32</v>
      </c>
      <c r="J1024" s="5" t="s">
        <v>89</v>
      </c>
      <c r="K1024" s="7">
        <v>41046</v>
      </c>
      <c r="L1024" s="7"/>
      <c r="M1024" s="6" t="s">
        <v>250</v>
      </c>
      <c r="N1024" s="5" t="s">
        <v>47</v>
      </c>
      <c r="O1024" s="9"/>
      <c r="P1024" s="6" t="str">
        <f>VLOOKUP(Table14[[#This Row],[SMT ID]],Table13[[SMT'#]:[163 J Election Question]],9,0)</f>
        <v>No</v>
      </c>
      <c r="Q1024" s="6"/>
      <c r="R1024" s="6"/>
      <c r="S102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24" s="37">
        <f>VLOOKUP(Table14[[#This Row],[SMT ID]],'[1]Section 163(j) Election'!$A$5:$J$1406,7,0)</f>
        <v>0</v>
      </c>
    </row>
    <row r="1025" spans="1:20" s="5" customFormat="1" ht="30" customHeight="1" x14ac:dyDescent="0.25">
      <c r="A1025" s="5" t="s">
        <v>1813</v>
      </c>
      <c r="B1025" s="15">
        <v>65544</v>
      </c>
      <c r="C1025" s="6">
        <v>100</v>
      </c>
      <c r="D1025" s="5" t="s">
        <v>1813</v>
      </c>
      <c r="E1025" s="5" t="s">
        <v>1817</v>
      </c>
      <c r="F1025" s="5" t="s">
        <v>1818</v>
      </c>
      <c r="G1025" s="5" t="s">
        <v>374</v>
      </c>
      <c r="H1025" s="5" t="s">
        <v>68</v>
      </c>
      <c r="I1025" s="5" t="s">
        <v>32</v>
      </c>
      <c r="J1025" s="5" t="s">
        <v>375</v>
      </c>
      <c r="K1025" s="7">
        <v>41332</v>
      </c>
      <c r="L1025" s="7"/>
      <c r="M1025" s="6" t="s">
        <v>250</v>
      </c>
      <c r="N1025" s="5" t="s">
        <v>47</v>
      </c>
      <c r="O1025" s="9"/>
      <c r="P1025" s="6" t="str">
        <f>VLOOKUP(Table14[[#This Row],[SMT ID]],Table13[[SMT'#]:[163 J Election Question]],9,0)</f>
        <v>No</v>
      </c>
      <c r="Q1025" s="6"/>
      <c r="R1025" s="6"/>
      <c r="S102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25" s="38">
        <f>VLOOKUP(Table14[[#This Row],[SMT ID]],'[1]Section 163(j) Election'!$A$5:$J$1406,7,0)</f>
        <v>0</v>
      </c>
    </row>
    <row r="1026" spans="1:20" s="5" customFormat="1" ht="30" customHeight="1" x14ac:dyDescent="0.25">
      <c r="A1026" s="5" t="s">
        <v>3074</v>
      </c>
      <c r="B1026" s="15">
        <v>65545</v>
      </c>
      <c r="C1026" s="6">
        <v>100</v>
      </c>
      <c r="D1026" s="5" t="s">
        <v>3074</v>
      </c>
      <c r="E1026" s="5" t="s">
        <v>3084</v>
      </c>
      <c r="F1026" s="5" t="s">
        <v>3085</v>
      </c>
      <c r="G1026" s="5" t="s">
        <v>3086</v>
      </c>
      <c r="H1026" s="5" t="s">
        <v>88</v>
      </c>
      <c r="I1026" s="5" t="s">
        <v>32</v>
      </c>
      <c r="J1026" s="5" t="s">
        <v>94</v>
      </c>
      <c r="K1026" s="7">
        <v>41134</v>
      </c>
      <c r="L1026" s="7"/>
      <c r="M1026" s="6" t="s">
        <v>250</v>
      </c>
      <c r="N1026" s="5" t="s">
        <v>26</v>
      </c>
      <c r="O1026" s="9"/>
      <c r="P1026" s="6" t="str">
        <f>VLOOKUP(Table14[[#This Row],[SMT ID]],Table13[[SMT'#]:[163 J Election Question]],9,0)</f>
        <v>No</v>
      </c>
      <c r="Q1026" s="6"/>
      <c r="R1026" s="6"/>
      <c r="S102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26" s="37">
        <f>VLOOKUP(Table14[[#This Row],[SMT ID]],'[1]Section 163(j) Election'!$A$5:$J$1406,7,0)</f>
        <v>0</v>
      </c>
    </row>
    <row r="1027" spans="1:20" s="5" customFormat="1" ht="30" customHeight="1" x14ac:dyDescent="0.25">
      <c r="A1027" s="5" t="s">
        <v>1787</v>
      </c>
      <c r="B1027" s="15">
        <v>65547</v>
      </c>
      <c r="C1027" s="6">
        <v>100</v>
      </c>
      <c r="D1027" s="5" t="s">
        <v>1787</v>
      </c>
      <c r="E1027" s="5" t="s">
        <v>1797</v>
      </c>
      <c r="F1027" s="5" t="s">
        <v>1798</v>
      </c>
      <c r="G1027" s="5" t="s">
        <v>1799</v>
      </c>
      <c r="H1027" s="5" t="s">
        <v>182</v>
      </c>
      <c r="I1027" s="5" t="s">
        <v>32</v>
      </c>
      <c r="J1027" s="5" t="s">
        <v>62</v>
      </c>
      <c r="K1027" s="7">
        <v>40982</v>
      </c>
      <c r="L1027" s="7"/>
      <c r="M1027" s="6" t="s">
        <v>250</v>
      </c>
      <c r="N1027" s="5" t="s">
        <v>47</v>
      </c>
      <c r="O1027" s="9"/>
      <c r="P1027" s="6" t="str">
        <f>VLOOKUP(Table14[[#This Row],[SMT ID]],Table13[[SMT'#]:[163 J Election Question]],9,0)</f>
        <v>No</v>
      </c>
      <c r="Q1027" s="6"/>
      <c r="R1027" s="6"/>
      <c r="S102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27" s="38">
        <f>VLOOKUP(Table14[[#This Row],[SMT ID]],'[1]Section 163(j) Election'!$A$5:$J$1406,7,0)</f>
        <v>0</v>
      </c>
    </row>
    <row r="1028" spans="1:20" s="5" customFormat="1" ht="30" customHeight="1" x14ac:dyDescent="0.25">
      <c r="A1028" s="5" t="s">
        <v>1787</v>
      </c>
      <c r="B1028" s="15">
        <v>65557</v>
      </c>
      <c r="C1028" s="6">
        <v>100</v>
      </c>
      <c r="D1028" s="5" t="s">
        <v>1787</v>
      </c>
      <c r="E1028" s="5" t="s">
        <v>1800</v>
      </c>
      <c r="F1028" s="5" t="s">
        <v>1801</v>
      </c>
      <c r="G1028" s="5" t="s">
        <v>1704</v>
      </c>
      <c r="H1028" s="5" t="s">
        <v>451</v>
      </c>
      <c r="I1028" s="5" t="s">
        <v>452</v>
      </c>
      <c r="J1028" s="5" t="s">
        <v>302</v>
      </c>
      <c r="K1028" s="7">
        <v>40906</v>
      </c>
      <c r="L1028" s="7"/>
      <c r="M1028" s="6" t="s">
        <v>334</v>
      </c>
      <c r="N1028" s="5" t="s">
        <v>56</v>
      </c>
      <c r="O1028" s="9"/>
      <c r="P1028" s="6" t="str">
        <f>VLOOKUP(Table14[[#This Row],[SMT ID]],Table13[[SMT'#]:[163 J Election Question]],9,0)</f>
        <v>No</v>
      </c>
      <c r="Q1028" s="6"/>
      <c r="R1028" s="6"/>
      <c r="S102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28" s="37">
        <f>VLOOKUP(Table14[[#This Row],[SMT ID]],'[1]Section 163(j) Election'!$A$5:$J$1406,7,0)</f>
        <v>0</v>
      </c>
    </row>
    <row r="1029" spans="1:20" s="5" customFormat="1" ht="30" customHeight="1" x14ac:dyDescent="0.25">
      <c r="A1029" s="5" t="s">
        <v>1681</v>
      </c>
      <c r="B1029" s="15">
        <v>65558</v>
      </c>
      <c r="C1029" s="6">
        <v>100</v>
      </c>
      <c r="D1029" s="5" t="s">
        <v>1681</v>
      </c>
      <c r="E1029" s="5" t="s">
        <v>1690</v>
      </c>
      <c r="F1029" s="5" t="s">
        <v>1691</v>
      </c>
      <c r="G1029" s="5" t="s">
        <v>1314</v>
      </c>
      <c r="H1029" s="5" t="s">
        <v>451</v>
      </c>
      <c r="I1029" s="5" t="s">
        <v>452</v>
      </c>
      <c r="J1029" s="5" t="s">
        <v>1315</v>
      </c>
      <c r="K1029" s="7">
        <v>41493</v>
      </c>
      <c r="L1029" s="7"/>
      <c r="M1029" s="6" t="s">
        <v>459</v>
      </c>
      <c r="N1029" s="5" t="s">
        <v>178</v>
      </c>
      <c r="O1029" s="9"/>
      <c r="P1029" s="6" t="str">
        <f>VLOOKUP(Table14[[#This Row],[SMT ID]],Table13[[SMT'#]:[163 J Election Question]],9,0)</f>
        <v>No</v>
      </c>
      <c r="Q1029" s="6"/>
      <c r="R1029" s="6"/>
      <c r="S102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29" s="38">
        <f>VLOOKUP(Table14[[#This Row],[SMT ID]],'[1]Section 163(j) Election'!$A$5:$J$1406,7,0)</f>
        <v>0</v>
      </c>
    </row>
    <row r="1030" spans="1:20" s="5" customFormat="1" ht="30" customHeight="1" x14ac:dyDescent="0.25">
      <c r="A1030" s="5" t="s">
        <v>440</v>
      </c>
      <c r="B1030" s="15">
        <v>65560</v>
      </c>
      <c r="C1030" s="6">
        <v>100</v>
      </c>
      <c r="D1030" s="5" t="s">
        <v>440</v>
      </c>
      <c r="E1030" s="5" t="s">
        <v>445</v>
      </c>
      <c r="F1030" s="5" t="s">
        <v>446</v>
      </c>
      <c r="G1030" s="5" t="s">
        <v>447</v>
      </c>
      <c r="H1030" s="5" t="s">
        <v>164</v>
      </c>
      <c r="I1030" s="5" t="s">
        <v>133</v>
      </c>
      <c r="J1030" s="5" t="s">
        <v>444</v>
      </c>
      <c r="K1030" s="7">
        <v>41040</v>
      </c>
      <c r="L1030" s="7"/>
      <c r="M1030" s="6" t="s">
        <v>334</v>
      </c>
      <c r="N1030" s="5" t="s">
        <v>178</v>
      </c>
      <c r="O1030" s="9"/>
      <c r="P1030" s="6" t="str">
        <f>VLOOKUP(Table14[[#This Row],[SMT ID]],Table13[[SMT'#]:[163 J Election Question]],9,0)</f>
        <v>No</v>
      </c>
      <c r="Q1030" s="6"/>
      <c r="R1030" s="6"/>
      <c r="S103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30" s="37">
        <f>VLOOKUP(Table14[[#This Row],[SMT ID]],'[1]Section 163(j) Election'!$A$5:$J$1406,7,0)</f>
        <v>2018</v>
      </c>
    </row>
    <row r="1031" spans="1:20" s="5" customFormat="1" ht="30" customHeight="1" x14ac:dyDescent="0.25">
      <c r="A1031" s="5" t="s">
        <v>1813</v>
      </c>
      <c r="B1031" s="15">
        <v>65563</v>
      </c>
      <c r="C1031" s="6">
        <v>100</v>
      </c>
      <c r="D1031" s="5" t="s">
        <v>1813</v>
      </c>
      <c r="E1031" s="5" t="s">
        <v>1819</v>
      </c>
      <c r="F1031" s="5" t="s">
        <v>1820</v>
      </c>
      <c r="G1031" s="5" t="s">
        <v>1821</v>
      </c>
      <c r="H1031" s="5" t="s">
        <v>139</v>
      </c>
      <c r="I1031" s="5" t="s">
        <v>32</v>
      </c>
      <c r="J1031" s="5" t="s">
        <v>323</v>
      </c>
      <c r="K1031" s="7">
        <v>41194</v>
      </c>
      <c r="L1031" s="7"/>
      <c r="M1031" s="6" t="s">
        <v>250</v>
      </c>
      <c r="N1031" s="5" t="s">
        <v>47</v>
      </c>
      <c r="O1031" s="9"/>
      <c r="P1031" s="6" t="str">
        <f>VLOOKUP(Table14[[#This Row],[SMT ID]],Table13[[SMT'#]:[163 J Election Question]],9,0)</f>
        <v>No</v>
      </c>
      <c r="Q1031" s="6"/>
      <c r="R1031" s="6"/>
      <c r="S103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31" s="38">
        <f>VLOOKUP(Table14[[#This Row],[SMT ID]],'[1]Section 163(j) Election'!$A$5:$J$1406,7,0)</f>
        <v>0</v>
      </c>
    </row>
    <row r="1032" spans="1:20" s="5" customFormat="1" ht="30" customHeight="1" x14ac:dyDescent="0.25">
      <c r="A1032" s="5" t="s">
        <v>882</v>
      </c>
      <c r="B1032" s="15">
        <v>65566</v>
      </c>
      <c r="C1032" s="6">
        <v>50</v>
      </c>
      <c r="D1032" s="5" t="s">
        <v>882</v>
      </c>
      <c r="E1032" s="5" t="s">
        <v>883</v>
      </c>
      <c r="F1032" s="5" t="s">
        <v>884</v>
      </c>
      <c r="G1032" s="5" t="s">
        <v>498</v>
      </c>
      <c r="H1032" s="5" t="s">
        <v>499</v>
      </c>
      <c r="I1032" s="5" t="s">
        <v>43</v>
      </c>
      <c r="J1032" s="5" t="s">
        <v>359</v>
      </c>
      <c r="K1032" s="7">
        <v>41142</v>
      </c>
      <c r="L1032" s="7"/>
      <c r="M1032" s="6" t="s">
        <v>334</v>
      </c>
      <c r="N1032" s="5" t="s">
        <v>47</v>
      </c>
      <c r="O1032" s="9"/>
      <c r="P1032" s="6" t="str">
        <f>VLOOKUP(Table14[[#This Row],[SMT ID]],Table13[[SMT'#]:[163 J Election Question]],9,0)</f>
        <v>Yes</v>
      </c>
      <c r="Q1032" s="6">
        <v>2018</v>
      </c>
      <c r="R1032" s="6"/>
      <c r="S103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32" s="37">
        <f>VLOOKUP(Table14[[#This Row],[SMT ID]],'[1]Section 163(j) Election'!$A$5:$J$1406,7,0)</f>
        <v>2018</v>
      </c>
    </row>
    <row r="1033" spans="1:20" s="5" customFormat="1" ht="30" customHeight="1" x14ac:dyDescent="0.25">
      <c r="A1033" s="5" t="s">
        <v>1095</v>
      </c>
      <c r="B1033" s="15">
        <v>65566</v>
      </c>
      <c r="C1033" s="6">
        <v>50</v>
      </c>
      <c r="D1033" s="5" t="s">
        <v>1095</v>
      </c>
      <c r="E1033" s="5" t="s">
        <v>883</v>
      </c>
      <c r="F1033" s="5" t="s">
        <v>884</v>
      </c>
      <c r="G1033" s="5" t="s">
        <v>498</v>
      </c>
      <c r="H1033" s="5" t="s">
        <v>499</v>
      </c>
      <c r="I1033" s="5" t="s">
        <v>43</v>
      </c>
      <c r="J1033" s="5" t="s">
        <v>359</v>
      </c>
      <c r="K1033" s="7">
        <v>41142</v>
      </c>
      <c r="L1033" s="7"/>
      <c r="M1033" s="6" t="s">
        <v>334</v>
      </c>
      <c r="N1033" s="5" t="s">
        <v>47</v>
      </c>
      <c r="O1033" s="9"/>
      <c r="P1033" s="6" t="str">
        <f>VLOOKUP(Table14[[#This Row],[SMT ID]],Table13[[SMT'#]:[163 J Election Question]],9,0)</f>
        <v>Yes</v>
      </c>
      <c r="Q1033" s="6">
        <v>2018</v>
      </c>
      <c r="R1033" s="6"/>
      <c r="S103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33" s="38">
        <f>VLOOKUP(Table14[[#This Row],[SMT ID]],'[1]Section 163(j) Election'!$A$5:$J$1406,7,0)</f>
        <v>2018</v>
      </c>
    </row>
    <row r="1034" spans="1:20" s="5" customFormat="1" ht="30" customHeight="1" x14ac:dyDescent="0.25">
      <c r="A1034" s="5" t="s">
        <v>3074</v>
      </c>
      <c r="B1034" s="15">
        <v>65579</v>
      </c>
      <c r="C1034" s="6">
        <v>100</v>
      </c>
      <c r="D1034" s="5" t="s">
        <v>3074</v>
      </c>
      <c r="E1034" s="5" t="s">
        <v>3087</v>
      </c>
      <c r="F1034" s="5" t="s">
        <v>3088</v>
      </c>
      <c r="G1034" s="5" t="s">
        <v>1659</v>
      </c>
      <c r="H1034" s="5" t="s">
        <v>31</v>
      </c>
      <c r="I1034" s="5" t="s">
        <v>32</v>
      </c>
      <c r="J1034" s="5" t="s">
        <v>153</v>
      </c>
      <c r="K1034" s="7">
        <v>41121</v>
      </c>
      <c r="L1034" s="7"/>
      <c r="M1034" s="6" t="s">
        <v>250</v>
      </c>
      <c r="N1034" s="5" t="s">
        <v>47</v>
      </c>
      <c r="O1034" s="9"/>
      <c r="P1034" s="6" t="str">
        <f>VLOOKUP(Table14[[#This Row],[SMT ID]],Table13[[SMT'#]:[163 J Election Question]],9,0)</f>
        <v>No</v>
      </c>
      <c r="Q1034" s="6"/>
      <c r="R1034" s="6"/>
      <c r="S103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34" s="37">
        <f>VLOOKUP(Table14[[#This Row],[SMT ID]],'[1]Section 163(j) Election'!$A$5:$J$1406,7,0)</f>
        <v>0</v>
      </c>
    </row>
    <row r="1035" spans="1:20" s="5" customFormat="1" ht="30" customHeight="1" x14ac:dyDescent="0.25">
      <c r="A1035" s="5" t="s">
        <v>3074</v>
      </c>
      <c r="B1035" s="15">
        <v>65580</v>
      </c>
      <c r="C1035" s="6">
        <v>100</v>
      </c>
      <c r="D1035" s="5" t="s">
        <v>3074</v>
      </c>
      <c r="E1035" s="5" t="s">
        <v>3089</v>
      </c>
      <c r="F1035" s="5" t="s">
        <v>3090</v>
      </c>
      <c r="G1035" s="5" t="s">
        <v>1659</v>
      </c>
      <c r="H1035" s="5" t="s">
        <v>31</v>
      </c>
      <c r="I1035" s="5" t="s">
        <v>32</v>
      </c>
      <c r="J1035" s="5" t="s">
        <v>153</v>
      </c>
      <c r="K1035" s="7">
        <v>41158</v>
      </c>
      <c r="L1035" s="7"/>
      <c r="M1035" s="6" t="s">
        <v>334</v>
      </c>
      <c r="N1035" s="5" t="s">
        <v>26</v>
      </c>
      <c r="O1035" s="9"/>
      <c r="P1035" s="6" t="str">
        <f>VLOOKUP(Table14[[#This Row],[SMT ID]],Table13[[SMT'#]:[163 J Election Question]],9,0)</f>
        <v>Yes</v>
      </c>
      <c r="Q1035" s="6">
        <v>2018</v>
      </c>
      <c r="R1035" s="6"/>
      <c r="S103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35" s="38">
        <f>VLOOKUP(Table14[[#This Row],[SMT ID]],'[1]Section 163(j) Election'!$A$5:$J$1406,7,0)</f>
        <v>2018</v>
      </c>
    </row>
    <row r="1036" spans="1:20" s="5" customFormat="1" ht="30" customHeight="1" x14ac:dyDescent="0.25">
      <c r="A1036" s="5" t="s">
        <v>1767</v>
      </c>
      <c r="B1036" s="15">
        <v>65585</v>
      </c>
      <c r="C1036" s="6">
        <v>100</v>
      </c>
      <c r="D1036" s="5" t="s">
        <v>1767</v>
      </c>
      <c r="E1036" s="5" t="s">
        <v>1776</v>
      </c>
      <c r="F1036" s="5" t="s">
        <v>1777</v>
      </c>
      <c r="G1036" s="5" t="s">
        <v>1709</v>
      </c>
      <c r="H1036" s="5" t="s">
        <v>132</v>
      </c>
      <c r="I1036" s="5" t="s">
        <v>133</v>
      </c>
      <c r="J1036" s="5" t="s">
        <v>1778</v>
      </c>
      <c r="K1036" s="7">
        <v>41131</v>
      </c>
      <c r="L1036" s="7"/>
      <c r="M1036" s="6" t="s">
        <v>334</v>
      </c>
      <c r="N1036" s="5" t="s">
        <v>47</v>
      </c>
      <c r="O1036" s="9"/>
      <c r="P1036" s="6" t="str">
        <f>VLOOKUP(Table14[[#This Row],[SMT ID]],Table13[[SMT'#]:[163 J Election Question]],9,0)</f>
        <v>Yes</v>
      </c>
      <c r="Q1036" s="6">
        <v>2018</v>
      </c>
      <c r="R1036" s="6"/>
      <c r="S103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36" s="37">
        <f>VLOOKUP(Table14[[#This Row],[SMT ID]],'[1]Section 163(j) Election'!$A$5:$J$1406,7,0)</f>
        <v>2018</v>
      </c>
    </row>
    <row r="1037" spans="1:20" s="5" customFormat="1" ht="30" customHeight="1" x14ac:dyDescent="0.25">
      <c r="A1037" s="5" t="s">
        <v>1787</v>
      </c>
      <c r="B1037" s="15">
        <v>65587</v>
      </c>
      <c r="C1037" s="6">
        <v>100</v>
      </c>
      <c r="D1037" s="5" t="s">
        <v>1787</v>
      </c>
      <c r="E1037" s="5" t="s">
        <v>1802</v>
      </c>
      <c r="F1037" s="5" t="s">
        <v>1803</v>
      </c>
      <c r="G1037" s="5" t="s">
        <v>1804</v>
      </c>
      <c r="H1037" s="5" t="s">
        <v>132</v>
      </c>
      <c r="I1037" s="5" t="s">
        <v>133</v>
      </c>
      <c r="J1037" s="5" t="s">
        <v>1805</v>
      </c>
      <c r="K1037" s="7">
        <v>41233</v>
      </c>
      <c r="L1037" s="7"/>
      <c r="M1037" s="6" t="s">
        <v>250</v>
      </c>
      <c r="N1037" s="5" t="s">
        <v>47</v>
      </c>
      <c r="O1037" s="9"/>
      <c r="P1037" s="6" t="str">
        <f>VLOOKUP(Table14[[#This Row],[SMT ID]],Table13[[SMT'#]:[163 J Election Question]],9,0)</f>
        <v>Yes</v>
      </c>
      <c r="Q1037" s="6">
        <v>2018</v>
      </c>
      <c r="R1037" s="6"/>
      <c r="S103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37" s="38">
        <f>VLOOKUP(Table14[[#This Row],[SMT ID]],'[1]Section 163(j) Election'!$A$5:$J$1406,7,0)</f>
        <v>2018</v>
      </c>
    </row>
    <row r="1038" spans="1:20" s="5" customFormat="1" ht="30" customHeight="1" x14ac:dyDescent="0.25">
      <c r="A1038" s="5" t="s">
        <v>3074</v>
      </c>
      <c r="B1038" s="15">
        <v>65598</v>
      </c>
      <c r="C1038" s="6">
        <v>100</v>
      </c>
      <c r="D1038" s="5" t="s">
        <v>3074</v>
      </c>
      <c r="E1038" s="5" t="s">
        <v>3091</v>
      </c>
      <c r="F1038" s="5" t="s">
        <v>3092</v>
      </c>
      <c r="G1038" s="5" t="s">
        <v>176</v>
      </c>
      <c r="H1038" s="5" t="s">
        <v>68</v>
      </c>
      <c r="I1038" s="5" t="s">
        <v>32</v>
      </c>
      <c r="J1038" s="5" t="s">
        <v>177</v>
      </c>
      <c r="K1038" s="7">
        <v>41201</v>
      </c>
      <c r="L1038" s="7"/>
      <c r="M1038" s="6" t="s">
        <v>250</v>
      </c>
      <c r="N1038" s="5" t="s">
        <v>26</v>
      </c>
      <c r="O1038" s="9"/>
      <c r="P1038" s="6" t="str">
        <f>VLOOKUP(Table14[[#This Row],[SMT ID]],Table13[[SMT'#]:[163 J Election Question]],9,0)</f>
        <v>No</v>
      </c>
      <c r="Q1038" s="6"/>
      <c r="R1038" s="6"/>
      <c r="S103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38" s="37">
        <f>VLOOKUP(Table14[[#This Row],[SMT ID]],'[1]Section 163(j) Election'!$A$5:$J$1406,7,0)</f>
        <v>0</v>
      </c>
    </row>
    <row r="1039" spans="1:20" s="5" customFormat="1" ht="30" customHeight="1" x14ac:dyDescent="0.25">
      <c r="A1039" s="5" t="s">
        <v>3074</v>
      </c>
      <c r="B1039" s="15">
        <v>65603</v>
      </c>
      <c r="C1039" s="6">
        <v>100</v>
      </c>
      <c r="D1039" s="5" t="s">
        <v>3074</v>
      </c>
      <c r="E1039" s="5" t="s">
        <v>3093</v>
      </c>
      <c r="F1039" s="5" t="s">
        <v>3094</v>
      </c>
      <c r="G1039" s="5" t="s">
        <v>3095</v>
      </c>
      <c r="H1039" s="5" t="s">
        <v>100</v>
      </c>
      <c r="I1039" s="5" t="s">
        <v>32</v>
      </c>
      <c r="J1039" s="5" t="s">
        <v>122</v>
      </c>
      <c r="K1039" s="7">
        <v>41052</v>
      </c>
      <c r="L1039" s="7"/>
      <c r="M1039" s="6" t="s">
        <v>334</v>
      </c>
      <c r="N1039" s="5" t="s">
        <v>47</v>
      </c>
      <c r="O1039" s="9"/>
      <c r="P1039" s="6" t="str">
        <f>VLOOKUP(Table14[[#This Row],[SMT ID]],Table13[[SMT'#]:[163 J Election Question]],9,0)</f>
        <v>No</v>
      </c>
      <c r="Q1039" s="6"/>
      <c r="R1039" s="6"/>
      <c r="S103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39" s="38">
        <f>VLOOKUP(Table14[[#This Row],[SMT ID]],'[1]Section 163(j) Election'!$A$5:$J$1406,7,0)</f>
        <v>0</v>
      </c>
    </row>
    <row r="1040" spans="1:20" s="5" customFormat="1" ht="30" customHeight="1" x14ac:dyDescent="0.25">
      <c r="A1040" s="5" t="s">
        <v>4008</v>
      </c>
      <c r="B1040" s="15">
        <v>65612</v>
      </c>
      <c r="C1040" s="6">
        <v>100</v>
      </c>
      <c r="D1040" s="5" t="s">
        <v>4008</v>
      </c>
      <c r="E1040" s="5" t="s">
        <v>4009</v>
      </c>
      <c r="F1040" s="5" t="s">
        <v>4010</v>
      </c>
      <c r="G1040" s="5" t="s">
        <v>890</v>
      </c>
      <c r="H1040" s="5" t="s">
        <v>499</v>
      </c>
      <c r="I1040" s="5" t="s">
        <v>43</v>
      </c>
      <c r="J1040" s="5" t="s">
        <v>525</v>
      </c>
      <c r="K1040" s="7">
        <v>41051</v>
      </c>
      <c r="L1040" s="7"/>
      <c r="M1040" s="6" t="s">
        <v>250</v>
      </c>
      <c r="N1040" s="5" t="s">
        <v>47</v>
      </c>
      <c r="O1040" s="9"/>
      <c r="P1040" s="6" t="str">
        <f>VLOOKUP(Table14[[#This Row],[SMT ID]],Table13[[SMT'#]:[163 J Election Question]],9,0)</f>
        <v>Yes</v>
      </c>
      <c r="Q1040" s="6">
        <v>2018</v>
      </c>
      <c r="R1040" s="6"/>
      <c r="S104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40" s="37">
        <f>VLOOKUP(Table14[[#This Row],[SMT ID]],'[1]Section 163(j) Election'!$A$5:$J$1406,7,0)</f>
        <v>2018</v>
      </c>
    </row>
    <row r="1041" spans="1:20" s="5" customFormat="1" ht="30" customHeight="1" x14ac:dyDescent="0.25">
      <c r="A1041" s="5" t="s">
        <v>686</v>
      </c>
      <c r="B1041" s="15">
        <v>65619</v>
      </c>
      <c r="C1041" s="6">
        <v>100</v>
      </c>
      <c r="D1041" s="5" t="s">
        <v>686</v>
      </c>
      <c r="E1041" s="5" t="s">
        <v>687</v>
      </c>
      <c r="F1041" s="5" t="s">
        <v>688</v>
      </c>
      <c r="G1041" s="5" t="s">
        <v>689</v>
      </c>
      <c r="H1041" s="5" t="s">
        <v>132</v>
      </c>
      <c r="I1041" s="5" t="s">
        <v>133</v>
      </c>
      <c r="J1041" s="5" t="s">
        <v>290</v>
      </c>
      <c r="K1041" s="7">
        <v>41387</v>
      </c>
      <c r="L1041" s="7"/>
      <c r="M1041" s="6" t="s">
        <v>404</v>
      </c>
      <c r="N1041" s="5" t="s">
        <v>178</v>
      </c>
      <c r="O1041" s="9"/>
      <c r="P1041" s="6" t="str">
        <f>VLOOKUP(Table14[[#This Row],[SMT ID]],Table13[[SMT'#]:[163 J Election Question]],9,0)</f>
        <v>No</v>
      </c>
      <c r="Q1041" s="6"/>
      <c r="R1041" s="6"/>
      <c r="S104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41" s="38">
        <f>VLOOKUP(Table14[[#This Row],[SMT ID]],'[1]Section 163(j) Election'!$A$5:$J$1406,7,0)</f>
        <v>2022</v>
      </c>
    </row>
    <row r="1042" spans="1:20" s="5" customFormat="1" ht="30" customHeight="1" x14ac:dyDescent="0.25">
      <c r="A1042" s="5" t="s">
        <v>3074</v>
      </c>
      <c r="B1042" s="15">
        <v>65624</v>
      </c>
      <c r="C1042" s="6">
        <v>100</v>
      </c>
      <c r="D1042" s="5" t="s">
        <v>3074</v>
      </c>
      <c r="E1042" s="5" t="s">
        <v>3096</v>
      </c>
      <c r="F1042" s="5" t="s">
        <v>3097</v>
      </c>
      <c r="G1042" s="5" t="s">
        <v>332</v>
      </c>
      <c r="H1042" s="5" t="s">
        <v>289</v>
      </c>
      <c r="I1042" s="5" t="s">
        <v>133</v>
      </c>
      <c r="J1042" s="5" t="s">
        <v>333</v>
      </c>
      <c r="K1042" s="7">
        <v>41269</v>
      </c>
      <c r="L1042" s="7"/>
      <c r="M1042" s="6" t="s">
        <v>334</v>
      </c>
      <c r="N1042" s="5" t="s">
        <v>47</v>
      </c>
      <c r="O1042" s="9"/>
      <c r="P1042" s="6" t="str">
        <f>VLOOKUP(Table14[[#This Row],[SMT ID]],Table13[[SMT'#]:[163 J Election Question]],9,0)</f>
        <v>No</v>
      </c>
      <c r="Q1042" s="6"/>
      <c r="R1042" s="6"/>
      <c r="S104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42" s="37">
        <f>VLOOKUP(Table14[[#This Row],[SMT ID]],'[1]Section 163(j) Election'!$A$5:$J$1406,7,0)</f>
        <v>0</v>
      </c>
    </row>
    <row r="1043" spans="1:20" s="5" customFormat="1" ht="30" customHeight="1" x14ac:dyDescent="0.25">
      <c r="A1043" s="5" t="s">
        <v>686</v>
      </c>
      <c r="B1043" s="15">
        <v>65630</v>
      </c>
      <c r="C1043" s="6">
        <v>100</v>
      </c>
      <c r="D1043" s="5" t="s">
        <v>686</v>
      </c>
      <c r="E1043" s="5" t="s">
        <v>690</v>
      </c>
      <c r="F1043" s="5" t="s">
        <v>691</v>
      </c>
      <c r="G1043" s="5" t="s">
        <v>692</v>
      </c>
      <c r="H1043" s="5" t="s">
        <v>68</v>
      </c>
      <c r="I1043" s="5" t="s">
        <v>32</v>
      </c>
      <c r="J1043" s="5" t="s">
        <v>33</v>
      </c>
      <c r="K1043" s="7">
        <v>41073</v>
      </c>
      <c r="L1043" s="7"/>
      <c r="M1043" s="6" t="s">
        <v>250</v>
      </c>
      <c r="N1043" s="5" t="s">
        <v>178</v>
      </c>
      <c r="O1043" s="9"/>
      <c r="P1043" s="6" t="str">
        <f>VLOOKUP(Table14[[#This Row],[SMT ID]],Table13[[SMT'#]:[163 J Election Question]],9,0)</f>
        <v>No</v>
      </c>
      <c r="Q1043" s="6"/>
      <c r="R1043" s="6"/>
      <c r="S104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43" s="38">
        <f>VLOOKUP(Table14[[#This Row],[SMT ID]],'[1]Section 163(j) Election'!$A$5:$J$1406,7,0)</f>
        <v>0</v>
      </c>
    </row>
    <row r="1044" spans="1:20" s="5" customFormat="1" ht="30" customHeight="1" x14ac:dyDescent="0.25">
      <c r="A1044" s="5" t="s">
        <v>1304</v>
      </c>
      <c r="B1044" s="15">
        <v>65632</v>
      </c>
      <c r="C1044" s="6">
        <v>100</v>
      </c>
      <c r="D1044" s="5" t="s">
        <v>1304</v>
      </c>
      <c r="E1044" s="5" t="s">
        <v>1331</v>
      </c>
      <c r="F1044" s="5" t="s">
        <v>1332</v>
      </c>
      <c r="G1044" s="5" t="s">
        <v>1333</v>
      </c>
      <c r="H1044" s="5" t="s">
        <v>1334</v>
      </c>
      <c r="I1044" s="5" t="s">
        <v>17</v>
      </c>
      <c r="J1044" s="5" t="s">
        <v>1335</v>
      </c>
      <c r="K1044" s="7">
        <v>40899</v>
      </c>
      <c r="L1044" s="7"/>
      <c r="M1044" s="6" t="s">
        <v>250</v>
      </c>
      <c r="N1044" s="5" t="s">
        <v>178</v>
      </c>
      <c r="O1044" s="9"/>
      <c r="P1044" s="6" t="str">
        <f>VLOOKUP(Table14[[#This Row],[SMT ID]],Table13[[SMT'#]:[163 J Election Question]],9,0)</f>
        <v>No</v>
      </c>
      <c r="Q1044" s="6"/>
      <c r="R1044" s="6"/>
      <c r="S104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44" s="37">
        <f>VLOOKUP(Table14[[#This Row],[SMT ID]],'[1]Section 163(j) Election'!$A$5:$J$1406,7,0)</f>
        <v>0</v>
      </c>
    </row>
    <row r="1045" spans="1:20" s="5" customFormat="1" ht="30" customHeight="1" x14ac:dyDescent="0.25">
      <c r="A1045" s="5" t="s">
        <v>3074</v>
      </c>
      <c r="B1045" s="15">
        <v>65634</v>
      </c>
      <c r="C1045" s="6">
        <v>100</v>
      </c>
      <c r="D1045" s="5" t="s">
        <v>3074</v>
      </c>
      <c r="E1045" s="5" t="s">
        <v>3098</v>
      </c>
      <c r="F1045" s="5" t="s">
        <v>3099</v>
      </c>
      <c r="G1045" s="5" t="s">
        <v>3100</v>
      </c>
      <c r="H1045" s="5" t="s">
        <v>68</v>
      </c>
      <c r="I1045" s="5" t="s">
        <v>32</v>
      </c>
      <c r="J1045" s="5" t="s">
        <v>1085</v>
      </c>
      <c r="K1045" s="7">
        <v>41212</v>
      </c>
      <c r="L1045" s="7"/>
      <c r="M1045" s="6" t="s">
        <v>250</v>
      </c>
      <c r="N1045" s="5" t="s">
        <v>47</v>
      </c>
      <c r="O1045" s="9"/>
      <c r="P1045" s="6" t="str">
        <f>VLOOKUP(Table14[[#This Row],[SMT ID]],Table13[[SMT'#]:[163 J Election Question]],9,0)</f>
        <v>No</v>
      </c>
      <c r="Q1045" s="6"/>
      <c r="R1045" s="6"/>
      <c r="S104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45" s="38">
        <f>VLOOKUP(Table14[[#This Row],[SMT ID]],'[1]Section 163(j) Election'!$A$5:$J$1406,7,0)</f>
        <v>0</v>
      </c>
    </row>
    <row r="1046" spans="1:20" s="5" customFormat="1" ht="30" customHeight="1" x14ac:dyDescent="0.25">
      <c r="A1046" s="5" t="s">
        <v>3946</v>
      </c>
      <c r="B1046" s="15">
        <v>65636</v>
      </c>
      <c r="C1046" s="6">
        <v>100</v>
      </c>
      <c r="D1046" s="5" t="s">
        <v>3946</v>
      </c>
      <c r="E1046" s="5" t="s">
        <v>3949</v>
      </c>
      <c r="F1046" s="5" t="s">
        <v>3950</v>
      </c>
      <c r="G1046" s="5" t="s">
        <v>607</v>
      </c>
      <c r="H1046" s="5" t="s">
        <v>499</v>
      </c>
      <c r="I1046" s="5" t="s">
        <v>43</v>
      </c>
      <c r="J1046" s="5" t="s">
        <v>608</v>
      </c>
      <c r="K1046" s="7">
        <v>41365</v>
      </c>
      <c r="L1046" s="7"/>
      <c r="M1046" s="6" t="s">
        <v>404</v>
      </c>
      <c r="N1046" s="5" t="s">
        <v>47</v>
      </c>
      <c r="O1046" s="9"/>
      <c r="P1046" s="6" t="str">
        <f>VLOOKUP(Table14[[#This Row],[SMT ID]],Table13[[SMT'#]:[163 J Election Question]],9,0)</f>
        <v>Yes</v>
      </c>
      <c r="Q1046" s="6">
        <v>2018</v>
      </c>
      <c r="R1046" s="6"/>
      <c r="S104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46" s="37">
        <f>VLOOKUP(Table14[[#This Row],[SMT ID]],'[1]Section 163(j) Election'!$A$5:$J$1406,7,0)</f>
        <v>2018</v>
      </c>
    </row>
    <row r="1047" spans="1:20" s="5" customFormat="1" ht="30" customHeight="1" x14ac:dyDescent="0.25">
      <c r="A1047" s="5" t="s">
        <v>1787</v>
      </c>
      <c r="B1047" s="15">
        <v>65638</v>
      </c>
      <c r="C1047" s="6">
        <v>100</v>
      </c>
      <c r="D1047" s="5" t="s">
        <v>1787</v>
      </c>
      <c r="E1047" s="5" t="s">
        <v>1806</v>
      </c>
      <c r="F1047" s="5" t="s">
        <v>1807</v>
      </c>
      <c r="G1047" s="5" t="s">
        <v>1808</v>
      </c>
      <c r="H1047" s="5" t="s">
        <v>139</v>
      </c>
      <c r="I1047" s="5" t="s">
        <v>32</v>
      </c>
      <c r="J1047" s="5" t="s">
        <v>1809</v>
      </c>
      <c r="K1047" s="7">
        <v>41213</v>
      </c>
      <c r="L1047" s="7"/>
      <c r="M1047" s="6" t="s">
        <v>250</v>
      </c>
      <c r="N1047" s="5" t="s">
        <v>47</v>
      </c>
      <c r="O1047" s="9"/>
      <c r="P1047" s="6" t="str">
        <f>VLOOKUP(Table14[[#This Row],[SMT ID]],Table13[[SMT'#]:[163 J Election Question]],9,0)</f>
        <v>No</v>
      </c>
      <c r="Q1047" s="6"/>
      <c r="R1047" s="6"/>
      <c r="S104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47" s="38">
        <f>VLOOKUP(Table14[[#This Row],[SMT ID]],'[1]Section 163(j) Election'!$A$5:$J$1406,7,0)</f>
        <v>0</v>
      </c>
    </row>
    <row r="1048" spans="1:20" s="5" customFormat="1" ht="30" customHeight="1" x14ac:dyDescent="0.25">
      <c r="A1048" s="5" t="s">
        <v>618</v>
      </c>
      <c r="B1048" s="15">
        <v>65639</v>
      </c>
      <c r="C1048" s="6">
        <v>100</v>
      </c>
      <c r="D1048" s="5" t="s">
        <v>618</v>
      </c>
      <c r="E1048" s="5" t="s">
        <v>625</v>
      </c>
      <c r="F1048" s="5" t="s">
        <v>626</v>
      </c>
      <c r="G1048" s="5" t="s">
        <v>478</v>
      </c>
      <c r="H1048" s="5" t="s">
        <v>132</v>
      </c>
      <c r="I1048" s="5" t="s">
        <v>133</v>
      </c>
      <c r="J1048" s="5" t="s">
        <v>19</v>
      </c>
      <c r="K1048" s="7">
        <v>41193</v>
      </c>
      <c r="L1048" s="7"/>
      <c r="M1048" s="6" t="s">
        <v>404</v>
      </c>
      <c r="N1048" s="5" t="s">
        <v>47</v>
      </c>
      <c r="O1048" s="9"/>
      <c r="P1048" s="6" t="str">
        <f>VLOOKUP(Table14[[#This Row],[SMT ID]],Table13[[SMT'#]:[163 J Election Question]],9,0)</f>
        <v>Yes</v>
      </c>
      <c r="Q1048" s="6">
        <v>2018</v>
      </c>
      <c r="R1048" s="6"/>
      <c r="S104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48" s="37">
        <f>VLOOKUP(Table14[[#This Row],[SMT ID]],'[1]Section 163(j) Election'!$A$5:$J$1406,7,0)</f>
        <v>2018</v>
      </c>
    </row>
    <row r="1049" spans="1:20" s="5" customFormat="1" ht="30" customHeight="1" x14ac:dyDescent="0.25">
      <c r="A1049" s="5" t="s">
        <v>1487</v>
      </c>
      <c r="B1049" s="15">
        <v>65648</v>
      </c>
      <c r="C1049" s="6">
        <v>100</v>
      </c>
      <c r="D1049" s="5" t="s">
        <v>1487</v>
      </c>
      <c r="E1049" s="5" t="s">
        <v>1490</v>
      </c>
      <c r="F1049" s="5" t="s">
        <v>1491</v>
      </c>
      <c r="G1049" s="5" t="s">
        <v>887</v>
      </c>
      <c r="H1049" s="5" t="s">
        <v>53</v>
      </c>
      <c r="I1049" s="5" t="s">
        <v>43</v>
      </c>
      <c r="J1049" s="5" t="s">
        <v>323</v>
      </c>
      <c r="K1049" s="7">
        <v>41206</v>
      </c>
      <c r="L1049" s="7"/>
      <c r="M1049" s="6" t="s">
        <v>404</v>
      </c>
      <c r="N1049" s="5" t="s">
        <v>47</v>
      </c>
      <c r="O1049" s="9"/>
      <c r="P1049" s="6" t="str">
        <f>VLOOKUP(Table14[[#This Row],[SMT ID]],Table13[[SMT'#]:[163 J Election Question]],9,0)</f>
        <v>No</v>
      </c>
      <c r="Q1049" s="6"/>
      <c r="R1049" s="6"/>
      <c r="S104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49" s="38">
        <f>VLOOKUP(Table14[[#This Row],[SMT ID]],'[1]Section 163(j) Election'!$A$5:$J$1406,7,0)</f>
        <v>0</v>
      </c>
    </row>
    <row r="1050" spans="1:20" s="5" customFormat="1" ht="30" customHeight="1" x14ac:dyDescent="0.25">
      <c r="A1050" s="5" t="s">
        <v>3074</v>
      </c>
      <c r="B1050" s="15">
        <v>65650</v>
      </c>
      <c r="C1050" s="6">
        <v>100</v>
      </c>
      <c r="D1050" s="5" t="s">
        <v>3074</v>
      </c>
      <c r="E1050" s="5" t="s">
        <v>3101</v>
      </c>
      <c r="F1050" s="5" t="s">
        <v>3102</v>
      </c>
      <c r="G1050" s="5" t="s">
        <v>3103</v>
      </c>
      <c r="H1050" s="5" t="s">
        <v>115</v>
      </c>
      <c r="I1050" s="5" t="s">
        <v>43</v>
      </c>
      <c r="J1050" s="5" t="s">
        <v>3104</v>
      </c>
      <c r="K1050" s="7">
        <v>41250</v>
      </c>
      <c r="L1050" s="7"/>
      <c r="M1050" s="6" t="s">
        <v>334</v>
      </c>
      <c r="N1050" s="5" t="s">
        <v>56</v>
      </c>
      <c r="O1050" s="9"/>
      <c r="P1050" s="6" t="str">
        <f>VLOOKUP(Table14[[#This Row],[SMT ID]],Table13[[SMT'#]:[163 J Election Question]],9,0)</f>
        <v>No</v>
      </c>
      <c r="Q1050" s="6"/>
      <c r="R1050" s="6"/>
      <c r="S105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50" s="37">
        <f>VLOOKUP(Table14[[#This Row],[SMT ID]],'[1]Section 163(j) Election'!$A$5:$J$1406,7,0)</f>
        <v>0</v>
      </c>
    </row>
    <row r="1051" spans="1:20" s="5" customFormat="1" ht="30" customHeight="1" x14ac:dyDescent="0.25">
      <c r="A1051" s="5" t="s">
        <v>1767</v>
      </c>
      <c r="B1051" s="15">
        <v>65663</v>
      </c>
      <c r="C1051" s="6">
        <v>100</v>
      </c>
      <c r="D1051" s="5" t="s">
        <v>1767</v>
      </c>
      <c r="E1051" s="5" t="s">
        <v>1779</v>
      </c>
      <c r="F1051" s="5" t="s">
        <v>1780</v>
      </c>
      <c r="G1051" s="5" t="s">
        <v>1709</v>
      </c>
      <c r="H1051" s="5" t="s">
        <v>132</v>
      </c>
      <c r="I1051" s="5" t="s">
        <v>133</v>
      </c>
      <c r="J1051" s="5" t="s">
        <v>1778</v>
      </c>
      <c r="K1051" s="7">
        <v>41213</v>
      </c>
      <c r="L1051" s="7"/>
      <c r="M1051" s="6" t="s">
        <v>250</v>
      </c>
      <c r="N1051" s="5" t="s">
        <v>178</v>
      </c>
      <c r="O1051" s="9"/>
      <c r="P1051" s="6" t="str">
        <f>VLOOKUP(Table14[[#This Row],[SMT ID]],Table13[[SMT'#]:[163 J Election Question]],9,0)</f>
        <v>No</v>
      </c>
      <c r="Q1051" s="6"/>
      <c r="R1051" s="6"/>
      <c r="S105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51" s="38">
        <f>VLOOKUP(Table14[[#This Row],[SMT ID]],'[1]Section 163(j) Election'!$A$5:$J$1406,7,0)</f>
        <v>0</v>
      </c>
    </row>
    <row r="1052" spans="1:20" s="5" customFormat="1" ht="30" customHeight="1" x14ac:dyDescent="0.25">
      <c r="A1052" s="5" t="s">
        <v>3074</v>
      </c>
      <c r="B1052" s="15">
        <v>65666</v>
      </c>
      <c r="C1052" s="6">
        <v>100</v>
      </c>
      <c r="D1052" s="5" t="s">
        <v>3074</v>
      </c>
      <c r="E1052" s="5" t="s">
        <v>3105</v>
      </c>
      <c r="F1052" s="5" t="s">
        <v>3106</v>
      </c>
      <c r="G1052" s="5" t="s">
        <v>1897</v>
      </c>
      <c r="H1052" s="5" t="s">
        <v>88</v>
      </c>
      <c r="I1052" s="5" t="s">
        <v>32</v>
      </c>
      <c r="J1052" s="5" t="s">
        <v>89</v>
      </c>
      <c r="K1052" s="7">
        <v>41365</v>
      </c>
      <c r="L1052" s="7"/>
      <c r="M1052" s="6" t="s">
        <v>250</v>
      </c>
      <c r="N1052" s="5" t="s">
        <v>26</v>
      </c>
      <c r="O1052" s="9"/>
      <c r="P1052" s="6" t="str">
        <f>VLOOKUP(Table14[[#This Row],[SMT ID]],Table13[[SMT'#]:[163 J Election Question]],9,0)</f>
        <v>No</v>
      </c>
      <c r="Q1052" s="6"/>
      <c r="R1052" s="6"/>
      <c r="S105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52" s="37">
        <f>VLOOKUP(Table14[[#This Row],[SMT ID]],'[1]Section 163(j) Election'!$A$5:$J$1406,7,0)</f>
        <v>0</v>
      </c>
    </row>
    <row r="1053" spans="1:20" s="5" customFormat="1" ht="30" customHeight="1" x14ac:dyDescent="0.25">
      <c r="A1053" s="5" t="s">
        <v>1095</v>
      </c>
      <c r="B1053" s="15">
        <v>65675</v>
      </c>
      <c r="C1053" s="6">
        <v>100</v>
      </c>
      <c r="D1053" s="5" t="s">
        <v>1095</v>
      </c>
      <c r="E1053" s="5" t="s">
        <v>1103</v>
      </c>
      <c r="F1053" s="5" t="s">
        <v>1104</v>
      </c>
      <c r="G1053" s="5" t="s">
        <v>1105</v>
      </c>
      <c r="H1053" s="5" t="s">
        <v>31</v>
      </c>
      <c r="I1053" s="5" t="s">
        <v>32</v>
      </c>
      <c r="J1053" s="5" t="s">
        <v>1106</v>
      </c>
      <c r="K1053" s="7">
        <v>41389</v>
      </c>
      <c r="L1053" s="7"/>
      <c r="M1053" s="6" t="s">
        <v>404</v>
      </c>
      <c r="N1053" s="5" t="s">
        <v>56</v>
      </c>
      <c r="O1053" s="9"/>
      <c r="P1053" s="6" t="str">
        <f>VLOOKUP(Table14[[#This Row],[SMT ID]],Table13[[SMT'#]:[163 J Election Question]],9,0)</f>
        <v>No</v>
      </c>
      <c r="Q1053" s="6"/>
      <c r="R1053" s="6"/>
      <c r="S105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53" s="38">
        <f>VLOOKUP(Table14[[#This Row],[SMT ID]],'[1]Section 163(j) Election'!$A$5:$J$1406,7,0)</f>
        <v>2022</v>
      </c>
    </row>
    <row r="1054" spans="1:20" s="5" customFormat="1" ht="30" customHeight="1" x14ac:dyDescent="0.25">
      <c r="A1054" s="5" t="s">
        <v>3074</v>
      </c>
      <c r="B1054" s="15">
        <v>65676</v>
      </c>
      <c r="C1054" s="6">
        <v>2.2999999999999998</v>
      </c>
      <c r="D1054" s="5" t="s">
        <v>3074</v>
      </c>
      <c r="E1054" s="5" t="s">
        <v>3107</v>
      </c>
      <c r="F1054" s="5" t="s">
        <v>3108</v>
      </c>
      <c r="G1054" s="5" t="s">
        <v>1059</v>
      </c>
      <c r="H1054" s="5" t="s">
        <v>109</v>
      </c>
      <c r="I1054" s="5" t="s">
        <v>32</v>
      </c>
      <c r="J1054" s="5" t="s">
        <v>359</v>
      </c>
      <c r="K1054" s="7">
        <v>42164</v>
      </c>
      <c r="L1054" s="7"/>
      <c r="M1054" s="6" t="s">
        <v>454</v>
      </c>
      <c r="N1054" s="5" t="s">
        <v>47</v>
      </c>
      <c r="O1054" s="9"/>
      <c r="P1054" s="6" t="str">
        <f>VLOOKUP(Table14[[#This Row],[SMT ID]],Table13[[SMT'#]:[163 J Election Question]],9,0)</f>
        <v>No</v>
      </c>
      <c r="Q1054" s="6"/>
      <c r="R1054" s="6"/>
      <c r="S105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54" s="37">
        <f>VLOOKUP(Table14[[#This Row],[SMT ID]],'[1]Section 163(j) Election'!$A$5:$J$1406,7,0)</f>
        <v>0</v>
      </c>
    </row>
    <row r="1055" spans="1:20" s="5" customFormat="1" ht="30" customHeight="1" x14ac:dyDescent="0.25">
      <c r="A1055" s="5" t="s">
        <v>3117</v>
      </c>
      <c r="B1055" s="15">
        <v>65676</v>
      </c>
      <c r="C1055" s="6">
        <v>51.7</v>
      </c>
      <c r="D1055" s="5" t="s">
        <v>3117</v>
      </c>
      <c r="E1055" s="5" t="s">
        <v>3107</v>
      </c>
      <c r="F1055" s="5" t="s">
        <v>3108</v>
      </c>
      <c r="G1055" s="5" t="s">
        <v>1059</v>
      </c>
      <c r="H1055" s="5" t="s">
        <v>109</v>
      </c>
      <c r="I1055" s="5" t="s">
        <v>32</v>
      </c>
      <c r="J1055" s="5" t="s">
        <v>359</v>
      </c>
      <c r="K1055" s="7">
        <v>42164</v>
      </c>
      <c r="L1055" s="7"/>
      <c r="M1055" s="6" t="s">
        <v>454</v>
      </c>
      <c r="N1055" s="5" t="s">
        <v>47</v>
      </c>
      <c r="O1055" s="9"/>
      <c r="P1055" s="6" t="str">
        <f>VLOOKUP(Table14[[#This Row],[SMT ID]],Table13[[SMT'#]:[163 J Election Question]],9,0)</f>
        <v>No</v>
      </c>
      <c r="Q1055" s="6"/>
      <c r="R1055" s="6"/>
      <c r="S105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55" s="38">
        <f>VLOOKUP(Table14[[#This Row],[SMT ID]],'[1]Section 163(j) Election'!$A$5:$J$1406,7,0)</f>
        <v>0</v>
      </c>
    </row>
    <row r="1056" spans="1:20" s="5" customFormat="1" ht="30" customHeight="1" x14ac:dyDescent="0.25">
      <c r="A1056" s="5" t="s">
        <v>3146</v>
      </c>
      <c r="B1056" s="15">
        <v>65676</v>
      </c>
      <c r="C1056" s="6">
        <v>46</v>
      </c>
      <c r="D1056" s="5" t="s">
        <v>3146</v>
      </c>
      <c r="E1056" s="5" t="s">
        <v>3107</v>
      </c>
      <c r="F1056" s="5" t="s">
        <v>3108</v>
      </c>
      <c r="G1056" s="5" t="s">
        <v>1059</v>
      </c>
      <c r="H1056" s="5" t="s">
        <v>109</v>
      </c>
      <c r="I1056" s="5" t="s">
        <v>32</v>
      </c>
      <c r="J1056" s="5" t="s">
        <v>359</v>
      </c>
      <c r="K1056" s="7">
        <v>42164</v>
      </c>
      <c r="L1056" s="7"/>
      <c r="M1056" s="6" t="s">
        <v>454</v>
      </c>
      <c r="N1056" s="5" t="s">
        <v>47</v>
      </c>
      <c r="O1056" s="9"/>
      <c r="P1056" s="6" t="str">
        <f>VLOOKUP(Table14[[#This Row],[SMT ID]],Table13[[SMT'#]:[163 J Election Question]],9,0)</f>
        <v>No</v>
      </c>
      <c r="Q1056" s="6"/>
      <c r="R1056" s="6"/>
      <c r="S105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56" s="37">
        <f>VLOOKUP(Table14[[#This Row],[SMT ID]],'[1]Section 163(j) Election'!$A$5:$J$1406,7,0)</f>
        <v>0</v>
      </c>
    </row>
    <row r="1057" spans="1:20" s="5" customFormat="1" ht="30" customHeight="1" x14ac:dyDescent="0.25">
      <c r="A1057" s="5" t="s">
        <v>3074</v>
      </c>
      <c r="B1057" s="15">
        <v>65685</v>
      </c>
      <c r="C1057" s="6">
        <v>100</v>
      </c>
      <c r="D1057" s="5" t="s">
        <v>3074</v>
      </c>
      <c r="E1057" s="5" t="s">
        <v>3109</v>
      </c>
      <c r="F1057" s="5" t="s">
        <v>3110</v>
      </c>
      <c r="G1057" s="5" t="s">
        <v>1562</v>
      </c>
      <c r="H1057" s="5" t="s">
        <v>127</v>
      </c>
      <c r="I1057" s="5" t="s">
        <v>43</v>
      </c>
      <c r="J1057" s="5" t="s">
        <v>1229</v>
      </c>
      <c r="K1057" s="7">
        <v>41198</v>
      </c>
      <c r="L1057" s="7"/>
      <c r="M1057" s="6" t="s">
        <v>334</v>
      </c>
      <c r="N1057" s="5" t="s">
        <v>47</v>
      </c>
      <c r="O1057" s="9"/>
      <c r="P1057" s="6" t="str">
        <f>VLOOKUP(Table14[[#This Row],[SMT ID]],Table13[[SMT'#]:[163 J Election Question]],9,0)</f>
        <v>No</v>
      </c>
      <c r="Q1057" s="6"/>
      <c r="R1057" s="6"/>
      <c r="S105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57" s="38">
        <f>VLOOKUP(Table14[[#This Row],[SMT ID]],'[1]Section 163(j) Election'!$A$5:$J$1406,7,0)</f>
        <v>0</v>
      </c>
    </row>
    <row r="1058" spans="1:20" s="5" customFormat="1" ht="30" customHeight="1" x14ac:dyDescent="0.25">
      <c r="A1058" s="5" t="s">
        <v>1487</v>
      </c>
      <c r="B1058" s="15">
        <v>65686</v>
      </c>
      <c r="C1058" s="6">
        <v>100</v>
      </c>
      <c r="D1058" s="5" t="s">
        <v>1487</v>
      </c>
      <c r="E1058" s="5" t="s">
        <v>1492</v>
      </c>
      <c r="F1058" s="5" t="s">
        <v>1493</v>
      </c>
      <c r="G1058" s="5" t="s">
        <v>1367</v>
      </c>
      <c r="H1058" s="5" t="s">
        <v>42</v>
      </c>
      <c r="I1058" s="5" t="s">
        <v>43</v>
      </c>
      <c r="J1058" s="5" t="s">
        <v>1348</v>
      </c>
      <c r="K1058" s="7">
        <v>41226</v>
      </c>
      <c r="L1058" s="7"/>
      <c r="M1058" s="6" t="s">
        <v>334</v>
      </c>
      <c r="N1058" s="5" t="s">
        <v>47</v>
      </c>
      <c r="O1058" s="9"/>
      <c r="P1058" s="6" t="str">
        <f>VLOOKUP(Table14[[#This Row],[SMT ID]],Table13[[SMT'#]:[163 J Election Question]],9,0)</f>
        <v>No</v>
      </c>
      <c r="Q1058" s="6"/>
      <c r="R1058" s="6"/>
      <c r="S105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58" s="37">
        <f>VLOOKUP(Table14[[#This Row],[SMT ID]],'[1]Section 163(j) Election'!$A$5:$J$1406,7,0)</f>
        <v>0</v>
      </c>
    </row>
    <row r="1059" spans="1:20" s="5" customFormat="1" ht="30" customHeight="1" x14ac:dyDescent="0.25">
      <c r="A1059" s="5" t="s">
        <v>686</v>
      </c>
      <c r="B1059" s="15">
        <v>65691</v>
      </c>
      <c r="C1059" s="6">
        <v>100</v>
      </c>
      <c r="D1059" s="5" t="s">
        <v>686</v>
      </c>
      <c r="E1059" s="5" t="s">
        <v>693</v>
      </c>
      <c r="F1059" s="5" t="s">
        <v>694</v>
      </c>
      <c r="G1059" s="5" t="s">
        <v>695</v>
      </c>
      <c r="H1059" s="5" t="s">
        <v>68</v>
      </c>
      <c r="I1059" s="5" t="s">
        <v>32</v>
      </c>
      <c r="J1059" s="5" t="s">
        <v>62</v>
      </c>
      <c r="K1059" s="7">
        <v>41221</v>
      </c>
      <c r="L1059" s="7"/>
      <c r="M1059" s="6" t="s">
        <v>404</v>
      </c>
      <c r="N1059" s="5" t="s">
        <v>47</v>
      </c>
      <c r="O1059" s="9"/>
      <c r="P1059" s="6" t="str">
        <f>VLOOKUP(Table14[[#This Row],[SMT ID]],Table13[[SMT'#]:[163 J Election Question]],9,0)</f>
        <v>No</v>
      </c>
      <c r="Q1059" s="6"/>
      <c r="R1059" s="6"/>
      <c r="S105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59" s="38">
        <f>VLOOKUP(Table14[[#This Row],[SMT ID]],'[1]Section 163(j) Election'!$A$5:$J$1406,7,0)</f>
        <v>2022</v>
      </c>
    </row>
    <row r="1060" spans="1:20" s="5" customFormat="1" ht="30" customHeight="1" x14ac:dyDescent="0.25">
      <c r="A1060" s="5" t="s">
        <v>1813</v>
      </c>
      <c r="B1060" s="15">
        <v>65715</v>
      </c>
      <c r="C1060" s="6">
        <v>100</v>
      </c>
      <c r="D1060" s="5" t="s">
        <v>1813</v>
      </c>
      <c r="E1060" s="5" t="s">
        <v>1822</v>
      </c>
      <c r="F1060" s="5" t="s">
        <v>1823</v>
      </c>
      <c r="G1060" s="5" t="s">
        <v>1824</v>
      </c>
      <c r="H1060" s="5" t="s">
        <v>88</v>
      </c>
      <c r="I1060" s="5" t="s">
        <v>32</v>
      </c>
      <c r="J1060" s="5" t="s">
        <v>89</v>
      </c>
      <c r="K1060" s="7">
        <v>41270</v>
      </c>
      <c r="L1060" s="7"/>
      <c r="M1060" s="6" t="s">
        <v>250</v>
      </c>
      <c r="N1060" s="5" t="s">
        <v>56</v>
      </c>
      <c r="O1060" s="9"/>
      <c r="P1060" s="6" t="str">
        <f>VLOOKUP(Table14[[#This Row],[SMT ID]],Table13[[SMT'#]:[163 J Election Question]],9,0)</f>
        <v>Yes</v>
      </c>
      <c r="Q1060" s="6">
        <v>2018</v>
      </c>
      <c r="R1060" s="6"/>
      <c r="S106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60" s="37">
        <f>VLOOKUP(Table14[[#This Row],[SMT ID]],'[1]Section 163(j) Election'!$A$5:$J$1406,7,0)</f>
        <v>2018</v>
      </c>
    </row>
    <row r="1061" spans="1:20" s="5" customFormat="1" ht="30" customHeight="1" x14ac:dyDescent="0.25">
      <c r="A1061" s="5" t="s">
        <v>618</v>
      </c>
      <c r="B1061" s="15">
        <v>65716</v>
      </c>
      <c r="C1061" s="6">
        <v>100</v>
      </c>
      <c r="D1061" s="5" t="s">
        <v>618</v>
      </c>
      <c r="E1061" s="5" t="s">
        <v>627</v>
      </c>
      <c r="F1061" s="5" t="s">
        <v>628</v>
      </c>
      <c r="G1061" s="5" t="s">
        <v>629</v>
      </c>
      <c r="H1061" s="5" t="s">
        <v>630</v>
      </c>
      <c r="I1061" s="5" t="s">
        <v>43</v>
      </c>
      <c r="J1061" s="5" t="s">
        <v>631</v>
      </c>
      <c r="K1061" s="7">
        <v>41186</v>
      </c>
      <c r="L1061" s="7"/>
      <c r="M1061" s="6" t="s">
        <v>334</v>
      </c>
      <c r="N1061" s="5" t="s">
        <v>47</v>
      </c>
      <c r="O1061" s="9"/>
      <c r="P1061" s="6" t="str">
        <f>VLOOKUP(Table14[[#This Row],[SMT ID]],Table13[[SMT'#]:[163 J Election Question]],9,0)</f>
        <v>Yes</v>
      </c>
      <c r="Q1061" s="6">
        <v>2018</v>
      </c>
      <c r="R1061" s="6"/>
      <c r="S106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61" s="38">
        <f>VLOOKUP(Table14[[#This Row],[SMT ID]],'[1]Section 163(j) Election'!$A$5:$J$1406,7,0)</f>
        <v>2018</v>
      </c>
    </row>
    <row r="1062" spans="1:20" s="5" customFormat="1" ht="30" customHeight="1" x14ac:dyDescent="0.25">
      <c r="A1062" s="5" t="s">
        <v>1487</v>
      </c>
      <c r="B1062" s="15">
        <v>65722</v>
      </c>
      <c r="C1062" s="6">
        <v>67</v>
      </c>
      <c r="D1062" s="5" t="s">
        <v>1487</v>
      </c>
      <c r="E1062" s="5" t="s">
        <v>1494</v>
      </c>
      <c r="F1062" s="5" t="s">
        <v>1495</v>
      </c>
      <c r="G1062" s="5" t="s">
        <v>1367</v>
      </c>
      <c r="H1062" s="5" t="s">
        <v>42</v>
      </c>
      <c r="I1062" s="5" t="s">
        <v>43</v>
      </c>
      <c r="J1062" s="5" t="s">
        <v>1348</v>
      </c>
      <c r="K1062" s="7">
        <v>41207</v>
      </c>
      <c r="L1062" s="7"/>
      <c r="M1062" s="6" t="s">
        <v>334</v>
      </c>
      <c r="N1062" s="5" t="s">
        <v>47</v>
      </c>
      <c r="O1062" s="9"/>
      <c r="P1062" s="6" t="str">
        <f>VLOOKUP(Table14[[#This Row],[SMT ID]],Table13[[SMT'#]:[163 J Election Question]],9,0)</f>
        <v>No</v>
      </c>
      <c r="Q1062" s="6"/>
      <c r="R1062" s="6"/>
      <c r="S106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62" s="37">
        <f>VLOOKUP(Table14[[#This Row],[SMT ID]],'[1]Section 163(j) Election'!$A$5:$J$1406,7,0)</f>
        <v>0</v>
      </c>
    </row>
    <row r="1063" spans="1:20" s="5" customFormat="1" ht="30" customHeight="1" x14ac:dyDescent="0.25">
      <c r="A1063" s="5" t="s">
        <v>3117</v>
      </c>
      <c r="B1063" s="15">
        <v>65722</v>
      </c>
      <c r="C1063" s="6">
        <v>33</v>
      </c>
      <c r="D1063" s="5" t="s">
        <v>3117</v>
      </c>
      <c r="E1063" s="5" t="s">
        <v>1494</v>
      </c>
      <c r="F1063" s="5" t="s">
        <v>1495</v>
      </c>
      <c r="G1063" s="5" t="s">
        <v>1367</v>
      </c>
      <c r="H1063" s="5" t="s">
        <v>42</v>
      </c>
      <c r="I1063" s="5" t="s">
        <v>43</v>
      </c>
      <c r="J1063" s="5" t="s">
        <v>1348</v>
      </c>
      <c r="K1063" s="7">
        <v>41207</v>
      </c>
      <c r="L1063" s="7"/>
      <c r="M1063" s="6" t="s">
        <v>334</v>
      </c>
      <c r="N1063" s="5" t="s">
        <v>47</v>
      </c>
      <c r="O1063" s="9"/>
      <c r="P1063" s="6" t="str">
        <f>VLOOKUP(Table14[[#This Row],[SMT ID]],Table13[[SMT'#]:[163 J Election Question]],9,0)</f>
        <v>No</v>
      </c>
      <c r="Q1063" s="6"/>
      <c r="R1063" s="6"/>
      <c r="S106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63" s="38">
        <f>VLOOKUP(Table14[[#This Row],[SMT ID]],'[1]Section 163(j) Election'!$A$5:$J$1406,7,0)</f>
        <v>0</v>
      </c>
    </row>
    <row r="1064" spans="1:20" s="5" customFormat="1" ht="30" customHeight="1" x14ac:dyDescent="0.25">
      <c r="A1064" s="5" t="s">
        <v>4036</v>
      </c>
      <c r="B1064" s="15">
        <v>65727</v>
      </c>
      <c r="C1064" s="6">
        <v>100</v>
      </c>
      <c r="D1064" s="5" t="s">
        <v>4036</v>
      </c>
      <c r="E1064" s="5" t="s">
        <v>4041</v>
      </c>
      <c r="F1064" s="5" t="s">
        <v>4042</v>
      </c>
      <c r="G1064" s="5" t="s">
        <v>4043</v>
      </c>
      <c r="H1064" s="5" t="s">
        <v>109</v>
      </c>
      <c r="I1064" s="5" t="s">
        <v>32</v>
      </c>
      <c r="J1064" s="5" t="s">
        <v>809</v>
      </c>
      <c r="K1064" s="7">
        <v>41247</v>
      </c>
      <c r="L1064" s="7"/>
      <c r="M1064" s="6" t="s">
        <v>334</v>
      </c>
      <c r="N1064" s="5" t="s">
        <v>47</v>
      </c>
      <c r="O1064" s="9"/>
      <c r="P1064" s="6" t="str">
        <f>VLOOKUP(Table14[[#This Row],[SMT ID]],Table13[[SMT'#]:[163 J Election Question]],9,0)</f>
        <v>No</v>
      </c>
      <c r="Q1064" s="6"/>
      <c r="R1064" s="6"/>
      <c r="S106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64" s="37">
        <f>VLOOKUP(Table14[[#This Row],[SMT ID]],'[1]Section 163(j) Election'!$A$5:$J$1406,7,0)</f>
        <v>0</v>
      </c>
    </row>
    <row r="1065" spans="1:20" s="5" customFormat="1" ht="30" customHeight="1" x14ac:dyDescent="0.25">
      <c r="A1065" s="5" t="s">
        <v>3117</v>
      </c>
      <c r="B1065" s="15">
        <v>65729</v>
      </c>
      <c r="C1065" s="6">
        <v>100</v>
      </c>
      <c r="D1065" s="5" t="s">
        <v>3117</v>
      </c>
      <c r="E1065" s="5" t="s">
        <v>3125</v>
      </c>
      <c r="F1065" s="5" t="s">
        <v>3126</v>
      </c>
      <c r="G1065" s="5" t="s">
        <v>3127</v>
      </c>
      <c r="H1065" s="5" t="s">
        <v>139</v>
      </c>
      <c r="I1065" s="5" t="s">
        <v>32</v>
      </c>
      <c r="J1065" s="5" t="s">
        <v>3128</v>
      </c>
      <c r="K1065" s="7">
        <v>41284</v>
      </c>
      <c r="L1065" s="7"/>
      <c r="M1065" s="6" t="s">
        <v>404</v>
      </c>
      <c r="N1065" s="5" t="s">
        <v>178</v>
      </c>
      <c r="O1065" s="9"/>
      <c r="P1065" s="6" t="str">
        <f>VLOOKUP(Table14[[#This Row],[SMT ID]],Table13[[SMT'#]:[163 J Election Question]],9,0)</f>
        <v>No</v>
      </c>
      <c r="Q1065" s="6"/>
      <c r="R1065" s="6"/>
      <c r="S106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65" s="38">
        <f>VLOOKUP(Table14[[#This Row],[SMT ID]],'[1]Section 163(j) Election'!$A$5:$J$1406,7,0)</f>
        <v>0</v>
      </c>
    </row>
    <row r="1066" spans="1:20" s="5" customFormat="1" ht="30" customHeight="1" x14ac:dyDescent="0.25">
      <c r="A1066" s="5" t="s">
        <v>882</v>
      </c>
      <c r="B1066" s="15">
        <v>65737</v>
      </c>
      <c r="C1066" s="6">
        <v>100</v>
      </c>
      <c r="D1066" s="5" t="s">
        <v>882</v>
      </c>
      <c r="E1066" s="5" t="s">
        <v>885</v>
      </c>
      <c r="F1066" s="5" t="s">
        <v>886</v>
      </c>
      <c r="G1066" s="5" t="s">
        <v>887</v>
      </c>
      <c r="H1066" s="5" t="s">
        <v>53</v>
      </c>
      <c r="I1066" s="5" t="s">
        <v>43</v>
      </c>
      <c r="J1066" s="5" t="s">
        <v>323</v>
      </c>
      <c r="K1066" s="7">
        <v>41389</v>
      </c>
      <c r="L1066" s="7"/>
      <c r="M1066" s="6" t="s">
        <v>404</v>
      </c>
      <c r="N1066" s="5" t="s">
        <v>47</v>
      </c>
      <c r="O1066" s="9"/>
      <c r="P1066" s="6" t="str">
        <f>VLOOKUP(Table14[[#This Row],[SMT ID]],Table13[[SMT'#]:[163 J Election Question]],9,0)</f>
        <v>No</v>
      </c>
      <c r="Q1066" s="6"/>
      <c r="R1066" s="6"/>
      <c r="S106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66" s="37">
        <f>VLOOKUP(Table14[[#This Row],[SMT ID]],'[1]Section 163(j) Election'!$A$5:$J$1406,7,0)</f>
        <v>0</v>
      </c>
    </row>
    <row r="1067" spans="1:20" s="5" customFormat="1" ht="30" customHeight="1" x14ac:dyDescent="0.25">
      <c r="A1067" s="5" t="s">
        <v>4092</v>
      </c>
      <c r="B1067" s="15">
        <v>65738</v>
      </c>
      <c r="C1067" s="6">
        <v>100</v>
      </c>
      <c r="D1067" s="5" t="s">
        <v>4092</v>
      </c>
      <c r="E1067" s="5" t="s">
        <v>4106</v>
      </c>
      <c r="F1067" s="5" t="s">
        <v>4107</v>
      </c>
      <c r="G1067" s="5" t="s">
        <v>1862</v>
      </c>
      <c r="H1067" s="5" t="s">
        <v>463</v>
      </c>
      <c r="I1067" s="5" t="s">
        <v>452</v>
      </c>
      <c r="J1067" s="5" t="s">
        <v>45</v>
      </c>
      <c r="K1067" s="7">
        <v>41088</v>
      </c>
      <c r="L1067" s="7"/>
      <c r="M1067" s="6" t="s">
        <v>250</v>
      </c>
      <c r="N1067" s="5" t="s">
        <v>26</v>
      </c>
      <c r="O1067" s="9"/>
      <c r="P1067" s="6" t="str">
        <f>VLOOKUP(Table14[[#This Row],[SMT ID]],[3]Sheet1!$A$11:$AC$60,29,0)</f>
        <v>No</v>
      </c>
      <c r="Q1067" s="6"/>
      <c r="R1067" s="6"/>
      <c r="S106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67" s="38">
        <f>VLOOKUP(Table14[[#This Row],[SMT ID]],'[1]Section 163(j) Election'!$A$5:$J$1406,7,0)</f>
        <v>0</v>
      </c>
    </row>
    <row r="1068" spans="1:20" s="5" customFormat="1" ht="30" customHeight="1" x14ac:dyDescent="0.25">
      <c r="A1068" s="5" t="s">
        <v>4108</v>
      </c>
      <c r="B1068" s="15">
        <v>65739</v>
      </c>
      <c r="C1068" s="6">
        <v>100</v>
      </c>
      <c r="D1068" s="5" t="s">
        <v>4108</v>
      </c>
      <c r="E1068" s="5" t="s">
        <v>4111</v>
      </c>
      <c r="F1068" s="5" t="s">
        <v>4112</v>
      </c>
      <c r="G1068" s="5" t="s">
        <v>4113</v>
      </c>
      <c r="H1068" s="5" t="s">
        <v>144</v>
      </c>
      <c r="I1068" s="5" t="s">
        <v>133</v>
      </c>
      <c r="J1068" s="5" t="s">
        <v>294</v>
      </c>
      <c r="K1068" s="7">
        <v>41694</v>
      </c>
      <c r="L1068" s="7"/>
      <c r="M1068" s="6" t="s">
        <v>404</v>
      </c>
      <c r="N1068" s="5" t="s">
        <v>56</v>
      </c>
      <c r="O1068" s="9"/>
      <c r="P1068" s="6" t="str">
        <f>VLOOKUP(Table14[[#This Row],[SMT ID]],[3]Sheet1!$A$11:$AC$60,29,0)</f>
        <v>No</v>
      </c>
      <c r="Q1068" s="6"/>
      <c r="R1068" s="6"/>
      <c r="S106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68" s="37">
        <f>VLOOKUP(Table14[[#This Row],[SMT ID]],'[1]Section 163(j) Election'!$A$5:$J$1406,7,0)</f>
        <v>0</v>
      </c>
    </row>
    <row r="1069" spans="1:20" s="5" customFormat="1" ht="30" customHeight="1" x14ac:dyDescent="0.25">
      <c r="A1069" s="5" t="s">
        <v>440</v>
      </c>
      <c r="B1069" s="15">
        <v>65740</v>
      </c>
      <c r="C1069" s="6">
        <v>100</v>
      </c>
      <c r="D1069" s="5" t="s">
        <v>440</v>
      </c>
      <c r="E1069" s="5" t="s">
        <v>448</v>
      </c>
      <c r="F1069" s="5" t="s">
        <v>449</v>
      </c>
      <c r="G1069" s="5" t="s">
        <v>450</v>
      </c>
      <c r="H1069" s="5" t="s">
        <v>451</v>
      </c>
      <c r="I1069" s="5" t="s">
        <v>452</v>
      </c>
      <c r="J1069" s="5" t="s">
        <v>453</v>
      </c>
      <c r="K1069" s="7">
        <v>42165</v>
      </c>
      <c r="L1069" s="7"/>
      <c r="M1069" s="6" t="s">
        <v>454</v>
      </c>
      <c r="N1069" s="5" t="s">
        <v>56</v>
      </c>
      <c r="O1069" s="9"/>
      <c r="P1069" s="6" t="str">
        <f>VLOOKUP(Table14[[#This Row],[SMT ID]],Table13[[SMT'#]:[163 J Election Question]],9,0)</f>
        <v>Yes</v>
      </c>
      <c r="Q1069" s="6">
        <v>2018</v>
      </c>
      <c r="R1069" s="6"/>
      <c r="S106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69" s="38">
        <f>VLOOKUP(Table14[[#This Row],[SMT ID]],'[1]Section 163(j) Election'!$A$5:$J$1406,7,0)</f>
        <v>2018</v>
      </c>
    </row>
    <row r="1070" spans="1:20" s="5" customFormat="1" ht="30" customHeight="1" x14ac:dyDescent="0.25">
      <c r="A1070" s="5" t="s">
        <v>3843</v>
      </c>
      <c r="B1070" s="15">
        <v>65743</v>
      </c>
      <c r="C1070" s="6">
        <v>100</v>
      </c>
      <c r="D1070" s="5" t="s">
        <v>3843</v>
      </c>
      <c r="E1070" s="5" t="s">
        <v>3844</v>
      </c>
      <c r="F1070" s="5" t="s">
        <v>3845</v>
      </c>
      <c r="G1070" s="5" t="s">
        <v>1879</v>
      </c>
      <c r="H1070" s="5" t="s">
        <v>203</v>
      </c>
      <c r="I1070" s="5" t="s">
        <v>133</v>
      </c>
      <c r="J1070" s="5" t="s">
        <v>1121</v>
      </c>
      <c r="K1070" s="7">
        <v>41872</v>
      </c>
      <c r="L1070" s="7"/>
      <c r="M1070" s="6" t="s">
        <v>404</v>
      </c>
      <c r="N1070" s="5" t="s">
        <v>56</v>
      </c>
      <c r="O1070" s="9"/>
      <c r="P1070" s="6" t="str">
        <f>VLOOKUP(Table14[[#This Row],[SMT ID]],Table13[[SMT'#]:[163 J Election Question]],9,0)</f>
        <v>No</v>
      </c>
      <c r="Q1070" s="6"/>
      <c r="R1070" s="6"/>
      <c r="S107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70" s="37">
        <f>VLOOKUP(Table14[[#This Row],[SMT ID]],'[1]Section 163(j) Election'!$A$5:$J$1406,7,0)</f>
        <v>0</v>
      </c>
    </row>
    <row r="1071" spans="1:20" s="5" customFormat="1" ht="30" customHeight="1" x14ac:dyDescent="0.25">
      <c r="A1071" s="5" t="s">
        <v>1107</v>
      </c>
      <c r="B1071" s="15">
        <v>65745</v>
      </c>
      <c r="C1071" s="6">
        <v>100</v>
      </c>
      <c r="D1071" s="5" t="s">
        <v>1107</v>
      </c>
      <c r="E1071" s="5" t="s">
        <v>1108</v>
      </c>
      <c r="F1071" s="5" t="s">
        <v>1109</v>
      </c>
      <c r="G1071" s="5" t="s">
        <v>1110</v>
      </c>
      <c r="H1071" s="5" t="s">
        <v>451</v>
      </c>
      <c r="I1071" s="5" t="s">
        <v>452</v>
      </c>
      <c r="J1071" s="5" t="s">
        <v>1111</v>
      </c>
      <c r="K1071" s="7">
        <v>41942</v>
      </c>
      <c r="L1071" s="7"/>
      <c r="M1071" s="6" t="s">
        <v>454</v>
      </c>
      <c r="N1071" s="5" t="s">
        <v>56</v>
      </c>
      <c r="O1071" s="9"/>
      <c r="P1071" s="6" t="str">
        <f>VLOOKUP(Table14[[#This Row],[SMT ID]],Table13[[SMT'#]:[163 J Election Question]],9,0)</f>
        <v>No</v>
      </c>
      <c r="Q1071" s="6"/>
      <c r="R1071" s="6"/>
      <c r="S107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71" s="38">
        <f>VLOOKUP(Table14[[#This Row],[SMT ID]],'[1]Section 163(j) Election'!$A$5:$J$1406,7,0)</f>
        <v>0</v>
      </c>
    </row>
    <row r="1072" spans="1:20" s="5" customFormat="1" ht="30" customHeight="1" x14ac:dyDescent="0.25">
      <c r="A1072" s="18" t="s">
        <v>4047</v>
      </c>
      <c r="B1072" s="19">
        <v>65748</v>
      </c>
      <c r="C1072" s="20">
        <v>100</v>
      </c>
      <c r="D1072" s="21" t="s">
        <v>4047</v>
      </c>
      <c r="E1072" s="21" t="s">
        <v>4048</v>
      </c>
      <c r="F1072" s="21" t="s">
        <v>4049</v>
      </c>
      <c r="G1072" s="21" t="s">
        <v>4050</v>
      </c>
      <c r="H1072" s="18" t="s">
        <v>451</v>
      </c>
      <c r="I1072" s="18" t="s">
        <v>452</v>
      </c>
      <c r="J1072" s="21" t="s">
        <v>18</v>
      </c>
      <c r="K1072" s="22">
        <v>43077</v>
      </c>
      <c r="L1072" s="22"/>
      <c r="M1072" s="20" t="s">
        <v>64</v>
      </c>
      <c r="N1072" s="21" t="s">
        <v>56</v>
      </c>
      <c r="O1072" s="23"/>
      <c r="P1072" s="20" t="s">
        <v>21</v>
      </c>
      <c r="Q1072" s="20">
        <v>2019</v>
      </c>
      <c r="R1072" s="24"/>
      <c r="S107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NO</v>
      </c>
      <c r="T1072" s="37">
        <f>VLOOKUP(Table14[[#This Row],[SMT ID]],'[1]Section 163(j) Election'!$A$5:$J$1406,7,0)</f>
        <v>2019</v>
      </c>
    </row>
    <row r="1073" spans="1:20" s="5" customFormat="1" ht="30" customHeight="1" x14ac:dyDescent="0.25">
      <c r="A1073" s="5" t="s">
        <v>1813</v>
      </c>
      <c r="B1073" s="15">
        <v>65761</v>
      </c>
      <c r="C1073" s="6">
        <v>100</v>
      </c>
      <c r="D1073" s="5" t="s">
        <v>1813</v>
      </c>
      <c r="E1073" s="5" t="s">
        <v>1825</v>
      </c>
      <c r="F1073" s="5" t="s">
        <v>1826</v>
      </c>
      <c r="G1073" s="5" t="s">
        <v>1827</v>
      </c>
      <c r="H1073" s="5" t="s">
        <v>68</v>
      </c>
      <c r="I1073" s="5" t="s">
        <v>32</v>
      </c>
      <c r="J1073" s="5" t="s">
        <v>1828</v>
      </c>
      <c r="K1073" s="7">
        <v>41255</v>
      </c>
      <c r="L1073" s="7"/>
      <c r="M1073" s="6" t="s">
        <v>334</v>
      </c>
      <c r="N1073" s="5" t="s">
        <v>47</v>
      </c>
      <c r="O1073" s="9"/>
      <c r="P1073" s="6" t="str">
        <f>VLOOKUP(Table14[[#This Row],[SMT ID]],Table13[[SMT'#]:[163 J Election Question]],9,0)</f>
        <v>No</v>
      </c>
      <c r="Q1073" s="6"/>
      <c r="R1073" s="6"/>
      <c r="S107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73" s="38">
        <f>VLOOKUP(Table14[[#This Row],[SMT ID]],'[1]Section 163(j) Election'!$A$5:$J$1406,7,0)</f>
        <v>0</v>
      </c>
    </row>
    <row r="1074" spans="1:20" s="5" customFormat="1" ht="30" customHeight="1" x14ac:dyDescent="0.25">
      <c r="A1074" s="5" t="s">
        <v>3117</v>
      </c>
      <c r="B1074" s="15">
        <v>65762</v>
      </c>
      <c r="C1074" s="6">
        <v>100</v>
      </c>
      <c r="D1074" s="5" t="s">
        <v>3117</v>
      </c>
      <c r="E1074" s="5" t="s">
        <v>3129</v>
      </c>
      <c r="F1074" s="5" t="s">
        <v>3130</v>
      </c>
      <c r="G1074" s="5" t="s">
        <v>652</v>
      </c>
      <c r="H1074" s="5" t="s">
        <v>232</v>
      </c>
      <c r="I1074" s="5" t="s">
        <v>133</v>
      </c>
      <c r="J1074" s="5" t="s">
        <v>149</v>
      </c>
      <c r="K1074" s="7">
        <v>41311</v>
      </c>
      <c r="L1074" s="7"/>
      <c r="M1074" s="6" t="s">
        <v>404</v>
      </c>
      <c r="N1074" s="5" t="s">
        <v>56</v>
      </c>
      <c r="O1074" s="9"/>
      <c r="P1074" s="6" t="str">
        <f>VLOOKUP(Table14[[#This Row],[SMT ID]],Table13[[SMT'#]:[163 J Election Question]],9,0)</f>
        <v>No</v>
      </c>
      <c r="Q1074" s="6"/>
      <c r="R1074" s="6"/>
      <c r="S107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74" s="37">
        <f>VLOOKUP(Table14[[#This Row],[SMT ID]],'[1]Section 163(j) Election'!$A$5:$J$1406,7,0)</f>
        <v>0</v>
      </c>
    </row>
    <row r="1075" spans="1:20" s="5" customFormat="1" ht="30" customHeight="1" x14ac:dyDescent="0.25">
      <c r="A1075" s="5" t="s">
        <v>1681</v>
      </c>
      <c r="B1075" s="15">
        <v>65765</v>
      </c>
      <c r="C1075" s="6">
        <v>100</v>
      </c>
      <c r="D1075" s="5" t="s">
        <v>1681</v>
      </c>
      <c r="E1075" s="5" t="s">
        <v>1692</v>
      </c>
      <c r="F1075" s="5" t="s">
        <v>1693</v>
      </c>
      <c r="G1075" s="5" t="s">
        <v>599</v>
      </c>
      <c r="H1075" s="5" t="s">
        <v>431</v>
      </c>
      <c r="I1075" s="5" t="s">
        <v>43</v>
      </c>
      <c r="J1075" s="5" t="s">
        <v>432</v>
      </c>
      <c r="K1075" s="7">
        <v>41365</v>
      </c>
      <c r="L1075" s="7"/>
      <c r="M1075" s="6" t="s">
        <v>404</v>
      </c>
      <c r="N1075" s="5" t="s">
        <v>47</v>
      </c>
      <c r="O1075" s="9"/>
      <c r="P1075" s="6" t="str">
        <f>VLOOKUP(Table14[[#This Row],[SMT ID]],Table13[[SMT'#]:[163 J Election Question]],9,0)</f>
        <v>Yes</v>
      </c>
      <c r="Q1075" s="6">
        <v>2018</v>
      </c>
      <c r="R1075" s="6"/>
      <c r="S107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75" s="38">
        <f>VLOOKUP(Table14[[#This Row],[SMT ID]],'[1]Section 163(j) Election'!$A$5:$J$1406,7,0)</f>
        <v>2018</v>
      </c>
    </row>
    <row r="1076" spans="1:20" s="5" customFormat="1" ht="30" customHeight="1" x14ac:dyDescent="0.25">
      <c r="A1076" s="5" t="s">
        <v>1787</v>
      </c>
      <c r="B1076" s="15">
        <v>65769</v>
      </c>
      <c r="C1076" s="6">
        <v>100</v>
      </c>
      <c r="D1076" s="5" t="s">
        <v>1787</v>
      </c>
      <c r="E1076" s="5" t="s">
        <v>1810</v>
      </c>
      <c r="F1076" s="5" t="s">
        <v>1811</v>
      </c>
      <c r="G1076" s="5" t="s">
        <v>1812</v>
      </c>
      <c r="H1076" s="5" t="s">
        <v>68</v>
      </c>
      <c r="I1076" s="5" t="s">
        <v>32</v>
      </c>
      <c r="J1076" s="5" t="s">
        <v>149</v>
      </c>
      <c r="K1076" s="7">
        <v>41142</v>
      </c>
      <c r="L1076" s="7"/>
      <c r="M1076" s="6" t="s">
        <v>334</v>
      </c>
      <c r="N1076" s="5" t="s">
        <v>47</v>
      </c>
      <c r="O1076" s="9"/>
      <c r="P1076" s="6" t="str">
        <f>VLOOKUP(Table14[[#This Row],[SMT ID]],Table13[[SMT'#]:[163 J Election Question]],9,0)</f>
        <v>No</v>
      </c>
      <c r="Q1076" s="6"/>
      <c r="R1076" s="6"/>
      <c r="S107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76" s="37">
        <f>VLOOKUP(Table14[[#This Row],[SMT ID]],'[1]Section 163(j) Election'!$A$5:$J$1406,7,0)</f>
        <v>0</v>
      </c>
    </row>
    <row r="1077" spans="1:20" s="5" customFormat="1" ht="30" customHeight="1" x14ac:dyDescent="0.25">
      <c r="A1077" s="5" t="s">
        <v>3074</v>
      </c>
      <c r="B1077" s="15">
        <v>65774</v>
      </c>
      <c r="C1077" s="6">
        <v>100</v>
      </c>
      <c r="D1077" s="5" t="s">
        <v>3074</v>
      </c>
      <c r="E1077" s="5" t="s">
        <v>3111</v>
      </c>
      <c r="F1077" s="5" t="s">
        <v>3112</v>
      </c>
      <c r="G1077" s="5" t="s">
        <v>121</v>
      </c>
      <c r="H1077" s="5" t="s">
        <v>100</v>
      </c>
      <c r="I1077" s="5" t="s">
        <v>32</v>
      </c>
      <c r="J1077" s="5" t="s">
        <v>122</v>
      </c>
      <c r="K1077" s="7">
        <v>41428</v>
      </c>
      <c r="L1077" s="7"/>
      <c r="M1077" s="6" t="s">
        <v>334</v>
      </c>
      <c r="N1077" s="5" t="s">
        <v>26</v>
      </c>
      <c r="O1077" s="9"/>
      <c r="P1077" s="6" t="str">
        <f>VLOOKUP(Table14[[#This Row],[SMT ID]],Table13[[SMT'#]:[163 J Election Question]],9,0)</f>
        <v>No</v>
      </c>
      <c r="Q1077" s="6"/>
      <c r="R1077" s="6"/>
      <c r="S107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77" s="38">
        <f>VLOOKUP(Table14[[#This Row],[SMT ID]],'[1]Section 163(j) Election'!$A$5:$J$1406,7,0)</f>
        <v>0</v>
      </c>
    </row>
    <row r="1078" spans="1:20" s="5" customFormat="1" ht="30" customHeight="1" x14ac:dyDescent="0.25">
      <c r="A1078" s="5" t="s">
        <v>3117</v>
      </c>
      <c r="B1078" s="15">
        <v>65775</v>
      </c>
      <c r="C1078" s="6">
        <v>100</v>
      </c>
      <c r="D1078" s="5" t="s">
        <v>3117</v>
      </c>
      <c r="E1078" s="5" t="s">
        <v>3131</v>
      </c>
      <c r="F1078" s="5" t="s">
        <v>3132</v>
      </c>
      <c r="G1078" s="5" t="s">
        <v>121</v>
      </c>
      <c r="H1078" s="5" t="s">
        <v>100</v>
      </c>
      <c r="I1078" s="5" t="s">
        <v>32</v>
      </c>
      <c r="J1078" s="5" t="s">
        <v>122</v>
      </c>
      <c r="K1078" s="7">
        <v>41451</v>
      </c>
      <c r="L1078" s="7"/>
      <c r="M1078" s="6" t="s">
        <v>334</v>
      </c>
      <c r="N1078" s="5" t="s">
        <v>26</v>
      </c>
      <c r="O1078" s="9"/>
      <c r="P1078" s="6" t="str">
        <f>VLOOKUP(Table14[[#This Row],[SMT ID]],Table13[[SMT'#]:[163 J Election Question]],9,0)</f>
        <v>No</v>
      </c>
      <c r="Q1078" s="6"/>
      <c r="R1078" s="6"/>
      <c r="S107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78" s="37">
        <f>VLOOKUP(Table14[[#This Row],[SMT ID]],'[1]Section 163(j) Election'!$A$5:$J$1406,7,0)</f>
        <v>2022</v>
      </c>
    </row>
    <row r="1079" spans="1:20" s="5" customFormat="1" ht="30" customHeight="1" x14ac:dyDescent="0.25">
      <c r="A1079" s="5" t="s">
        <v>3074</v>
      </c>
      <c r="B1079" s="15">
        <v>65776</v>
      </c>
      <c r="C1079" s="6">
        <v>100</v>
      </c>
      <c r="D1079" s="5" t="s">
        <v>3074</v>
      </c>
      <c r="E1079" s="5" t="s">
        <v>3113</v>
      </c>
      <c r="F1079" s="5" t="s">
        <v>3114</v>
      </c>
      <c r="G1079" s="5" t="s">
        <v>121</v>
      </c>
      <c r="H1079" s="5" t="s">
        <v>100</v>
      </c>
      <c r="I1079" s="5" t="s">
        <v>32</v>
      </c>
      <c r="J1079" s="5" t="s">
        <v>122</v>
      </c>
      <c r="K1079" s="7">
        <v>41397</v>
      </c>
      <c r="L1079" s="7"/>
      <c r="M1079" s="6" t="s">
        <v>334</v>
      </c>
      <c r="N1079" s="5" t="s">
        <v>56</v>
      </c>
      <c r="O1079" s="9"/>
      <c r="P1079" s="6" t="str">
        <f>VLOOKUP(Table14[[#This Row],[SMT ID]],Table13[[SMT'#]:[163 J Election Question]],9,0)</f>
        <v>No</v>
      </c>
      <c r="Q1079" s="6"/>
      <c r="R1079" s="6"/>
      <c r="S107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79" s="38">
        <f>VLOOKUP(Table14[[#This Row],[SMT ID]],'[1]Section 163(j) Election'!$A$5:$J$1406,7,0)</f>
        <v>0</v>
      </c>
    </row>
    <row r="1080" spans="1:20" s="5" customFormat="1" ht="30" customHeight="1" x14ac:dyDescent="0.25">
      <c r="A1080" s="5" t="s">
        <v>3823</v>
      </c>
      <c r="B1080" s="15">
        <v>65778</v>
      </c>
      <c r="C1080" s="6">
        <v>100</v>
      </c>
      <c r="D1080" s="5" t="s">
        <v>3823</v>
      </c>
      <c r="E1080" s="5" t="s">
        <v>3826</v>
      </c>
      <c r="F1080" s="5" t="s">
        <v>3827</v>
      </c>
      <c r="G1080" s="5" t="s">
        <v>3828</v>
      </c>
      <c r="H1080" s="5" t="s">
        <v>109</v>
      </c>
      <c r="I1080" s="5" t="s">
        <v>32</v>
      </c>
      <c r="J1080" s="5" t="s">
        <v>19</v>
      </c>
      <c r="K1080" s="7">
        <v>41635</v>
      </c>
      <c r="L1080" s="7"/>
      <c r="M1080" s="6" t="s">
        <v>459</v>
      </c>
      <c r="N1080" s="5" t="s">
        <v>47</v>
      </c>
      <c r="O1080" s="9"/>
      <c r="P1080" s="6" t="str">
        <f>VLOOKUP(Table14[[#This Row],[SMT ID]],Table13[[SMT'#]:[163 J Election Question]],9,0)</f>
        <v>No</v>
      </c>
      <c r="Q1080" s="6"/>
      <c r="R1080" s="6"/>
      <c r="S108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80" s="37">
        <f>VLOOKUP(Table14[[#This Row],[SMT ID]],'[1]Section 163(j) Election'!$A$5:$J$1406,7,0)</f>
        <v>0</v>
      </c>
    </row>
    <row r="1081" spans="1:20" s="5" customFormat="1" ht="30" customHeight="1" x14ac:dyDescent="0.25">
      <c r="A1081" s="5" t="s">
        <v>3866</v>
      </c>
      <c r="B1081" s="15">
        <v>65779</v>
      </c>
      <c r="C1081" s="6">
        <v>100</v>
      </c>
      <c r="D1081" s="5" t="s">
        <v>3866</v>
      </c>
      <c r="E1081" s="5" t="s">
        <v>3869</v>
      </c>
      <c r="F1081" s="5" t="s">
        <v>3870</v>
      </c>
      <c r="G1081" s="5" t="s">
        <v>3127</v>
      </c>
      <c r="H1081" s="5" t="s">
        <v>127</v>
      </c>
      <c r="I1081" s="5" t="s">
        <v>43</v>
      </c>
      <c r="J1081" s="5" t="s">
        <v>3128</v>
      </c>
      <c r="K1081" s="7">
        <v>41205</v>
      </c>
      <c r="L1081" s="7"/>
      <c r="M1081" s="6" t="s">
        <v>334</v>
      </c>
      <c r="N1081" s="5" t="s">
        <v>47</v>
      </c>
      <c r="O1081" s="9"/>
      <c r="P1081" s="6" t="str">
        <f>VLOOKUP(Table14[[#This Row],[SMT ID]],Table13[[SMT'#]:[163 J Election Question]],9,0)</f>
        <v>No</v>
      </c>
      <c r="Q1081" s="6"/>
      <c r="R1081" s="6"/>
      <c r="S108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81" s="38">
        <f>VLOOKUP(Table14[[#This Row],[SMT ID]],'[1]Section 163(j) Election'!$A$5:$J$1406,7,0)</f>
        <v>0</v>
      </c>
    </row>
    <row r="1082" spans="1:20" s="5" customFormat="1" ht="30" customHeight="1" x14ac:dyDescent="0.25">
      <c r="A1082" s="5" t="s">
        <v>882</v>
      </c>
      <c r="B1082" s="15">
        <v>65812</v>
      </c>
      <c r="C1082" s="6">
        <v>100</v>
      </c>
      <c r="D1082" s="5" t="s">
        <v>882</v>
      </c>
      <c r="E1082" s="5" t="s">
        <v>888</v>
      </c>
      <c r="F1082" s="5" t="s">
        <v>889</v>
      </c>
      <c r="G1082" s="5" t="s">
        <v>890</v>
      </c>
      <c r="H1082" s="5" t="s">
        <v>499</v>
      </c>
      <c r="I1082" s="5" t="s">
        <v>43</v>
      </c>
      <c r="J1082" s="5" t="s">
        <v>525</v>
      </c>
      <c r="K1082" s="7">
        <v>41367</v>
      </c>
      <c r="L1082" s="7"/>
      <c r="M1082" s="6" t="s">
        <v>250</v>
      </c>
      <c r="N1082" s="5" t="s">
        <v>26</v>
      </c>
      <c r="O1082" s="9"/>
      <c r="P1082" s="6" t="str">
        <f>VLOOKUP(Table14[[#This Row],[SMT ID]],Table13[[SMT'#]:[163 J Election Question]],9,0)</f>
        <v>Yes</v>
      </c>
      <c r="Q1082" s="6">
        <v>2018</v>
      </c>
      <c r="R1082" s="6"/>
      <c r="S108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82" s="37">
        <f>VLOOKUP(Table14[[#This Row],[SMT ID]],'[1]Section 163(j) Election'!$A$5:$J$1406,7,0)</f>
        <v>2018</v>
      </c>
    </row>
    <row r="1083" spans="1:20" s="5" customFormat="1" ht="30" customHeight="1" x14ac:dyDescent="0.25">
      <c r="A1083" s="5" t="s">
        <v>3871</v>
      </c>
      <c r="B1083" s="15">
        <v>65819</v>
      </c>
      <c r="C1083" s="6">
        <v>95</v>
      </c>
      <c r="D1083" s="5" t="s">
        <v>3871</v>
      </c>
      <c r="E1083" s="5" t="s">
        <v>3872</v>
      </c>
      <c r="F1083" s="5" t="s">
        <v>3873</v>
      </c>
      <c r="G1083" s="5" t="s">
        <v>1853</v>
      </c>
      <c r="H1083" s="5" t="s">
        <v>109</v>
      </c>
      <c r="I1083" s="5" t="s">
        <v>32</v>
      </c>
      <c r="J1083" s="5" t="s">
        <v>809</v>
      </c>
      <c r="K1083" s="7">
        <v>42276</v>
      </c>
      <c r="L1083" s="7"/>
      <c r="M1083" s="6" t="s">
        <v>90</v>
      </c>
      <c r="N1083" s="5" t="s">
        <v>47</v>
      </c>
      <c r="O1083" s="9"/>
      <c r="P1083" s="6" t="str">
        <f>VLOOKUP(Table14[[#This Row],[SMT ID]],Table13[[SMT'#]:[163 J Election Question]],9,0)</f>
        <v>No</v>
      </c>
      <c r="Q1083" s="6"/>
      <c r="R1083" s="6"/>
      <c r="S108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83" s="38">
        <f>VLOOKUP(Table14[[#This Row],[SMT ID]],'[1]Section 163(j) Election'!$A$5:$J$1406,7,0)</f>
        <v>0</v>
      </c>
    </row>
    <row r="1084" spans="1:20" s="5" customFormat="1" ht="30" customHeight="1" x14ac:dyDescent="0.25">
      <c r="A1084" s="5" t="s">
        <v>3904</v>
      </c>
      <c r="B1084" s="15">
        <v>65819</v>
      </c>
      <c r="C1084" s="6">
        <v>5</v>
      </c>
      <c r="D1084" s="5" t="s">
        <v>3904</v>
      </c>
      <c r="E1084" s="5" t="s">
        <v>3872</v>
      </c>
      <c r="F1084" s="5" t="s">
        <v>3873</v>
      </c>
      <c r="G1084" s="5" t="s">
        <v>1853</v>
      </c>
      <c r="H1084" s="5" t="s">
        <v>109</v>
      </c>
      <c r="I1084" s="5" t="s">
        <v>32</v>
      </c>
      <c r="J1084" s="5" t="s">
        <v>809</v>
      </c>
      <c r="K1084" s="7">
        <v>42276</v>
      </c>
      <c r="L1084" s="7"/>
      <c r="M1084" s="6" t="s">
        <v>90</v>
      </c>
      <c r="N1084" s="5" t="s">
        <v>47</v>
      </c>
      <c r="O1084" s="9"/>
      <c r="P1084" s="6" t="str">
        <f>VLOOKUP(Table14[[#This Row],[SMT ID]],Table13[[SMT'#]:[163 J Election Question]],9,0)</f>
        <v>No</v>
      </c>
      <c r="Q1084" s="6"/>
      <c r="R1084" s="6"/>
      <c r="S108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84" s="37">
        <f>VLOOKUP(Table14[[#This Row],[SMT ID]],'[1]Section 163(j) Election'!$A$5:$J$1406,7,0)</f>
        <v>0</v>
      </c>
    </row>
    <row r="1085" spans="1:20" s="5" customFormat="1" ht="30" customHeight="1" x14ac:dyDescent="0.25">
      <c r="A1085" s="5" t="s">
        <v>3117</v>
      </c>
      <c r="B1085" s="15">
        <v>65830</v>
      </c>
      <c r="C1085" s="6">
        <v>100</v>
      </c>
      <c r="D1085" s="5" t="s">
        <v>3117</v>
      </c>
      <c r="E1085" s="5" t="s">
        <v>3133</v>
      </c>
      <c r="F1085" s="5" t="s">
        <v>3134</v>
      </c>
      <c r="G1085" s="5" t="s">
        <v>332</v>
      </c>
      <c r="H1085" s="5" t="s">
        <v>289</v>
      </c>
      <c r="I1085" s="5" t="s">
        <v>133</v>
      </c>
      <c r="J1085" s="5" t="s">
        <v>333</v>
      </c>
      <c r="K1085" s="7">
        <v>41579</v>
      </c>
      <c r="L1085" s="7"/>
      <c r="M1085" s="6" t="s">
        <v>404</v>
      </c>
      <c r="N1085" s="5" t="s">
        <v>47</v>
      </c>
      <c r="O1085" s="9"/>
      <c r="P1085" s="6" t="str">
        <f>VLOOKUP(Table14[[#This Row],[SMT ID]],Table13[[SMT'#]:[163 J Election Question]],9,0)</f>
        <v>No</v>
      </c>
      <c r="Q1085" s="6"/>
      <c r="R1085" s="6"/>
      <c r="S108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85" s="38">
        <f>VLOOKUP(Table14[[#This Row],[SMT ID]],'[1]Section 163(j) Election'!$A$5:$J$1406,7,0)</f>
        <v>0</v>
      </c>
    </row>
    <row r="1086" spans="1:20" s="5" customFormat="1" ht="30" customHeight="1" x14ac:dyDescent="0.25">
      <c r="A1086" s="5" t="s">
        <v>1813</v>
      </c>
      <c r="B1086" s="15">
        <v>65836</v>
      </c>
      <c r="C1086" s="6">
        <v>100</v>
      </c>
      <c r="D1086" s="5" t="s">
        <v>1813</v>
      </c>
      <c r="E1086" s="5" t="s">
        <v>1829</v>
      </c>
      <c r="F1086" s="5" t="s">
        <v>1830</v>
      </c>
      <c r="G1086" s="5" t="s">
        <v>231</v>
      </c>
      <c r="H1086" s="5" t="s">
        <v>61</v>
      </c>
      <c r="I1086" s="5" t="s">
        <v>32</v>
      </c>
      <c r="J1086" s="5" t="s">
        <v>236</v>
      </c>
      <c r="K1086" s="7">
        <v>41360</v>
      </c>
      <c r="L1086" s="7"/>
      <c r="M1086" s="6" t="s">
        <v>334</v>
      </c>
      <c r="N1086" s="5" t="s">
        <v>56</v>
      </c>
      <c r="O1086" s="9"/>
      <c r="P1086" s="6" t="str">
        <f>VLOOKUP(Table14[[#This Row],[SMT ID]],Table13[[SMT'#]:[163 J Election Question]],9,0)</f>
        <v>No</v>
      </c>
      <c r="Q1086" s="6"/>
      <c r="R1086" s="6"/>
      <c r="S108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86" s="37">
        <f>VLOOKUP(Table14[[#This Row],[SMT ID]],'[1]Section 163(j) Election'!$A$5:$J$1406,7,0)</f>
        <v>0</v>
      </c>
    </row>
    <row r="1087" spans="1:20" s="5" customFormat="1" ht="30" customHeight="1" x14ac:dyDescent="0.25">
      <c r="A1087" s="5" t="s">
        <v>4128</v>
      </c>
      <c r="B1087" s="15">
        <v>65848</v>
      </c>
      <c r="C1087" s="6">
        <v>100</v>
      </c>
      <c r="D1087" s="5" t="s">
        <v>4128</v>
      </c>
      <c r="E1087" s="5" t="s">
        <v>4129</v>
      </c>
      <c r="F1087" s="5" t="s">
        <v>4130</v>
      </c>
      <c r="G1087" s="5" t="s">
        <v>2758</v>
      </c>
      <c r="H1087" s="5" t="s">
        <v>463</v>
      </c>
      <c r="I1087" s="5" t="s">
        <v>452</v>
      </c>
      <c r="J1087" s="5" t="s">
        <v>264</v>
      </c>
      <c r="K1087" s="7">
        <v>42306</v>
      </c>
      <c r="L1087" s="7"/>
      <c r="M1087" s="6" t="s">
        <v>90</v>
      </c>
      <c r="N1087" s="5" t="s">
        <v>47</v>
      </c>
      <c r="O1087" s="9"/>
      <c r="P1087" s="6" t="str">
        <f>VLOOKUP(Table14[[#This Row],[SMT ID]],[3]Sheet1!$A$11:$AC$60,29,0)</f>
        <v>No</v>
      </c>
      <c r="Q1087" s="6"/>
      <c r="R1087" s="6"/>
      <c r="S1087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087" s="38" t="e">
        <f>VLOOKUP(Table14[[#This Row],[SMT ID]],'[1]Section 163(j) Election'!$A$5:$J$1406,7,0)</f>
        <v>#N/A</v>
      </c>
    </row>
    <row r="1088" spans="1:20" s="5" customFormat="1" ht="30" customHeight="1" x14ac:dyDescent="0.25">
      <c r="A1088" s="5" t="s">
        <v>1813</v>
      </c>
      <c r="B1088" s="15">
        <v>65849</v>
      </c>
      <c r="C1088" s="6">
        <v>100</v>
      </c>
      <c r="D1088" s="5" t="s">
        <v>1813</v>
      </c>
      <c r="E1088" s="5" t="s">
        <v>1831</v>
      </c>
      <c r="F1088" s="5" t="s">
        <v>1832</v>
      </c>
      <c r="G1088" s="5" t="s">
        <v>1704</v>
      </c>
      <c r="H1088" s="5" t="s">
        <v>463</v>
      </c>
      <c r="I1088" s="5" t="s">
        <v>452</v>
      </c>
      <c r="J1088" s="5" t="s">
        <v>302</v>
      </c>
      <c r="K1088" s="7">
        <v>41417</v>
      </c>
      <c r="L1088" s="7"/>
      <c r="M1088" s="6" t="s">
        <v>404</v>
      </c>
      <c r="N1088" s="5" t="s">
        <v>26</v>
      </c>
      <c r="O1088" s="9"/>
      <c r="P1088" s="6" t="str">
        <f>VLOOKUP(Table14[[#This Row],[SMT ID]],Table13[[SMT'#]:[163 J Election Question]],9,0)</f>
        <v>No</v>
      </c>
      <c r="Q1088" s="6"/>
      <c r="R1088" s="6"/>
      <c r="S108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88" s="37">
        <f>VLOOKUP(Table14[[#This Row],[SMT ID]],'[1]Section 163(j) Election'!$A$5:$J$1406,7,0)</f>
        <v>2022</v>
      </c>
    </row>
    <row r="1089" spans="1:20" s="5" customFormat="1" ht="30" customHeight="1" x14ac:dyDescent="0.25">
      <c r="A1089" s="5" t="s">
        <v>686</v>
      </c>
      <c r="B1089" s="15">
        <v>65851</v>
      </c>
      <c r="C1089" s="6">
        <v>100</v>
      </c>
      <c r="D1089" s="5" t="s">
        <v>686</v>
      </c>
      <c r="E1089" s="5" t="s">
        <v>696</v>
      </c>
      <c r="F1089" s="5" t="s">
        <v>697</v>
      </c>
      <c r="G1089" s="5" t="s">
        <v>698</v>
      </c>
      <c r="H1089" s="5" t="s">
        <v>463</v>
      </c>
      <c r="I1089" s="5" t="s">
        <v>452</v>
      </c>
      <c r="J1089" s="5" t="s">
        <v>473</v>
      </c>
      <c r="K1089" s="7">
        <v>42061</v>
      </c>
      <c r="L1089" s="7"/>
      <c r="M1089" s="6" t="s">
        <v>459</v>
      </c>
      <c r="N1089" s="5" t="s">
        <v>47</v>
      </c>
      <c r="O1089" s="9"/>
      <c r="P1089" s="6" t="str">
        <f>VLOOKUP(Table14[[#This Row],[SMT ID]],Table13[[SMT'#]:[163 J Election Question]],9,0)</f>
        <v>No</v>
      </c>
      <c r="Q1089" s="6"/>
      <c r="R1089" s="6"/>
      <c r="S108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89" s="38">
        <f>VLOOKUP(Table14[[#This Row],[SMT ID]],'[1]Section 163(j) Election'!$A$5:$J$1406,7,0)</f>
        <v>0</v>
      </c>
    </row>
    <row r="1090" spans="1:20" s="5" customFormat="1" ht="30" customHeight="1" x14ac:dyDescent="0.25">
      <c r="A1090" s="5" t="s">
        <v>440</v>
      </c>
      <c r="B1090" s="15">
        <v>65852</v>
      </c>
      <c r="C1090" s="6">
        <v>100</v>
      </c>
      <c r="D1090" s="5" t="s">
        <v>440</v>
      </c>
      <c r="E1090" s="5" t="s">
        <v>455</v>
      </c>
      <c r="F1090" s="5" t="s">
        <v>456</v>
      </c>
      <c r="G1090" s="5" t="s">
        <v>457</v>
      </c>
      <c r="H1090" s="5" t="s">
        <v>451</v>
      </c>
      <c r="I1090" s="5" t="s">
        <v>452</v>
      </c>
      <c r="J1090" s="5" t="s">
        <v>458</v>
      </c>
      <c r="K1090" s="7">
        <v>41590</v>
      </c>
      <c r="L1090" s="7"/>
      <c r="M1090" s="6" t="s">
        <v>459</v>
      </c>
      <c r="N1090" s="5" t="s">
        <v>56</v>
      </c>
      <c r="O1090" s="9"/>
      <c r="P1090" s="6" t="str">
        <f>VLOOKUP(Table14[[#This Row],[SMT ID]],Table13[[SMT'#]:[163 J Election Question]],9,0)</f>
        <v>No</v>
      </c>
      <c r="Q1090" s="6"/>
      <c r="R1090" s="6"/>
      <c r="S109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90" s="37">
        <f>VLOOKUP(Table14[[#This Row],[SMT ID]],'[1]Section 163(j) Election'!$A$5:$J$1406,7,0)</f>
        <v>0</v>
      </c>
    </row>
    <row r="1091" spans="1:20" s="5" customFormat="1" ht="30" customHeight="1" x14ac:dyDescent="0.25">
      <c r="A1091" s="5" t="s">
        <v>3074</v>
      </c>
      <c r="B1091" s="15">
        <v>65859</v>
      </c>
      <c r="C1091" s="6">
        <v>100</v>
      </c>
      <c r="D1091" s="5" t="s">
        <v>3074</v>
      </c>
      <c r="E1091" s="5" t="s">
        <v>3115</v>
      </c>
      <c r="F1091" s="5" t="s">
        <v>3116</v>
      </c>
      <c r="G1091" s="5" t="s">
        <v>1659</v>
      </c>
      <c r="H1091" s="5" t="s">
        <v>31</v>
      </c>
      <c r="I1091" s="5" t="s">
        <v>32</v>
      </c>
      <c r="J1091" s="5" t="s">
        <v>153</v>
      </c>
      <c r="K1091" s="7">
        <v>41261</v>
      </c>
      <c r="L1091" s="7"/>
      <c r="M1091" s="6" t="s">
        <v>404</v>
      </c>
      <c r="N1091" s="5" t="s">
        <v>178</v>
      </c>
      <c r="O1091" s="9"/>
      <c r="P1091" s="6" t="str">
        <f>VLOOKUP(Table14[[#This Row],[SMT ID]],Table13[[SMT'#]:[163 J Election Question]],9,0)</f>
        <v>No</v>
      </c>
      <c r="Q1091" s="6"/>
      <c r="R1091" s="6"/>
      <c r="S109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91" s="38">
        <f>VLOOKUP(Table14[[#This Row],[SMT ID]],'[1]Section 163(j) Election'!$A$5:$J$1406,7,0)</f>
        <v>2022</v>
      </c>
    </row>
    <row r="1092" spans="1:20" s="5" customFormat="1" ht="30" customHeight="1" x14ac:dyDescent="0.25">
      <c r="A1092" s="5" t="s">
        <v>800</v>
      </c>
      <c r="B1092" s="15">
        <v>65860</v>
      </c>
      <c r="C1092" s="6">
        <v>10.75</v>
      </c>
      <c r="D1092" s="5" t="s">
        <v>800</v>
      </c>
      <c r="E1092" s="5" t="s">
        <v>801</v>
      </c>
      <c r="F1092" s="5" t="s">
        <v>802</v>
      </c>
      <c r="G1092" s="5" t="s">
        <v>803</v>
      </c>
      <c r="H1092" s="5" t="s">
        <v>182</v>
      </c>
      <c r="I1092" s="5" t="s">
        <v>32</v>
      </c>
      <c r="J1092" s="5" t="s">
        <v>62</v>
      </c>
      <c r="K1092" s="7">
        <v>41233</v>
      </c>
      <c r="L1092" s="7"/>
      <c r="M1092" s="6" t="s">
        <v>404</v>
      </c>
      <c r="N1092" s="5" t="s">
        <v>47</v>
      </c>
      <c r="O1092" s="9"/>
      <c r="P1092" s="6" t="str">
        <f>VLOOKUP(Table14[[#This Row],[SMT ID]],Table13[[SMT'#]:[163 J Election Question]],9,0)</f>
        <v>Yes</v>
      </c>
      <c r="Q1092" s="6">
        <v>2018</v>
      </c>
      <c r="R1092" s="6"/>
      <c r="S109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92" s="37">
        <f>VLOOKUP(Table14[[#This Row],[SMT ID]],'[1]Section 163(j) Election'!$A$5:$J$1406,7,0)</f>
        <v>2018</v>
      </c>
    </row>
    <row r="1093" spans="1:20" s="5" customFormat="1" ht="30" customHeight="1" x14ac:dyDescent="0.25">
      <c r="A1093" s="5" t="s">
        <v>3866</v>
      </c>
      <c r="B1093" s="15">
        <v>65860</v>
      </c>
      <c r="C1093" s="6">
        <v>89.25</v>
      </c>
      <c r="D1093" s="5" t="s">
        <v>3866</v>
      </c>
      <c r="E1093" s="5" t="s">
        <v>801</v>
      </c>
      <c r="F1093" s="5" t="s">
        <v>802</v>
      </c>
      <c r="G1093" s="5" t="s">
        <v>803</v>
      </c>
      <c r="H1093" s="5" t="s">
        <v>182</v>
      </c>
      <c r="I1093" s="5" t="s">
        <v>32</v>
      </c>
      <c r="J1093" s="5" t="s">
        <v>62</v>
      </c>
      <c r="K1093" s="7">
        <v>41233</v>
      </c>
      <c r="L1093" s="7"/>
      <c r="M1093" s="6" t="s">
        <v>404</v>
      </c>
      <c r="N1093" s="5" t="s">
        <v>47</v>
      </c>
      <c r="O1093" s="9"/>
      <c r="P1093" s="6" t="str">
        <f>VLOOKUP(Table14[[#This Row],[SMT ID]],Table13[[SMT'#]:[163 J Election Question]],9,0)</f>
        <v>Yes</v>
      </c>
      <c r="Q1093" s="6">
        <v>2018</v>
      </c>
      <c r="R1093" s="6"/>
      <c r="S109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93" s="38">
        <f>VLOOKUP(Table14[[#This Row],[SMT ID]],'[1]Section 163(j) Election'!$A$5:$J$1406,7,0)</f>
        <v>2018</v>
      </c>
    </row>
    <row r="1094" spans="1:20" s="5" customFormat="1" ht="30" customHeight="1" x14ac:dyDescent="0.25">
      <c r="A1094" s="5" t="s">
        <v>882</v>
      </c>
      <c r="B1094" s="15">
        <v>65869</v>
      </c>
      <c r="C1094" s="6">
        <v>100</v>
      </c>
      <c r="D1094" s="5" t="s">
        <v>882</v>
      </c>
      <c r="E1094" s="5" t="s">
        <v>891</v>
      </c>
      <c r="F1094" s="5" t="s">
        <v>892</v>
      </c>
      <c r="G1094" s="5" t="s">
        <v>845</v>
      </c>
      <c r="H1094" s="5" t="s">
        <v>499</v>
      </c>
      <c r="I1094" s="5" t="s">
        <v>43</v>
      </c>
      <c r="J1094" s="5" t="s">
        <v>893</v>
      </c>
      <c r="K1094" s="7">
        <v>41362</v>
      </c>
      <c r="L1094" s="7"/>
      <c r="M1094" s="6" t="s">
        <v>334</v>
      </c>
      <c r="N1094" s="5" t="s">
        <v>47</v>
      </c>
      <c r="O1094" s="9"/>
      <c r="P1094" s="6" t="str">
        <f>VLOOKUP(Table14[[#This Row],[SMT ID]],Table13[[SMT'#]:[163 J Election Question]],9,0)</f>
        <v>No</v>
      </c>
      <c r="Q1094" s="6"/>
      <c r="R1094" s="6"/>
      <c r="S109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94" s="37">
        <f>VLOOKUP(Table14[[#This Row],[SMT ID]],'[1]Section 163(j) Election'!$A$5:$J$1406,7,0)</f>
        <v>0</v>
      </c>
    </row>
    <row r="1095" spans="1:20" s="5" customFormat="1" ht="30" customHeight="1" x14ac:dyDescent="0.25">
      <c r="A1095" s="5" t="s">
        <v>4128</v>
      </c>
      <c r="B1095" s="15">
        <v>65871</v>
      </c>
      <c r="C1095" s="6">
        <v>100</v>
      </c>
      <c r="D1095" s="5" t="s">
        <v>4128</v>
      </c>
      <c r="E1095" s="5" t="s">
        <v>4131</v>
      </c>
      <c r="F1095" s="5" t="s">
        <v>4132</v>
      </c>
      <c r="G1095" s="5" t="s">
        <v>4133</v>
      </c>
      <c r="H1095" s="5" t="s">
        <v>164</v>
      </c>
      <c r="I1095" s="5" t="s">
        <v>133</v>
      </c>
      <c r="J1095" s="5" t="s">
        <v>264</v>
      </c>
      <c r="K1095" s="7">
        <v>41940</v>
      </c>
      <c r="L1095" s="7"/>
      <c r="M1095" s="6" t="s">
        <v>454</v>
      </c>
      <c r="N1095" s="5" t="s">
        <v>178</v>
      </c>
      <c r="O1095" s="9"/>
      <c r="P1095" s="6" t="str">
        <f>VLOOKUP(Table14[[#This Row],[SMT ID]],[3]Sheet1!$A$11:$AC$60,29,0)</f>
        <v>No</v>
      </c>
      <c r="Q1095" s="6"/>
      <c r="R1095" s="6"/>
      <c r="S109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95" s="38">
        <f>VLOOKUP(Table14[[#This Row],[SMT ID]],'[1]Section 163(j) Election'!$A$5:$J$1406,7,0)</f>
        <v>0</v>
      </c>
    </row>
    <row r="1096" spans="1:20" s="5" customFormat="1" ht="30" customHeight="1" x14ac:dyDescent="0.25">
      <c r="A1096" s="5" t="s">
        <v>1843</v>
      </c>
      <c r="B1096" s="15">
        <v>65879</v>
      </c>
      <c r="C1096" s="6">
        <v>100</v>
      </c>
      <c r="D1096" s="5" t="s">
        <v>1843</v>
      </c>
      <c r="E1096" s="5" t="s">
        <v>1844</v>
      </c>
      <c r="F1096" s="5" t="s">
        <v>1845</v>
      </c>
      <c r="G1096" s="5" t="s">
        <v>1846</v>
      </c>
      <c r="H1096" s="5" t="s">
        <v>144</v>
      </c>
      <c r="I1096" s="5" t="s">
        <v>133</v>
      </c>
      <c r="J1096" s="5" t="s">
        <v>1805</v>
      </c>
      <c r="K1096" s="7">
        <v>41878</v>
      </c>
      <c r="L1096" s="7"/>
      <c r="M1096" s="6" t="s">
        <v>404</v>
      </c>
      <c r="N1096" s="5" t="s">
        <v>47</v>
      </c>
      <c r="O1096" s="9"/>
      <c r="P1096" s="6" t="str">
        <f>VLOOKUP(Table14[[#This Row],[SMT ID]],Table13[[SMT'#]:[163 J Election Question]],9,0)</f>
        <v>Yes</v>
      </c>
      <c r="Q1096" s="6">
        <v>2018</v>
      </c>
      <c r="R1096" s="6"/>
      <c r="S109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96" s="37">
        <f>VLOOKUP(Table14[[#This Row],[SMT ID]],'[1]Section 163(j) Election'!$A$5:$J$1406,7,0)</f>
        <v>2018</v>
      </c>
    </row>
    <row r="1097" spans="1:20" s="5" customFormat="1" ht="30" customHeight="1" x14ac:dyDescent="0.25">
      <c r="A1097" s="5" t="s">
        <v>3958</v>
      </c>
      <c r="B1097" s="15">
        <v>65889</v>
      </c>
      <c r="C1097" s="6">
        <v>100</v>
      </c>
      <c r="D1097" s="5" t="s">
        <v>3958</v>
      </c>
      <c r="E1097" s="5" t="s">
        <v>3959</v>
      </c>
      <c r="F1097" s="5" t="s">
        <v>3960</v>
      </c>
      <c r="G1097" s="5" t="s">
        <v>1211</v>
      </c>
      <c r="H1097" s="5" t="s">
        <v>289</v>
      </c>
      <c r="I1097" s="5" t="s">
        <v>133</v>
      </c>
      <c r="J1097" s="5" t="s">
        <v>566</v>
      </c>
      <c r="K1097" s="7">
        <v>42451</v>
      </c>
      <c r="L1097" s="7"/>
      <c r="M1097" s="6" t="s">
        <v>90</v>
      </c>
      <c r="N1097" s="5" t="s">
        <v>47</v>
      </c>
      <c r="O1097" s="9"/>
      <c r="P1097" s="6" t="str">
        <f>VLOOKUP(Table14[[#This Row],[SMT ID]],Table13[[SMT'#]:[163 J Election Question]],9,0)</f>
        <v>No</v>
      </c>
      <c r="Q1097" s="6"/>
      <c r="R1097" s="6"/>
      <c r="S109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97" s="38">
        <f>VLOOKUP(Table14[[#This Row],[SMT ID]],'[1]Section 163(j) Election'!$A$5:$J$1406,7,0)</f>
        <v>0</v>
      </c>
    </row>
    <row r="1098" spans="1:20" s="5" customFormat="1" ht="30" customHeight="1" x14ac:dyDescent="0.25">
      <c r="A1098" s="5" t="s">
        <v>4108</v>
      </c>
      <c r="B1098" s="15">
        <v>65896</v>
      </c>
      <c r="C1098" s="6">
        <v>100</v>
      </c>
      <c r="D1098" s="5" t="s">
        <v>4108</v>
      </c>
      <c r="E1098" s="5" t="s">
        <v>4114</v>
      </c>
      <c r="F1098" s="5" t="s">
        <v>4115</v>
      </c>
      <c r="G1098" s="5" t="s">
        <v>337</v>
      </c>
      <c r="H1098" s="5" t="s">
        <v>289</v>
      </c>
      <c r="I1098" s="5" t="s">
        <v>133</v>
      </c>
      <c r="J1098" s="5" t="s">
        <v>171</v>
      </c>
      <c r="K1098" s="7">
        <v>41382</v>
      </c>
      <c r="L1098" s="7"/>
      <c r="M1098" s="6" t="s">
        <v>334</v>
      </c>
      <c r="N1098" s="5" t="s">
        <v>56</v>
      </c>
      <c r="O1098" s="9"/>
      <c r="P1098" s="6" t="str">
        <f>VLOOKUP(Table14[[#This Row],[SMT ID]],[3]Sheet1!$A$11:$AC$60,29,0)</f>
        <v>No</v>
      </c>
      <c r="Q1098" s="6"/>
      <c r="R1098" s="6"/>
      <c r="S109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98" s="37">
        <f>VLOOKUP(Table14[[#This Row],[SMT ID]],'[1]Section 163(j) Election'!$A$5:$J$1406,7,0)</f>
        <v>0</v>
      </c>
    </row>
    <row r="1099" spans="1:20" s="5" customFormat="1" ht="30" customHeight="1" x14ac:dyDescent="0.25">
      <c r="A1099" s="5" t="s">
        <v>3146</v>
      </c>
      <c r="B1099" s="15">
        <v>65903</v>
      </c>
      <c r="C1099" s="6">
        <v>100</v>
      </c>
      <c r="D1099" s="5" t="s">
        <v>3146</v>
      </c>
      <c r="E1099" s="5" t="s">
        <v>3147</v>
      </c>
      <c r="F1099" s="5" t="s">
        <v>3148</v>
      </c>
      <c r="G1099" s="5" t="s">
        <v>1774</v>
      </c>
      <c r="H1099" s="5" t="s">
        <v>203</v>
      </c>
      <c r="I1099" s="5" t="s">
        <v>133</v>
      </c>
      <c r="J1099" s="5" t="s">
        <v>1775</v>
      </c>
      <c r="K1099" s="7">
        <v>42191</v>
      </c>
      <c r="L1099" s="7"/>
      <c r="M1099" s="6" t="s">
        <v>454</v>
      </c>
      <c r="N1099" s="5" t="s">
        <v>56</v>
      </c>
      <c r="O1099" s="9"/>
      <c r="P1099" s="6" t="str">
        <f>VLOOKUP(Table14[[#This Row],[SMT ID]],Table13[[SMT'#]:[163 J Election Question]],9,0)</f>
        <v>No</v>
      </c>
      <c r="Q1099" s="6"/>
      <c r="R1099" s="6"/>
      <c r="S109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099" s="38">
        <f>VLOOKUP(Table14[[#This Row],[SMT ID]],'[1]Section 163(j) Election'!$A$5:$J$1406,7,0)</f>
        <v>0</v>
      </c>
    </row>
    <row r="1100" spans="1:20" s="5" customFormat="1" ht="30" customHeight="1" x14ac:dyDescent="0.25">
      <c r="A1100" s="5" t="s">
        <v>686</v>
      </c>
      <c r="B1100" s="15">
        <v>65907</v>
      </c>
      <c r="C1100" s="6">
        <v>100</v>
      </c>
      <c r="D1100" s="5" t="s">
        <v>686</v>
      </c>
      <c r="E1100" s="5" t="s">
        <v>699</v>
      </c>
      <c r="F1100" s="5" t="s">
        <v>700</v>
      </c>
      <c r="G1100" s="5" t="s">
        <v>701</v>
      </c>
      <c r="H1100" s="5" t="s">
        <v>182</v>
      </c>
      <c r="I1100" s="5" t="s">
        <v>32</v>
      </c>
      <c r="J1100" s="5" t="s">
        <v>82</v>
      </c>
      <c r="K1100" s="7">
        <v>41358</v>
      </c>
      <c r="L1100" s="7"/>
      <c r="M1100" s="6" t="s">
        <v>404</v>
      </c>
      <c r="N1100" s="5" t="s">
        <v>47</v>
      </c>
      <c r="O1100" s="9"/>
      <c r="P1100" s="6" t="str">
        <f>VLOOKUP(Table14[[#This Row],[SMT ID]],Table13[[SMT'#]:[163 J Election Question]],9,0)</f>
        <v>No</v>
      </c>
      <c r="Q1100" s="6"/>
      <c r="R1100" s="6"/>
      <c r="S110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00" s="37">
        <f>VLOOKUP(Table14[[#This Row],[SMT ID]],'[1]Section 163(j) Election'!$A$5:$J$1406,7,0)</f>
        <v>0</v>
      </c>
    </row>
    <row r="1101" spans="1:20" s="5" customFormat="1" ht="30" customHeight="1" x14ac:dyDescent="0.25">
      <c r="A1101" s="5" t="s">
        <v>1813</v>
      </c>
      <c r="B1101" s="15">
        <v>65909</v>
      </c>
      <c r="C1101" s="6">
        <v>100</v>
      </c>
      <c r="D1101" s="5" t="s">
        <v>1813</v>
      </c>
      <c r="E1101" s="5" t="s">
        <v>1833</v>
      </c>
      <c r="F1101" s="5" t="s">
        <v>1834</v>
      </c>
      <c r="G1101" s="5" t="s">
        <v>202</v>
      </c>
      <c r="H1101" s="5" t="s">
        <v>203</v>
      </c>
      <c r="I1101" s="5" t="s">
        <v>133</v>
      </c>
      <c r="J1101" s="5" t="s">
        <v>204</v>
      </c>
      <c r="K1101" s="7">
        <v>41628</v>
      </c>
      <c r="L1101" s="7"/>
      <c r="M1101" s="6" t="s">
        <v>459</v>
      </c>
      <c r="N1101" s="5" t="s">
        <v>178</v>
      </c>
      <c r="O1101" s="9"/>
      <c r="P1101" s="6" t="str">
        <f>VLOOKUP(Table14[[#This Row],[SMT ID]],Table13[[SMT'#]:[163 J Election Question]],9,0)</f>
        <v>No</v>
      </c>
      <c r="Q1101" s="6"/>
      <c r="R1101" s="6"/>
      <c r="S110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01" s="38">
        <f>VLOOKUP(Table14[[#This Row],[SMT ID]],'[1]Section 163(j) Election'!$A$5:$J$1406,7,0)</f>
        <v>2022</v>
      </c>
    </row>
    <row r="1102" spans="1:20" s="5" customFormat="1" ht="30" customHeight="1" x14ac:dyDescent="0.25">
      <c r="A1102" s="5" t="s">
        <v>3117</v>
      </c>
      <c r="B1102" s="15">
        <v>65917</v>
      </c>
      <c r="C1102" s="6">
        <v>100</v>
      </c>
      <c r="D1102" s="5" t="s">
        <v>3117</v>
      </c>
      <c r="E1102" s="5" t="s">
        <v>3135</v>
      </c>
      <c r="F1102" s="5" t="s">
        <v>3136</v>
      </c>
      <c r="G1102" s="5" t="s">
        <v>1659</v>
      </c>
      <c r="H1102" s="5" t="s">
        <v>31</v>
      </c>
      <c r="I1102" s="5" t="s">
        <v>32</v>
      </c>
      <c r="J1102" s="5" t="s">
        <v>153</v>
      </c>
      <c r="K1102" s="7">
        <v>41597</v>
      </c>
      <c r="L1102" s="7"/>
      <c r="M1102" s="6" t="s">
        <v>459</v>
      </c>
      <c r="N1102" s="5" t="s">
        <v>178</v>
      </c>
      <c r="O1102" s="9"/>
      <c r="P1102" s="6" t="str">
        <f>VLOOKUP(Table14[[#This Row],[SMT ID]],Table13[[SMT'#]:[163 J Election Question]],9,0)</f>
        <v>No</v>
      </c>
      <c r="Q1102" s="6"/>
      <c r="R1102" s="6"/>
      <c r="S110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02" s="37">
        <f>VLOOKUP(Table14[[#This Row],[SMT ID]],'[1]Section 163(j) Election'!$A$5:$J$1406,7,0)</f>
        <v>2022</v>
      </c>
    </row>
    <row r="1103" spans="1:20" s="5" customFormat="1" ht="30" customHeight="1" x14ac:dyDescent="0.25">
      <c r="A1103" s="5" t="s">
        <v>3958</v>
      </c>
      <c r="B1103" s="15">
        <v>65919</v>
      </c>
      <c r="C1103" s="6">
        <v>100</v>
      </c>
      <c r="D1103" s="5" t="s">
        <v>3958</v>
      </c>
      <c r="E1103" s="5" t="s">
        <v>3961</v>
      </c>
      <c r="F1103" s="5" t="s">
        <v>3962</v>
      </c>
      <c r="G1103" s="5" t="s">
        <v>2284</v>
      </c>
      <c r="H1103" s="5" t="s">
        <v>32</v>
      </c>
      <c r="I1103" s="5" t="s">
        <v>32</v>
      </c>
      <c r="J1103" s="5" t="s">
        <v>110</v>
      </c>
      <c r="K1103" s="7">
        <v>42908</v>
      </c>
      <c r="L1103" s="7"/>
      <c r="M1103" s="6" t="s">
        <v>105</v>
      </c>
      <c r="N1103" s="5" t="s">
        <v>47</v>
      </c>
      <c r="O1103" s="9"/>
      <c r="P1103" s="6" t="str">
        <f>VLOOKUP(Table14[[#This Row],[SMT ID]],Table13[[SMT'#]:[163 J Election Question]],9,0)</f>
        <v>Yes</v>
      </c>
      <c r="Q1103" s="6">
        <v>2018</v>
      </c>
      <c r="R1103" s="6"/>
      <c r="S110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03" s="38">
        <f>VLOOKUP(Table14[[#This Row],[SMT ID]],'[1]Section 163(j) Election'!$A$5:$J$1406,7,0)</f>
        <v>2018</v>
      </c>
    </row>
    <row r="1104" spans="1:20" s="5" customFormat="1" ht="30" customHeight="1" x14ac:dyDescent="0.25">
      <c r="A1104" s="5" t="s">
        <v>1767</v>
      </c>
      <c r="B1104" s="15">
        <v>65921</v>
      </c>
      <c r="C1104" s="6">
        <v>100</v>
      </c>
      <c r="D1104" s="5" t="s">
        <v>1767</v>
      </c>
      <c r="E1104" s="5" t="s">
        <v>1781</v>
      </c>
      <c r="F1104" s="5" t="s">
        <v>1782</v>
      </c>
      <c r="G1104" s="5" t="s">
        <v>1783</v>
      </c>
      <c r="H1104" s="5" t="s">
        <v>42</v>
      </c>
      <c r="I1104" s="5" t="s">
        <v>43</v>
      </c>
      <c r="J1104" s="5" t="s">
        <v>249</v>
      </c>
      <c r="K1104" s="7">
        <v>41625</v>
      </c>
      <c r="L1104" s="7"/>
      <c r="M1104" s="6" t="s">
        <v>459</v>
      </c>
      <c r="N1104" s="5" t="s">
        <v>47</v>
      </c>
      <c r="O1104" s="9"/>
      <c r="P1104" s="6" t="str">
        <f>VLOOKUP(Table14[[#This Row],[SMT ID]],Table13[[SMT'#]:[163 J Election Question]],9,0)</f>
        <v>No</v>
      </c>
      <c r="Q1104" s="6"/>
      <c r="R1104" s="6"/>
      <c r="S110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04" s="37">
        <f>VLOOKUP(Table14[[#This Row],[SMT ID]],'[1]Section 163(j) Election'!$A$5:$J$1406,7,0)</f>
        <v>0</v>
      </c>
    </row>
    <row r="1105" spans="1:20" s="5" customFormat="1" ht="30" customHeight="1" x14ac:dyDescent="0.25">
      <c r="A1105" s="5" t="s">
        <v>3146</v>
      </c>
      <c r="B1105" s="15">
        <v>65924</v>
      </c>
      <c r="C1105" s="6">
        <v>100</v>
      </c>
      <c r="D1105" s="5" t="s">
        <v>3146</v>
      </c>
      <c r="E1105" s="5" t="s">
        <v>3149</v>
      </c>
      <c r="F1105" s="5" t="s">
        <v>3150</v>
      </c>
      <c r="G1105" s="5" t="s">
        <v>3151</v>
      </c>
      <c r="H1105" s="5" t="s">
        <v>182</v>
      </c>
      <c r="I1105" s="5" t="s">
        <v>32</v>
      </c>
      <c r="J1105" s="5" t="s">
        <v>62</v>
      </c>
      <c r="K1105" s="7">
        <v>41709</v>
      </c>
      <c r="L1105" s="7"/>
      <c r="M1105" s="6" t="s">
        <v>459</v>
      </c>
      <c r="N1105" s="5" t="s">
        <v>47</v>
      </c>
      <c r="O1105" s="9"/>
      <c r="P1105" s="6" t="str">
        <f>VLOOKUP(Table14[[#This Row],[SMT ID]],Table13[[SMT'#]:[163 J Election Question]],9,0)</f>
        <v>No</v>
      </c>
      <c r="Q1105" s="6"/>
      <c r="R1105" s="6"/>
      <c r="S110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05" s="38">
        <f>VLOOKUP(Table14[[#This Row],[SMT ID]],'[1]Section 163(j) Election'!$A$5:$J$1406,7,0)</f>
        <v>0</v>
      </c>
    </row>
    <row r="1106" spans="1:20" s="5" customFormat="1" ht="30" customHeight="1" x14ac:dyDescent="0.25">
      <c r="A1106" s="5" t="s">
        <v>686</v>
      </c>
      <c r="B1106" s="15">
        <v>65940</v>
      </c>
      <c r="C1106" s="6">
        <v>100</v>
      </c>
      <c r="D1106" s="5" t="s">
        <v>686</v>
      </c>
      <c r="E1106" s="5" t="s">
        <v>702</v>
      </c>
      <c r="F1106" s="5" t="s">
        <v>703</v>
      </c>
      <c r="G1106" s="5" t="s">
        <v>704</v>
      </c>
      <c r="H1106" s="5" t="s">
        <v>164</v>
      </c>
      <c r="I1106" s="5" t="s">
        <v>133</v>
      </c>
      <c r="J1106" s="5" t="s">
        <v>705</v>
      </c>
      <c r="K1106" s="7">
        <v>41814</v>
      </c>
      <c r="L1106" s="7"/>
      <c r="M1106" s="6" t="s">
        <v>454</v>
      </c>
      <c r="N1106" s="5" t="s">
        <v>47</v>
      </c>
      <c r="O1106" s="9"/>
      <c r="P1106" s="6" t="str">
        <f>VLOOKUP(Table14[[#This Row],[SMT ID]],Table13[[SMT'#]:[163 J Election Question]],9,0)</f>
        <v>Yes</v>
      </c>
      <c r="Q1106" s="6">
        <v>2018</v>
      </c>
      <c r="R1106" s="6"/>
      <c r="S110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06" s="37">
        <f>VLOOKUP(Table14[[#This Row],[SMT ID]],'[1]Section 163(j) Election'!$A$5:$J$1406,7,0)</f>
        <v>2018</v>
      </c>
    </row>
    <row r="1107" spans="1:20" s="5" customFormat="1" ht="30" customHeight="1" x14ac:dyDescent="0.25">
      <c r="A1107" s="5" t="s">
        <v>3117</v>
      </c>
      <c r="B1107" s="15">
        <v>65955</v>
      </c>
      <c r="C1107" s="6">
        <v>100</v>
      </c>
      <c r="D1107" s="5" t="s">
        <v>3117</v>
      </c>
      <c r="E1107" s="5" t="s">
        <v>3137</v>
      </c>
      <c r="F1107" s="5" t="s">
        <v>3138</v>
      </c>
      <c r="G1107" s="5" t="s">
        <v>3139</v>
      </c>
      <c r="H1107" s="5" t="s">
        <v>109</v>
      </c>
      <c r="I1107" s="5" t="s">
        <v>32</v>
      </c>
      <c r="J1107" s="5" t="s">
        <v>809</v>
      </c>
      <c r="K1107" s="7">
        <v>41327</v>
      </c>
      <c r="L1107" s="7"/>
      <c r="M1107" s="6" t="s">
        <v>404</v>
      </c>
      <c r="N1107" s="5" t="s">
        <v>47</v>
      </c>
      <c r="O1107" s="9"/>
      <c r="P1107" s="6" t="str">
        <f>VLOOKUP(Table14[[#This Row],[SMT ID]],Table13[[SMT'#]:[163 J Election Question]],9,0)</f>
        <v>No</v>
      </c>
      <c r="Q1107" s="6"/>
      <c r="R1107" s="6"/>
      <c r="S110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07" s="38">
        <f>VLOOKUP(Table14[[#This Row],[SMT ID]],'[1]Section 163(j) Election'!$A$5:$J$1406,7,0)</f>
        <v>0</v>
      </c>
    </row>
    <row r="1108" spans="1:20" s="5" customFormat="1" ht="30" customHeight="1" x14ac:dyDescent="0.25">
      <c r="A1108" s="5" t="s">
        <v>759</v>
      </c>
      <c r="B1108" s="15">
        <v>65966</v>
      </c>
      <c r="C1108" s="6">
        <v>18.3</v>
      </c>
      <c r="D1108" s="5" t="s">
        <v>759</v>
      </c>
      <c r="E1108" s="5" t="s">
        <v>762</v>
      </c>
      <c r="F1108" s="5" t="s">
        <v>763</v>
      </c>
      <c r="G1108" s="5" t="s">
        <v>764</v>
      </c>
      <c r="H1108" s="5" t="s">
        <v>31</v>
      </c>
      <c r="I1108" s="5" t="s">
        <v>32</v>
      </c>
      <c r="J1108" s="5" t="s">
        <v>110</v>
      </c>
      <c r="K1108" s="7">
        <v>42135</v>
      </c>
      <c r="L1108" s="7"/>
      <c r="M1108" s="6" t="s">
        <v>459</v>
      </c>
      <c r="N1108" s="5" t="s">
        <v>47</v>
      </c>
      <c r="O1108" s="9"/>
      <c r="P1108" s="6" t="str">
        <f>VLOOKUP(Table14[[#This Row],[SMT ID]],Table13[[SMT'#]:[163 J Election Question]],9,0)</f>
        <v>No</v>
      </c>
      <c r="Q1108" s="6"/>
      <c r="R1108" s="6"/>
      <c r="S110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08" s="37">
        <f>VLOOKUP(Table14[[#This Row],[SMT ID]],'[1]Section 163(j) Election'!$A$5:$J$1406,7,0)</f>
        <v>2022</v>
      </c>
    </row>
    <row r="1109" spans="1:20" s="5" customFormat="1" ht="30" customHeight="1" x14ac:dyDescent="0.25">
      <c r="A1109" s="5" t="s">
        <v>3904</v>
      </c>
      <c r="B1109" s="15">
        <v>65966</v>
      </c>
      <c r="C1109" s="6">
        <v>81.7</v>
      </c>
      <c r="D1109" s="5" t="s">
        <v>3904</v>
      </c>
      <c r="E1109" s="5" t="s">
        <v>762</v>
      </c>
      <c r="F1109" s="5" t="s">
        <v>763</v>
      </c>
      <c r="G1109" s="5" t="s">
        <v>764</v>
      </c>
      <c r="H1109" s="5" t="s">
        <v>31</v>
      </c>
      <c r="I1109" s="5" t="s">
        <v>32</v>
      </c>
      <c r="J1109" s="5" t="s">
        <v>110</v>
      </c>
      <c r="K1109" s="7">
        <v>42135</v>
      </c>
      <c r="L1109" s="7"/>
      <c r="M1109" s="6" t="s">
        <v>459</v>
      </c>
      <c r="N1109" s="5" t="s">
        <v>47</v>
      </c>
      <c r="O1109" s="9"/>
      <c r="P1109" s="6" t="str">
        <f>VLOOKUP(Table14[[#This Row],[SMT ID]],Table13[[SMT'#]:[163 J Election Question]],9,0)</f>
        <v>No</v>
      </c>
      <c r="Q1109" s="6"/>
      <c r="R1109" s="6"/>
      <c r="S110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09" s="38">
        <f>VLOOKUP(Table14[[#This Row],[SMT ID]],'[1]Section 163(j) Election'!$A$5:$J$1406,7,0)</f>
        <v>2022</v>
      </c>
    </row>
    <row r="1110" spans="1:20" s="5" customFormat="1" ht="30" customHeight="1" x14ac:dyDescent="0.25">
      <c r="A1110" s="5" t="s">
        <v>900</v>
      </c>
      <c r="B1110" s="15">
        <v>65980</v>
      </c>
      <c r="C1110" s="6">
        <v>100</v>
      </c>
      <c r="D1110" s="5" t="s">
        <v>900</v>
      </c>
      <c r="E1110" s="5" t="s">
        <v>901</v>
      </c>
      <c r="F1110" s="5" t="s">
        <v>902</v>
      </c>
      <c r="G1110" s="5" t="s">
        <v>903</v>
      </c>
      <c r="H1110" s="5" t="s">
        <v>499</v>
      </c>
      <c r="I1110" s="5" t="s">
        <v>43</v>
      </c>
      <c r="J1110" s="5" t="s">
        <v>904</v>
      </c>
      <c r="K1110" s="7">
        <v>41690</v>
      </c>
      <c r="L1110" s="7"/>
      <c r="M1110" s="6" t="s">
        <v>404</v>
      </c>
      <c r="N1110" s="5" t="s">
        <v>47</v>
      </c>
      <c r="O1110" s="9"/>
      <c r="P1110" s="6" t="str">
        <f>VLOOKUP(Table14[[#This Row],[SMT ID]],Table13[[SMT'#]:[163 J Election Question]],9,0)</f>
        <v>No</v>
      </c>
      <c r="Q1110" s="6"/>
      <c r="R1110" s="6"/>
      <c r="S111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10" s="37">
        <f>VLOOKUP(Table14[[#This Row],[SMT ID]],'[1]Section 163(j) Election'!$A$5:$J$1406,7,0)</f>
        <v>0</v>
      </c>
    </row>
    <row r="1111" spans="1:20" s="5" customFormat="1" ht="30" customHeight="1" x14ac:dyDescent="0.25">
      <c r="A1111" s="5" t="s">
        <v>440</v>
      </c>
      <c r="B1111" s="15">
        <v>65982</v>
      </c>
      <c r="C1111" s="6">
        <v>100</v>
      </c>
      <c r="D1111" s="5" t="s">
        <v>440</v>
      </c>
      <c r="E1111" s="5" t="s">
        <v>460</v>
      </c>
      <c r="F1111" s="5" t="s">
        <v>461</v>
      </c>
      <c r="G1111" s="5" t="s">
        <v>462</v>
      </c>
      <c r="H1111" s="5" t="s">
        <v>463</v>
      </c>
      <c r="I1111" s="5" t="s">
        <v>452</v>
      </c>
      <c r="J1111" s="5" t="s">
        <v>464</v>
      </c>
      <c r="K1111" s="7">
        <v>41816</v>
      </c>
      <c r="L1111" s="7"/>
      <c r="M1111" s="6" t="s">
        <v>454</v>
      </c>
      <c r="N1111" s="5" t="s">
        <v>56</v>
      </c>
      <c r="O1111" s="9"/>
      <c r="P1111" s="6" t="str">
        <f>VLOOKUP(Table14[[#This Row],[SMT ID]],Table13[[SMT'#]:[163 J Election Question]],9,0)</f>
        <v>No</v>
      </c>
      <c r="Q1111" s="6"/>
      <c r="R1111" s="6"/>
      <c r="S111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11" s="38">
        <f>VLOOKUP(Table14[[#This Row],[SMT ID]],'[1]Section 163(j) Election'!$A$5:$J$1406,7,0)</f>
        <v>0</v>
      </c>
    </row>
    <row r="1112" spans="1:20" s="5" customFormat="1" ht="30" customHeight="1" x14ac:dyDescent="0.25">
      <c r="A1112" s="5" t="s">
        <v>3946</v>
      </c>
      <c r="B1112" s="15">
        <v>65984</v>
      </c>
      <c r="C1112" s="6">
        <v>100</v>
      </c>
      <c r="D1112" s="5" t="s">
        <v>3946</v>
      </c>
      <c r="E1112" s="5" t="s">
        <v>3951</v>
      </c>
      <c r="F1112" s="5" t="s">
        <v>3952</v>
      </c>
      <c r="G1112" s="5" t="s">
        <v>3953</v>
      </c>
      <c r="H1112" s="5" t="s">
        <v>431</v>
      </c>
      <c r="I1112" s="5" t="s">
        <v>43</v>
      </c>
      <c r="J1112" s="5" t="s">
        <v>1726</v>
      </c>
      <c r="K1112" s="7">
        <v>41730</v>
      </c>
      <c r="L1112" s="7"/>
      <c r="M1112" s="6" t="s">
        <v>459</v>
      </c>
      <c r="N1112" s="5" t="s">
        <v>178</v>
      </c>
      <c r="O1112" s="9"/>
      <c r="P1112" s="6" t="str">
        <f>VLOOKUP(Table14[[#This Row],[SMT ID]],Table13[[SMT'#]:[163 J Election Question]],9,0)</f>
        <v>Yes</v>
      </c>
      <c r="Q1112" s="6">
        <v>2018</v>
      </c>
      <c r="R1112" s="6"/>
      <c r="S111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12" s="37">
        <f>VLOOKUP(Table14[[#This Row],[SMT ID]],'[1]Section 163(j) Election'!$A$5:$J$1406,7,0)</f>
        <v>2018</v>
      </c>
    </row>
    <row r="1113" spans="1:20" s="5" customFormat="1" ht="30" customHeight="1" x14ac:dyDescent="0.25">
      <c r="A1113" s="5" t="s">
        <v>1694</v>
      </c>
      <c r="B1113" s="15">
        <v>65987</v>
      </c>
      <c r="C1113" s="6">
        <v>100</v>
      </c>
      <c r="D1113" s="5" t="s">
        <v>1694</v>
      </c>
      <c r="E1113" s="5" t="s">
        <v>1695</v>
      </c>
      <c r="F1113" s="5" t="s">
        <v>1696</v>
      </c>
      <c r="G1113" s="5" t="s">
        <v>478</v>
      </c>
      <c r="H1113" s="5" t="s">
        <v>132</v>
      </c>
      <c r="I1113" s="5" t="s">
        <v>133</v>
      </c>
      <c r="J1113" s="5" t="s">
        <v>19</v>
      </c>
      <c r="K1113" s="7">
        <v>41681</v>
      </c>
      <c r="L1113" s="7"/>
      <c r="M1113" s="6" t="s">
        <v>459</v>
      </c>
      <c r="N1113" s="5" t="s">
        <v>47</v>
      </c>
      <c r="O1113" s="9"/>
      <c r="P1113" s="6" t="str">
        <f>VLOOKUP(Table14[[#This Row],[SMT ID]],Table13[[SMT'#]:[163 J Election Question]],9,0)</f>
        <v>No</v>
      </c>
      <c r="Q1113" s="6"/>
      <c r="R1113" s="6"/>
      <c r="S111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13" s="38">
        <f>VLOOKUP(Table14[[#This Row],[SMT ID]],'[1]Section 163(j) Election'!$A$5:$J$1406,7,0)</f>
        <v>0</v>
      </c>
    </row>
    <row r="1114" spans="1:20" s="5" customFormat="1" ht="30" customHeight="1" x14ac:dyDescent="0.25">
      <c r="A1114" s="5" t="s">
        <v>882</v>
      </c>
      <c r="B1114" s="15">
        <v>65991</v>
      </c>
      <c r="C1114" s="6">
        <v>100</v>
      </c>
      <c r="D1114" s="5" t="s">
        <v>882</v>
      </c>
      <c r="E1114" s="5" t="s">
        <v>894</v>
      </c>
      <c r="F1114" s="5" t="s">
        <v>895</v>
      </c>
      <c r="G1114" s="5" t="s">
        <v>896</v>
      </c>
      <c r="H1114" s="5" t="s">
        <v>524</v>
      </c>
      <c r="I1114" s="5" t="s">
        <v>43</v>
      </c>
      <c r="J1114" s="5" t="s">
        <v>116</v>
      </c>
      <c r="K1114" s="7">
        <v>41505</v>
      </c>
      <c r="L1114" s="7"/>
      <c r="M1114" s="6" t="s">
        <v>404</v>
      </c>
      <c r="N1114" s="5" t="s">
        <v>47</v>
      </c>
      <c r="O1114" s="9"/>
      <c r="P1114" s="6" t="str">
        <f>VLOOKUP(Table14[[#This Row],[SMT ID]],Table13[[SMT'#]:[163 J Election Question]],9,0)</f>
        <v>Yes</v>
      </c>
      <c r="Q1114" s="6">
        <v>2018</v>
      </c>
      <c r="R1114" s="6"/>
      <c r="S111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14" s="37">
        <f>VLOOKUP(Table14[[#This Row],[SMT ID]],'[1]Section 163(j) Election'!$A$5:$J$1406,7,0)</f>
        <v>2018</v>
      </c>
    </row>
    <row r="1115" spans="1:20" s="5" customFormat="1" ht="30" customHeight="1" x14ac:dyDescent="0.25">
      <c r="A1115" s="5" t="s">
        <v>3117</v>
      </c>
      <c r="B1115" s="15">
        <v>65999</v>
      </c>
      <c r="C1115" s="6">
        <v>100</v>
      </c>
      <c r="D1115" s="5" t="s">
        <v>3117</v>
      </c>
      <c r="E1115" s="5" t="s">
        <v>3140</v>
      </c>
      <c r="F1115" s="5" t="s">
        <v>3141</v>
      </c>
      <c r="G1115" s="5" t="s">
        <v>3103</v>
      </c>
      <c r="H1115" s="5" t="s">
        <v>115</v>
      </c>
      <c r="I1115" s="5" t="s">
        <v>43</v>
      </c>
      <c r="J1115" s="5" t="s">
        <v>3104</v>
      </c>
      <c r="K1115" s="7">
        <v>41817</v>
      </c>
      <c r="L1115" s="7"/>
      <c r="M1115" s="6" t="s">
        <v>404</v>
      </c>
      <c r="N1115" s="5" t="s">
        <v>26</v>
      </c>
      <c r="O1115" s="9"/>
      <c r="P1115" s="6" t="str">
        <f>VLOOKUP(Table14[[#This Row],[SMT ID]],Table13[[SMT'#]:[163 J Election Question]],9,0)</f>
        <v>No</v>
      </c>
      <c r="Q1115" s="6"/>
      <c r="R1115" s="6"/>
      <c r="S111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15" s="38">
        <f>VLOOKUP(Table14[[#This Row],[SMT ID]],'[1]Section 163(j) Election'!$A$5:$J$1406,7,0)</f>
        <v>0</v>
      </c>
    </row>
    <row r="1116" spans="1:20" s="5" customFormat="1" ht="30" customHeight="1" x14ac:dyDescent="0.25">
      <c r="A1116" s="5" t="s">
        <v>3946</v>
      </c>
      <c r="B1116" s="15">
        <v>66000</v>
      </c>
      <c r="C1116" s="6">
        <v>100</v>
      </c>
      <c r="D1116" s="5" t="s">
        <v>3946</v>
      </c>
      <c r="E1116" s="5" t="s">
        <v>3954</v>
      </c>
      <c r="F1116" s="5" t="s">
        <v>3955</v>
      </c>
      <c r="G1116" s="5" t="s">
        <v>574</v>
      </c>
      <c r="H1116" s="5" t="s">
        <v>431</v>
      </c>
      <c r="I1116" s="5" t="s">
        <v>43</v>
      </c>
      <c r="J1116" s="5" t="s">
        <v>432</v>
      </c>
      <c r="K1116" s="7">
        <v>41597</v>
      </c>
      <c r="L1116" s="7"/>
      <c r="M1116" s="6" t="s">
        <v>459</v>
      </c>
      <c r="N1116" s="5" t="s">
        <v>56</v>
      </c>
      <c r="O1116" s="9"/>
      <c r="P1116" s="6" t="str">
        <f>VLOOKUP(Table14[[#This Row],[SMT ID]],Table13[[SMT'#]:[163 J Election Question]],9,0)</f>
        <v>Yes</v>
      </c>
      <c r="Q1116" s="6">
        <v>2018</v>
      </c>
      <c r="R1116" s="6"/>
      <c r="S111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16" s="37">
        <f>VLOOKUP(Table14[[#This Row],[SMT ID]],'[1]Section 163(j) Election'!$A$5:$J$1406,7,0)</f>
        <v>2018</v>
      </c>
    </row>
    <row r="1117" spans="1:20" s="5" customFormat="1" ht="30" customHeight="1" x14ac:dyDescent="0.25">
      <c r="A1117" s="5" t="s">
        <v>900</v>
      </c>
      <c r="B1117" s="15">
        <v>66012</v>
      </c>
      <c r="C1117" s="6">
        <v>100</v>
      </c>
      <c r="D1117" s="5" t="s">
        <v>900</v>
      </c>
      <c r="E1117" s="5" t="s">
        <v>905</v>
      </c>
      <c r="F1117" s="5" t="s">
        <v>906</v>
      </c>
      <c r="G1117" s="5" t="s">
        <v>907</v>
      </c>
      <c r="H1117" s="5" t="s">
        <v>431</v>
      </c>
      <c r="I1117" s="5" t="s">
        <v>43</v>
      </c>
      <c r="J1117" s="5" t="s">
        <v>432</v>
      </c>
      <c r="K1117" s="7">
        <v>41609</v>
      </c>
      <c r="L1117" s="7"/>
      <c r="M1117" s="6" t="s">
        <v>459</v>
      </c>
      <c r="N1117" s="5" t="s">
        <v>47</v>
      </c>
      <c r="O1117" s="9"/>
      <c r="P1117" s="6" t="str">
        <f>VLOOKUP(Table14[[#This Row],[SMT ID]],Table13[[SMT'#]:[163 J Election Question]],9,0)</f>
        <v>No</v>
      </c>
      <c r="Q1117" s="6"/>
      <c r="R1117" s="6"/>
      <c r="S111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17" s="38">
        <f>VLOOKUP(Table14[[#This Row],[SMT ID]],'[1]Section 163(j) Election'!$A$5:$J$1406,7,0)</f>
        <v>2022</v>
      </c>
    </row>
    <row r="1118" spans="1:20" s="5" customFormat="1" ht="30" customHeight="1" x14ac:dyDescent="0.25">
      <c r="A1118" s="5" t="s">
        <v>882</v>
      </c>
      <c r="B1118" s="15">
        <v>66014</v>
      </c>
      <c r="C1118" s="6">
        <v>100</v>
      </c>
      <c r="D1118" s="5" t="s">
        <v>882</v>
      </c>
      <c r="E1118" s="5" t="s">
        <v>897</v>
      </c>
      <c r="F1118" s="5" t="s">
        <v>898</v>
      </c>
      <c r="G1118" s="5" t="s">
        <v>899</v>
      </c>
      <c r="H1118" s="5" t="s">
        <v>499</v>
      </c>
      <c r="I1118" s="5" t="s">
        <v>43</v>
      </c>
      <c r="J1118" s="5" t="s">
        <v>862</v>
      </c>
      <c r="K1118" s="7">
        <v>41375</v>
      </c>
      <c r="L1118" s="7"/>
      <c r="M1118" s="6" t="s">
        <v>250</v>
      </c>
      <c r="N1118" s="5" t="s">
        <v>47</v>
      </c>
      <c r="O1118" s="9"/>
      <c r="P1118" s="6" t="str">
        <f>VLOOKUP(Table14[[#This Row],[SMT ID]],Table13[[SMT'#]:[163 J Election Question]],9,0)</f>
        <v>No</v>
      </c>
      <c r="Q1118" s="6"/>
      <c r="R1118" s="6"/>
      <c r="S111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18" s="37">
        <f>VLOOKUP(Table14[[#This Row],[SMT ID]],'[1]Section 163(j) Election'!$A$5:$J$1406,7,0)</f>
        <v>0</v>
      </c>
    </row>
    <row r="1119" spans="1:20" s="5" customFormat="1" ht="30" customHeight="1" x14ac:dyDescent="0.25">
      <c r="A1119" s="5" t="s">
        <v>632</v>
      </c>
      <c r="B1119" s="15">
        <v>66016</v>
      </c>
      <c r="C1119" s="6">
        <v>100</v>
      </c>
      <c r="D1119" s="5" t="s">
        <v>632</v>
      </c>
      <c r="E1119" s="5" t="s">
        <v>633</v>
      </c>
      <c r="F1119" s="5" t="s">
        <v>634</v>
      </c>
      <c r="G1119" s="5" t="s">
        <v>635</v>
      </c>
      <c r="H1119" s="5" t="s">
        <v>109</v>
      </c>
      <c r="I1119" s="5" t="s">
        <v>32</v>
      </c>
      <c r="J1119" s="5" t="s">
        <v>33</v>
      </c>
      <c r="K1119" s="7">
        <v>41940</v>
      </c>
      <c r="L1119" s="7"/>
      <c r="M1119" s="6" t="s">
        <v>454</v>
      </c>
      <c r="N1119" s="5" t="s">
        <v>47</v>
      </c>
      <c r="O1119" s="9"/>
      <c r="P1119" s="6" t="str">
        <f>VLOOKUP(Table14[[#This Row],[SMT ID]],Table13[[SMT'#]:[163 J Election Question]],9,0)</f>
        <v>Yes</v>
      </c>
      <c r="Q1119" s="6">
        <v>2018</v>
      </c>
      <c r="R1119" s="6"/>
      <c r="S111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19" s="38">
        <f>VLOOKUP(Table14[[#This Row],[SMT ID]],'[1]Section 163(j) Election'!$A$5:$J$1406,7,0)</f>
        <v>2018</v>
      </c>
    </row>
    <row r="1120" spans="1:20" s="5" customFormat="1" ht="30" customHeight="1" x14ac:dyDescent="0.25">
      <c r="A1120" s="5" t="s">
        <v>3823</v>
      </c>
      <c r="B1120" s="15">
        <v>66019</v>
      </c>
      <c r="C1120" s="6">
        <v>100</v>
      </c>
      <c r="D1120" s="5" t="s">
        <v>3823</v>
      </c>
      <c r="E1120" s="5" t="s">
        <v>3829</v>
      </c>
      <c r="F1120" s="5" t="s">
        <v>3830</v>
      </c>
      <c r="G1120" s="5" t="s">
        <v>2003</v>
      </c>
      <c r="H1120" s="5" t="s">
        <v>31</v>
      </c>
      <c r="I1120" s="5" t="s">
        <v>32</v>
      </c>
      <c r="J1120" s="5" t="s">
        <v>24</v>
      </c>
      <c r="K1120" s="7">
        <v>41570</v>
      </c>
      <c r="L1120" s="7"/>
      <c r="M1120" s="6" t="s">
        <v>459</v>
      </c>
      <c r="N1120" s="5" t="s">
        <v>47</v>
      </c>
      <c r="O1120" s="9"/>
      <c r="P1120" s="6" t="str">
        <f>VLOOKUP(Table14[[#This Row],[SMT ID]],Table13[[SMT'#]:[163 J Election Question]],9,0)</f>
        <v>No</v>
      </c>
      <c r="Q1120" s="6"/>
      <c r="R1120" s="6"/>
      <c r="S112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20" s="37">
        <f>VLOOKUP(Table14[[#This Row],[SMT ID]],'[1]Section 163(j) Election'!$A$5:$J$1406,7,0)</f>
        <v>0</v>
      </c>
    </row>
    <row r="1121" spans="1:20" s="5" customFormat="1" ht="30" customHeight="1" x14ac:dyDescent="0.25">
      <c r="A1121" s="5" t="s">
        <v>1813</v>
      </c>
      <c r="B1121" s="15">
        <v>66027</v>
      </c>
      <c r="C1121" s="6">
        <v>100</v>
      </c>
      <c r="D1121" s="5" t="s">
        <v>1813</v>
      </c>
      <c r="E1121" s="5" t="s">
        <v>1835</v>
      </c>
      <c r="F1121" s="5" t="s">
        <v>1836</v>
      </c>
      <c r="G1121" s="5" t="s">
        <v>1824</v>
      </c>
      <c r="H1121" s="5" t="s">
        <v>88</v>
      </c>
      <c r="I1121" s="5" t="s">
        <v>32</v>
      </c>
      <c r="J1121" s="5" t="s">
        <v>89</v>
      </c>
      <c r="K1121" s="7">
        <v>41529</v>
      </c>
      <c r="L1121" s="7"/>
      <c r="M1121" s="6" t="s">
        <v>334</v>
      </c>
      <c r="N1121" s="5" t="s">
        <v>56</v>
      </c>
      <c r="O1121" s="9"/>
      <c r="P1121" s="6" t="str">
        <f>VLOOKUP(Table14[[#This Row],[SMT ID]],Table13[[SMT'#]:[163 J Election Question]],9,0)</f>
        <v>Yes</v>
      </c>
      <c r="Q1121" s="6">
        <v>2018</v>
      </c>
      <c r="R1121" s="6"/>
      <c r="S112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21" s="38">
        <f>VLOOKUP(Table14[[#This Row],[SMT ID]],'[1]Section 163(j) Election'!$A$5:$J$1406,7,0)</f>
        <v>2018</v>
      </c>
    </row>
    <row r="1122" spans="1:20" s="5" customFormat="1" ht="30" customHeight="1" x14ac:dyDescent="0.25">
      <c r="A1122" s="5" t="s">
        <v>4128</v>
      </c>
      <c r="B1122" s="15">
        <v>66049</v>
      </c>
      <c r="C1122" s="6">
        <v>100</v>
      </c>
      <c r="D1122" s="5" t="s">
        <v>4128</v>
      </c>
      <c r="E1122" s="5" t="s">
        <v>4134</v>
      </c>
      <c r="F1122" s="5" t="s">
        <v>4135</v>
      </c>
      <c r="G1122" s="5" t="s">
        <v>638</v>
      </c>
      <c r="H1122" s="5" t="s">
        <v>132</v>
      </c>
      <c r="I1122" s="5" t="s">
        <v>133</v>
      </c>
      <c r="J1122" s="5" t="s">
        <v>639</v>
      </c>
      <c r="K1122" s="7">
        <v>41967</v>
      </c>
      <c r="L1122" s="7"/>
      <c r="M1122" s="6" t="s">
        <v>454</v>
      </c>
      <c r="N1122" s="5" t="s">
        <v>47</v>
      </c>
      <c r="O1122" s="9"/>
      <c r="P1122" s="6" t="str">
        <f>VLOOKUP(Table14[[#This Row],[SMT ID]],[3]Sheet1!$A$11:$AC$60,29,0)</f>
        <v>No</v>
      </c>
      <c r="Q1122" s="6"/>
      <c r="R1122" s="6"/>
      <c r="S112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22" s="37">
        <f>VLOOKUP(Table14[[#This Row],[SMT ID]],'[1]Section 163(j) Election'!$A$5:$J$1406,7,0)</f>
        <v>0</v>
      </c>
    </row>
    <row r="1123" spans="1:20" s="5" customFormat="1" ht="30" customHeight="1" x14ac:dyDescent="0.25">
      <c r="A1123" s="5" t="s">
        <v>632</v>
      </c>
      <c r="B1123" s="15">
        <v>66050</v>
      </c>
      <c r="C1123" s="6">
        <v>100</v>
      </c>
      <c r="D1123" s="5" t="s">
        <v>632</v>
      </c>
      <c r="E1123" s="5" t="s">
        <v>636</v>
      </c>
      <c r="F1123" s="5" t="s">
        <v>637</v>
      </c>
      <c r="G1123" s="5" t="s">
        <v>638</v>
      </c>
      <c r="H1123" s="5" t="s">
        <v>132</v>
      </c>
      <c r="I1123" s="5" t="s">
        <v>133</v>
      </c>
      <c r="J1123" s="5" t="s">
        <v>639</v>
      </c>
      <c r="K1123" s="7">
        <v>41809</v>
      </c>
      <c r="L1123" s="7"/>
      <c r="M1123" s="6" t="s">
        <v>459</v>
      </c>
      <c r="N1123" s="5" t="s">
        <v>47</v>
      </c>
      <c r="O1123" s="9"/>
      <c r="P1123" s="6" t="str">
        <f>VLOOKUP(Table14[[#This Row],[SMT ID]],Table13[[SMT'#]:[163 J Election Question]],9,0)</f>
        <v>No</v>
      </c>
      <c r="Q1123" s="6"/>
      <c r="R1123" s="6"/>
      <c r="S112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23" s="38">
        <f>VLOOKUP(Table14[[#This Row],[SMT ID]],'[1]Section 163(j) Election'!$A$5:$J$1406,7,0)</f>
        <v>0</v>
      </c>
    </row>
    <row r="1124" spans="1:20" s="5" customFormat="1" ht="30" customHeight="1" x14ac:dyDescent="0.25">
      <c r="A1124" s="5" t="s">
        <v>1843</v>
      </c>
      <c r="B1124" s="15">
        <v>66052</v>
      </c>
      <c r="C1124" s="6">
        <v>100</v>
      </c>
      <c r="D1124" s="5" t="s">
        <v>1843</v>
      </c>
      <c r="E1124" s="5" t="s">
        <v>1847</v>
      </c>
      <c r="F1124" s="5" t="s">
        <v>1848</v>
      </c>
      <c r="G1124" s="5" t="s">
        <v>1314</v>
      </c>
      <c r="H1124" s="5" t="s">
        <v>451</v>
      </c>
      <c r="I1124" s="5" t="s">
        <v>452</v>
      </c>
      <c r="J1124" s="5" t="s">
        <v>1315</v>
      </c>
      <c r="K1124" s="7">
        <v>42165</v>
      </c>
      <c r="L1124" s="7"/>
      <c r="M1124" s="6" t="s">
        <v>90</v>
      </c>
      <c r="N1124" s="5" t="s">
        <v>178</v>
      </c>
      <c r="O1124" s="9"/>
      <c r="P1124" s="6" t="str">
        <f>VLOOKUP(Table14[[#This Row],[SMT ID]],Table13[[SMT'#]:[163 J Election Question]],9,0)</f>
        <v>Yes</v>
      </c>
      <c r="Q1124" s="6">
        <v>2018</v>
      </c>
      <c r="R1124" s="6"/>
      <c r="S112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24" s="37">
        <f>VLOOKUP(Table14[[#This Row],[SMT ID]],'[1]Section 163(j) Election'!$A$5:$J$1406,7,0)</f>
        <v>2018</v>
      </c>
    </row>
    <row r="1125" spans="1:20" s="5" customFormat="1" ht="30" customHeight="1" x14ac:dyDescent="0.25">
      <c r="A1125" s="5" t="s">
        <v>440</v>
      </c>
      <c r="B1125" s="15">
        <v>66058</v>
      </c>
      <c r="C1125" s="6">
        <v>100</v>
      </c>
      <c r="D1125" s="5" t="s">
        <v>440</v>
      </c>
      <c r="E1125" s="5" t="s">
        <v>465</v>
      </c>
      <c r="F1125" s="5" t="s">
        <v>466</v>
      </c>
      <c r="G1125" s="5" t="s">
        <v>447</v>
      </c>
      <c r="H1125" s="5" t="s">
        <v>164</v>
      </c>
      <c r="I1125" s="5" t="s">
        <v>133</v>
      </c>
      <c r="J1125" s="5" t="s">
        <v>444</v>
      </c>
      <c r="K1125" s="7">
        <v>41627</v>
      </c>
      <c r="L1125" s="7"/>
      <c r="M1125" s="6" t="s">
        <v>459</v>
      </c>
      <c r="N1125" s="5" t="s">
        <v>47</v>
      </c>
      <c r="O1125" s="9"/>
      <c r="P1125" s="6" t="str">
        <f>VLOOKUP(Table14[[#This Row],[SMT ID]],Table13[[SMT'#]:[163 J Election Question]],9,0)</f>
        <v>No</v>
      </c>
      <c r="Q1125" s="6"/>
      <c r="R1125" s="6"/>
      <c r="S112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25" s="38">
        <f>VLOOKUP(Table14[[#This Row],[SMT ID]],'[1]Section 163(j) Election'!$A$5:$J$1406,7,0)</f>
        <v>0</v>
      </c>
    </row>
    <row r="1126" spans="1:20" s="5" customFormat="1" ht="30" customHeight="1" x14ac:dyDescent="0.25">
      <c r="A1126" s="5" t="s">
        <v>1843</v>
      </c>
      <c r="B1126" s="15">
        <v>66059</v>
      </c>
      <c r="C1126" s="6">
        <v>100</v>
      </c>
      <c r="D1126" s="5" t="s">
        <v>1843</v>
      </c>
      <c r="E1126" s="5" t="s">
        <v>1849</v>
      </c>
      <c r="F1126" s="5" t="s">
        <v>1850</v>
      </c>
      <c r="G1126" s="5" t="s">
        <v>689</v>
      </c>
      <c r="H1126" s="5" t="s">
        <v>132</v>
      </c>
      <c r="I1126" s="5" t="s">
        <v>133</v>
      </c>
      <c r="J1126" s="5" t="s">
        <v>19</v>
      </c>
      <c r="K1126" s="7">
        <v>42307</v>
      </c>
      <c r="L1126" s="7"/>
      <c r="M1126" s="6" t="s">
        <v>90</v>
      </c>
      <c r="N1126" s="5" t="s">
        <v>47</v>
      </c>
      <c r="O1126" s="9"/>
      <c r="P1126" s="6" t="str">
        <f>VLOOKUP(Table14[[#This Row],[SMT ID]],Table13[[SMT'#]:[163 J Election Question]],9,0)</f>
        <v>Yes</v>
      </c>
      <c r="Q1126" s="6">
        <v>2018</v>
      </c>
      <c r="R1126" s="6"/>
      <c r="S112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26" s="37">
        <f>VLOOKUP(Table14[[#This Row],[SMT ID]],'[1]Section 163(j) Election'!$A$5:$J$1406,7,0)</f>
        <v>0</v>
      </c>
    </row>
    <row r="1127" spans="1:20" s="5" customFormat="1" ht="30" customHeight="1" x14ac:dyDescent="0.25">
      <c r="A1127" s="5" t="s">
        <v>632</v>
      </c>
      <c r="B1127" s="15">
        <v>66065</v>
      </c>
      <c r="C1127" s="6">
        <v>100</v>
      </c>
      <c r="D1127" s="5" t="s">
        <v>632</v>
      </c>
      <c r="E1127" s="5" t="s">
        <v>640</v>
      </c>
      <c r="F1127" s="5" t="s">
        <v>641</v>
      </c>
      <c r="G1127" s="5" t="s">
        <v>642</v>
      </c>
      <c r="H1127" s="5" t="s">
        <v>127</v>
      </c>
      <c r="I1127" s="5" t="s">
        <v>43</v>
      </c>
      <c r="J1127" s="5" t="s">
        <v>44</v>
      </c>
      <c r="K1127" s="7">
        <v>42031</v>
      </c>
      <c r="L1127" s="7"/>
      <c r="M1127" s="6" t="s">
        <v>459</v>
      </c>
      <c r="N1127" s="5" t="s">
        <v>47</v>
      </c>
      <c r="O1127" s="9"/>
      <c r="P1127" s="6" t="str">
        <f>VLOOKUP(Table14[[#This Row],[SMT ID]],Table13[[SMT'#]:[163 J Election Question]],9,0)</f>
        <v>Yes</v>
      </c>
      <c r="Q1127" s="6">
        <v>2018</v>
      </c>
      <c r="R1127" s="6"/>
      <c r="S112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27" s="38">
        <f>VLOOKUP(Table14[[#This Row],[SMT ID]],'[1]Section 163(j) Election'!$A$5:$J$1406,7,0)</f>
        <v>2018</v>
      </c>
    </row>
    <row r="1128" spans="1:20" s="5" customFormat="1" ht="30" customHeight="1" x14ac:dyDescent="0.25">
      <c r="A1128" s="5" t="s">
        <v>900</v>
      </c>
      <c r="B1128" s="15">
        <v>66066</v>
      </c>
      <c r="C1128" s="6">
        <v>100</v>
      </c>
      <c r="D1128" s="5" t="s">
        <v>900</v>
      </c>
      <c r="E1128" s="5" t="s">
        <v>908</v>
      </c>
      <c r="F1128" s="5" t="s">
        <v>909</v>
      </c>
      <c r="G1128" s="5" t="s">
        <v>910</v>
      </c>
      <c r="H1128" s="5" t="s">
        <v>524</v>
      </c>
      <c r="I1128" s="5" t="s">
        <v>43</v>
      </c>
      <c r="J1128" s="5" t="s">
        <v>911</v>
      </c>
      <c r="K1128" s="7">
        <v>41671</v>
      </c>
      <c r="L1128" s="7"/>
      <c r="M1128" s="6" t="s">
        <v>334</v>
      </c>
      <c r="N1128" s="5" t="s">
        <v>56</v>
      </c>
      <c r="O1128" s="9"/>
      <c r="P1128" s="6" t="str">
        <f>VLOOKUP(Table14[[#This Row],[SMT ID]],Table13[[SMT'#]:[163 J Election Question]],9,0)</f>
        <v>Yes</v>
      </c>
      <c r="Q1128" s="6">
        <v>2018</v>
      </c>
      <c r="R1128" s="6"/>
      <c r="S112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28" s="37">
        <f>VLOOKUP(Table14[[#This Row],[SMT ID]],'[1]Section 163(j) Election'!$A$5:$J$1406,7,0)</f>
        <v>2018</v>
      </c>
    </row>
    <row r="1129" spans="1:20" s="5" customFormat="1" ht="30" customHeight="1" x14ac:dyDescent="0.25">
      <c r="A1129" s="5" t="s">
        <v>3146</v>
      </c>
      <c r="B1129" s="15">
        <v>66067</v>
      </c>
      <c r="C1129" s="6">
        <v>100</v>
      </c>
      <c r="D1129" s="5" t="s">
        <v>3146</v>
      </c>
      <c r="E1129" s="5" t="s">
        <v>3152</v>
      </c>
      <c r="F1129" s="5" t="s">
        <v>3153</v>
      </c>
      <c r="G1129" s="5" t="s">
        <v>1917</v>
      </c>
      <c r="H1129" s="5" t="s">
        <v>139</v>
      </c>
      <c r="I1129" s="5" t="s">
        <v>32</v>
      </c>
      <c r="J1129" s="5" t="s">
        <v>33</v>
      </c>
      <c r="K1129" s="7">
        <v>41617</v>
      </c>
      <c r="L1129" s="7"/>
      <c r="M1129" s="6" t="s">
        <v>404</v>
      </c>
      <c r="N1129" s="5" t="s">
        <v>47</v>
      </c>
      <c r="O1129" s="9"/>
      <c r="P1129" s="6" t="str">
        <f>VLOOKUP(Table14[[#This Row],[SMT ID]],Table13[[SMT'#]:[163 J Election Question]],9,0)</f>
        <v>No</v>
      </c>
      <c r="Q1129" s="6"/>
      <c r="R1129" s="6"/>
      <c r="S112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29" s="38">
        <f>VLOOKUP(Table14[[#This Row],[SMT ID]],'[1]Section 163(j) Election'!$A$5:$J$1406,7,0)</f>
        <v>0</v>
      </c>
    </row>
    <row r="1130" spans="1:20" s="5" customFormat="1" ht="30" customHeight="1" x14ac:dyDescent="0.25">
      <c r="A1130" s="5" t="s">
        <v>1813</v>
      </c>
      <c r="B1130" s="15">
        <v>66069</v>
      </c>
      <c r="C1130" s="6">
        <v>100</v>
      </c>
      <c r="D1130" s="5" t="s">
        <v>1813</v>
      </c>
      <c r="E1130" s="5" t="s">
        <v>1837</v>
      </c>
      <c r="F1130" s="5" t="s">
        <v>1838</v>
      </c>
      <c r="G1130" s="5" t="s">
        <v>1839</v>
      </c>
      <c r="H1130" s="5" t="s">
        <v>139</v>
      </c>
      <c r="I1130" s="5" t="s">
        <v>32</v>
      </c>
      <c r="J1130" s="5" t="s">
        <v>160</v>
      </c>
      <c r="K1130" s="7">
        <v>41611</v>
      </c>
      <c r="L1130" s="7"/>
      <c r="M1130" s="6" t="s">
        <v>404</v>
      </c>
      <c r="N1130" s="5" t="s">
        <v>178</v>
      </c>
      <c r="O1130" s="9"/>
      <c r="P1130" s="6" t="str">
        <f>VLOOKUP(Table14[[#This Row],[SMT ID]],Table13[[SMT'#]:[163 J Election Question]],9,0)</f>
        <v>No</v>
      </c>
      <c r="Q1130" s="6"/>
      <c r="R1130" s="6"/>
      <c r="S113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30" s="37">
        <f>VLOOKUP(Table14[[#This Row],[SMT ID]],'[1]Section 163(j) Election'!$A$5:$J$1406,7,0)</f>
        <v>0</v>
      </c>
    </row>
    <row r="1131" spans="1:20" s="5" customFormat="1" ht="30" customHeight="1" x14ac:dyDescent="0.25">
      <c r="A1131" s="5" t="s">
        <v>1496</v>
      </c>
      <c r="B1131" s="15">
        <v>66073</v>
      </c>
      <c r="C1131" s="6">
        <v>100</v>
      </c>
      <c r="D1131" s="5" t="s">
        <v>1496</v>
      </c>
      <c r="E1131" s="5" t="s">
        <v>1497</v>
      </c>
      <c r="F1131" s="5" t="s">
        <v>1498</v>
      </c>
      <c r="G1131" s="5" t="s">
        <v>1499</v>
      </c>
      <c r="H1131" s="5" t="s">
        <v>42</v>
      </c>
      <c r="I1131" s="5" t="s">
        <v>43</v>
      </c>
      <c r="J1131" s="5" t="s">
        <v>33</v>
      </c>
      <c r="K1131" s="7">
        <v>41486</v>
      </c>
      <c r="L1131" s="7"/>
      <c r="M1131" s="6" t="s">
        <v>334</v>
      </c>
      <c r="N1131" s="5" t="s">
        <v>26</v>
      </c>
      <c r="O1131" s="9"/>
      <c r="P1131" s="6" t="str">
        <f>VLOOKUP(Table14[[#This Row],[SMT ID]],Table13[[SMT'#]:[163 J Election Question]],9,0)</f>
        <v>No</v>
      </c>
      <c r="Q1131" s="6"/>
      <c r="R1131" s="6"/>
      <c r="S113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31" s="38">
        <f>VLOOKUP(Table14[[#This Row],[SMT ID]],'[1]Section 163(j) Election'!$A$5:$J$1406,7,0)</f>
        <v>0</v>
      </c>
    </row>
    <row r="1132" spans="1:20" s="5" customFormat="1" ht="30" customHeight="1" x14ac:dyDescent="0.25">
      <c r="A1132" s="5" t="s">
        <v>4108</v>
      </c>
      <c r="B1132" s="15">
        <v>66077</v>
      </c>
      <c r="C1132" s="6">
        <v>100</v>
      </c>
      <c r="D1132" s="5" t="s">
        <v>4108</v>
      </c>
      <c r="E1132" s="5" t="s">
        <v>4116</v>
      </c>
      <c r="F1132" s="5" t="s">
        <v>4117</v>
      </c>
      <c r="G1132" s="5" t="s">
        <v>4118</v>
      </c>
      <c r="H1132" s="5" t="s">
        <v>164</v>
      </c>
      <c r="I1132" s="5" t="s">
        <v>133</v>
      </c>
      <c r="J1132" s="5" t="s">
        <v>4119</v>
      </c>
      <c r="K1132" s="7">
        <v>41614</v>
      </c>
      <c r="L1132" s="7"/>
      <c r="M1132" s="6" t="s">
        <v>459</v>
      </c>
      <c r="N1132" s="5" t="s">
        <v>26</v>
      </c>
      <c r="O1132" s="9"/>
      <c r="P1132" s="6" t="str">
        <f>VLOOKUP(Table14[[#This Row],[SMT ID]],[3]Sheet1!$A$11:$AC$60,29,0)</f>
        <v>Yes</v>
      </c>
      <c r="Q1132" s="6">
        <v>2019</v>
      </c>
      <c r="R1132" s="6"/>
      <c r="S113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32" s="37">
        <f>VLOOKUP(Table14[[#This Row],[SMT ID]],'[1]Section 163(j) Election'!$A$5:$J$1406,7,0)</f>
        <v>2018</v>
      </c>
    </row>
    <row r="1133" spans="1:20" s="5" customFormat="1" ht="30" customHeight="1" x14ac:dyDescent="0.25">
      <c r="A1133" s="5" t="s">
        <v>1496</v>
      </c>
      <c r="B1133" s="15">
        <v>66080</v>
      </c>
      <c r="C1133" s="6">
        <v>100</v>
      </c>
      <c r="D1133" s="5" t="s">
        <v>1496</v>
      </c>
      <c r="E1133" s="5" t="s">
        <v>1500</v>
      </c>
      <c r="F1133" s="5" t="s">
        <v>1501</v>
      </c>
      <c r="G1133" s="5" t="s">
        <v>1502</v>
      </c>
      <c r="H1133" s="5" t="s">
        <v>42</v>
      </c>
      <c r="I1133" s="5" t="s">
        <v>43</v>
      </c>
      <c r="J1133" s="5" t="s">
        <v>631</v>
      </c>
      <c r="K1133" s="7">
        <v>41521</v>
      </c>
      <c r="L1133" s="7"/>
      <c r="M1133" s="6" t="s">
        <v>404</v>
      </c>
      <c r="N1133" s="5" t="s">
        <v>47</v>
      </c>
      <c r="O1133" s="9"/>
      <c r="P1133" s="6" t="str">
        <f>VLOOKUP(Table14[[#This Row],[SMT ID]],Table13[[SMT'#]:[163 J Election Question]],9,0)</f>
        <v>No</v>
      </c>
      <c r="Q1133" s="6"/>
      <c r="R1133" s="6"/>
      <c r="S113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33" s="38">
        <f>VLOOKUP(Table14[[#This Row],[SMT ID]],'[1]Section 163(j) Election'!$A$5:$J$1406,7,0)</f>
        <v>0</v>
      </c>
    </row>
    <row r="1134" spans="1:20" s="5" customFormat="1" ht="30" customHeight="1" x14ac:dyDescent="0.25">
      <c r="A1134" s="5" t="s">
        <v>759</v>
      </c>
      <c r="B1134" s="15">
        <v>66081</v>
      </c>
      <c r="C1134" s="6">
        <v>4.74</v>
      </c>
      <c r="D1134" s="5" t="s">
        <v>759</v>
      </c>
      <c r="E1134" s="5" t="s">
        <v>765</v>
      </c>
      <c r="F1134" s="5" t="s">
        <v>766</v>
      </c>
      <c r="G1134" s="5" t="s">
        <v>767</v>
      </c>
      <c r="H1134" s="5" t="s">
        <v>53</v>
      </c>
      <c r="I1134" s="5" t="s">
        <v>43</v>
      </c>
      <c r="J1134" s="5" t="s">
        <v>33</v>
      </c>
      <c r="K1134" s="7">
        <v>41627</v>
      </c>
      <c r="L1134" s="7"/>
      <c r="M1134" s="6" t="s">
        <v>459</v>
      </c>
      <c r="N1134" s="5" t="s">
        <v>47</v>
      </c>
      <c r="O1134" s="9"/>
      <c r="P1134" s="6" t="str">
        <f>VLOOKUP(Table14[[#This Row],[SMT ID]],Table13[[SMT'#]:[163 J Election Question]],9,0)</f>
        <v>No</v>
      </c>
      <c r="Q1134" s="6"/>
      <c r="R1134" s="6"/>
      <c r="S113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34" s="37">
        <f>VLOOKUP(Table14[[#This Row],[SMT ID]],'[1]Section 163(j) Election'!$A$5:$J$1406,7,0)</f>
        <v>0</v>
      </c>
    </row>
    <row r="1135" spans="1:20" s="5" customFormat="1" ht="30" customHeight="1" x14ac:dyDescent="0.25">
      <c r="A1135" s="5" t="s">
        <v>1496</v>
      </c>
      <c r="B1135" s="15">
        <v>66081</v>
      </c>
      <c r="C1135" s="6">
        <v>95.26</v>
      </c>
      <c r="D1135" s="5" t="s">
        <v>1496</v>
      </c>
      <c r="E1135" s="5" t="s">
        <v>765</v>
      </c>
      <c r="F1135" s="5" t="s">
        <v>766</v>
      </c>
      <c r="G1135" s="5" t="s">
        <v>767</v>
      </c>
      <c r="H1135" s="5" t="s">
        <v>53</v>
      </c>
      <c r="I1135" s="5" t="s">
        <v>43</v>
      </c>
      <c r="J1135" s="5" t="s">
        <v>33</v>
      </c>
      <c r="K1135" s="7">
        <v>41627</v>
      </c>
      <c r="L1135" s="7"/>
      <c r="M1135" s="6" t="s">
        <v>459</v>
      </c>
      <c r="N1135" s="5" t="s">
        <v>47</v>
      </c>
      <c r="O1135" s="9"/>
      <c r="P1135" s="6" t="str">
        <f>VLOOKUP(Table14[[#This Row],[SMT ID]],Table13[[SMT'#]:[163 J Election Question]],9,0)</f>
        <v>No</v>
      </c>
      <c r="Q1135" s="6"/>
      <c r="R1135" s="6"/>
      <c r="S113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35" s="38">
        <f>VLOOKUP(Table14[[#This Row],[SMT ID]],'[1]Section 163(j) Election'!$A$5:$J$1406,7,0)</f>
        <v>0</v>
      </c>
    </row>
    <row r="1136" spans="1:20" s="5" customFormat="1" ht="30" customHeight="1" x14ac:dyDescent="0.25">
      <c r="A1136" s="5" t="s">
        <v>1496</v>
      </c>
      <c r="B1136" s="15">
        <v>66083</v>
      </c>
      <c r="C1136" s="6">
        <v>100</v>
      </c>
      <c r="D1136" s="5" t="s">
        <v>1496</v>
      </c>
      <c r="E1136" s="5" t="s">
        <v>1503</v>
      </c>
      <c r="F1136" s="5" t="s">
        <v>1504</v>
      </c>
      <c r="G1136" s="5" t="s">
        <v>1505</v>
      </c>
      <c r="H1136" s="5" t="s">
        <v>53</v>
      </c>
      <c r="I1136" s="5" t="s">
        <v>43</v>
      </c>
      <c r="J1136" s="5" t="s">
        <v>19</v>
      </c>
      <c r="K1136" s="7">
        <v>41782</v>
      </c>
      <c r="L1136" s="7"/>
      <c r="M1136" s="6" t="s">
        <v>459</v>
      </c>
      <c r="N1136" s="5" t="s">
        <v>47</v>
      </c>
      <c r="O1136" s="9"/>
      <c r="P1136" s="6" t="str">
        <f>VLOOKUP(Table14[[#This Row],[SMT ID]],Table13[[SMT'#]:[163 J Election Question]],9,0)</f>
        <v>Yes</v>
      </c>
      <c r="Q1136" s="6">
        <v>2018</v>
      </c>
      <c r="R1136" s="6"/>
      <c r="S113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36" s="37">
        <f>VLOOKUP(Table14[[#This Row],[SMT ID]],'[1]Section 163(j) Election'!$A$5:$J$1406,7,0)</f>
        <v>2018</v>
      </c>
    </row>
    <row r="1137" spans="1:20" s="5" customFormat="1" ht="30" customHeight="1" x14ac:dyDescent="0.25">
      <c r="A1137" s="5" t="s">
        <v>1813</v>
      </c>
      <c r="B1137" s="15">
        <v>66090</v>
      </c>
      <c r="C1137" s="6">
        <v>100</v>
      </c>
      <c r="D1137" s="5" t="s">
        <v>1813</v>
      </c>
      <c r="E1137" s="5" t="s">
        <v>1840</v>
      </c>
      <c r="F1137" s="5" t="s">
        <v>1841</v>
      </c>
      <c r="G1137" s="5" t="s">
        <v>1842</v>
      </c>
      <c r="H1137" s="5" t="s">
        <v>203</v>
      </c>
      <c r="I1137" s="5" t="s">
        <v>133</v>
      </c>
      <c r="J1137" s="5" t="s">
        <v>540</v>
      </c>
      <c r="K1137" s="7">
        <v>41627</v>
      </c>
      <c r="L1137" s="7"/>
      <c r="M1137" s="6" t="s">
        <v>404</v>
      </c>
      <c r="N1137" s="5" t="s">
        <v>178</v>
      </c>
      <c r="O1137" s="9"/>
      <c r="P1137" s="6" t="str">
        <f>VLOOKUP(Table14[[#This Row],[SMT ID]],Table13[[SMT'#]:[163 J Election Question]],9,0)</f>
        <v>No</v>
      </c>
      <c r="Q1137" s="6"/>
      <c r="R1137" s="6"/>
      <c r="S113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37" s="38">
        <f>VLOOKUP(Table14[[#This Row],[SMT ID]],'[1]Section 163(j) Election'!$A$5:$J$1406,7,0)</f>
        <v>0</v>
      </c>
    </row>
    <row r="1138" spans="1:20" s="5" customFormat="1" ht="30" customHeight="1" x14ac:dyDescent="0.25">
      <c r="A1138" s="5" t="s">
        <v>1767</v>
      </c>
      <c r="B1138" s="15">
        <v>66093</v>
      </c>
      <c r="C1138" s="6">
        <v>100</v>
      </c>
      <c r="D1138" s="5" t="s">
        <v>1767</v>
      </c>
      <c r="E1138" s="5" t="s">
        <v>1784</v>
      </c>
      <c r="F1138" s="5" t="s">
        <v>1785</v>
      </c>
      <c r="G1138" s="5" t="s">
        <v>297</v>
      </c>
      <c r="H1138" s="5" t="s">
        <v>127</v>
      </c>
      <c r="I1138" s="5" t="s">
        <v>43</v>
      </c>
      <c r="J1138" s="5" t="s">
        <v>298</v>
      </c>
      <c r="K1138" s="7">
        <v>41934</v>
      </c>
      <c r="L1138" s="7"/>
      <c r="M1138" s="6" t="s">
        <v>459</v>
      </c>
      <c r="N1138" s="5" t="s">
        <v>47</v>
      </c>
      <c r="O1138" s="9"/>
      <c r="P1138" s="6" t="str">
        <f>VLOOKUP(Table14[[#This Row],[SMT ID]],Table13[[SMT'#]:[163 J Election Question]],9,0)</f>
        <v>No</v>
      </c>
      <c r="Q1138" s="6"/>
      <c r="R1138" s="6"/>
      <c r="S113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38" s="37">
        <f>VLOOKUP(Table14[[#This Row],[SMT ID]],'[1]Section 163(j) Election'!$A$5:$J$1406,7,0)</f>
        <v>0</v>
      </c>
    </row>
    <row r="1139" spans="1:20" s="5" customFormat="1" ht="30" customHeight="1" x14ac:dyDescent="0.25">
      <c r="A1139" s="5" t="s">
        <v>1843</v>
      </c>
      <c r="B1139" s="15">
        <v>66097</v>
      </c>
      <c r="C1139" s="6">
        <v>100</v>
      </c>
      <c r="D1139" s="5" t="s">
        <v>1843</v>
      </c>
      <c r="E1139" s="5" t="s">
        <v>1851</v>
      </c>
      <c r="F1139" s="5" t="s">
        <v>1852</v>
      </c>
      <c r="G1139" s="5" t="s">
        <v>1853</v>
      </c>
      <c r="H1139" s="5" t="s">
        <v>109</v>
      </c>
      <c r="I1139" s="5" t="s">
        <v>32</v>
      </c>
      <c r="J1139" s="5" t="s">
        <v>809</v>
      </c>
      <c r="K1139" s="7">
        <v>41771</v>
      </c>
      <c r="L1139" s="7"/>
      <c r="M1139" s="6" t="s">
        <v>459</v>
      </c>
      <c r="N1139" s="5" t="s">
        <v>47</v>
      </c>
      <c r="O1139" s="9"/>
      <c r="P1139" s="6" t="str">
        <f>VLOOKUP(Table14[[#This Row],[SMT ID]],Table13[[SMT'#]:[163 J Election Question]],9,0)</f>
        <v>No</v>
      </c>
      <c r="Q1139" s="6"/>
      <c r="R1139" s="6"/>
      <c r="S113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39" s="38">
        <f>VLOOKUP(Table14[[#This Row],[SMT ID]],'[1]Section 163(j) Election'!$A$5:$J$1406,7,0)</f>
        <v>0</v>
      </c>
    </row>
    <row r="1140" spans="1:20" s="5" customFormat="1" ht="30" customHeight="1" x14ac:dyDescent="0.25">
      <c r="A1140" s="5" t="s">
        <v>1496</v>
      </c>
      <c r="B1140" s="15">
        <v>66099</v>
      </c>
      <c r="C1140" s="6">
        <v>100</v>
      </c>
      <c r="D1140" s="5" t="s">
        <v>1496</v>
      </c>
      <c r="E1140" s="5" t="s">
        <v>1506</v>
      </c>
      <c r="F1140" s="5" t="s">
        <v>1507</v>
      </c>
      <c r="G1140" s="5" t="s">
        <v>1508</v>
      </c>
      <c r="H1140" s="5" t="s">
        <v>42</v>
      </c>
      <c r="I1140" s="5" t="s">
        <v>43</v>
      </c>
      <c r="J1140" s="5" t="s">
        <v>1509</v>
      </c>
      <c r="K1140" s="7">
        <v>41537</v>
      </c>
      <c r="L1140" s="7"/>
      <c r="M1140" s="6" t="s">
        <v>404</v>
      </c>
      <c r="N1140" s="5" t="s">
        <v>47</v>
      </c>
      <c r="O1140" s="9"/>
      <c r="P1140" s="6" t="str">
        <f>VLOOKUP(Table14[[#This Row],[SMT ID]],Table13[[SMT'#]:[163 J Election Question]],9,0)</f>
        <v>No</v>
      </c>
      <c r="Q1140" s="6"/>
      <c r="R1140" s="6"/>
      <c r="S114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40" s="37">
        <f>VLOOKUP(Table14[[#This Row],[SMT ID]],'[1]Section 163(j) Election'!$A$5:$J$1406,7,0)</f>
        <v>0</v>
      </c>
    </row>
    <row r="1141" spans="1:20" s="5" customFormat="1" ht="30" customHeight="1" x14ac:dyDescent="0.25">
      <c r="A1141" s="5" t="s">
        <v>4008</v>
      </c>
      <c r="B1141" s="15">
        <v>66100</v>
      </c>
      <c r="C1141" s="6">
        <v>100</v>
      </c>
      <c r="D1141" s="5" t="s">
        <v>4008</v>
      </c>
      <c r="E1141" s="5" t="s">
        <v>4011</v>
      </c>
      <c r="F1141" s="5" t="s">
        <v>4012</v>
      </c>
      <c r="G1141" s="5" t="s">
        <v>855</v>
      </c>
      <c r="H1141" s="5" t="s">
        <v>499</v>
      </c>
      <c r="I1141" s="5" t="s">
        <v>43</v>
      </c>
      <c r="J1141" s="5" t="s">
        <v>525</v>
      </c>
      <c r="K1141" s="7">
        <v>41609</v>
      </c>
      <c r="L1141" s="7"/>
      <c r="M1141" s="6" t="s">
        <v>404</v>
      </c>
      <c r="N1141" s="5" t="s">
        <v>47</v>
      </c>
      <c r="O1141" s="9"/>
      <c r="P1141" s="6" t="str">
        <f>VLOOKUP(Table14[[#This Row],[SMT ID]],Table13[[SMT'#]:[163 J Election Question]],9,0)</f>
        <v>Yes</v>
      </c>
      <c r="Q1141" s="6">
        <v>2018</v>
      </c>
      <c r="R1141" s="6"/>
      <c r="S114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41" s="38">
        <f>VLOOKUP(Table14[[#This Row],[SMT ID]],'[1]Section 163(j) Election'!$A$5:$J$1406,7,0)</f>
        <v>2018</v>
      </c>
    </row>
    <row r="1142" spans="1:20" s="5" customFormat="1" ht="30" customHeight="1" x14ac:dyDescent="0.25">
      <c r="A1142" s="5" t="s">
        <v>4008</v>
      </c>
      <c r="B1142" s="15">
        <v>66101</v>
      </c>
      <c r="C1142" s="6">
        <v>100</v>
      </c>
      <c r="D1142" s="5" t="s">
        <v>4008</v>
      </c>
      <c r="E1142" s="5" t="s">
        <v>4013</v>
      </c>
      <c r="F1142" s="5" t="s">
        <v>4014</v>
      </c>
      <c r="G1142" s="5" t="s">
        <v>858</v>
      </c>
      <c r="H1142" s="5" t="s">
        <v>524</v>
      </c>
      <c r="I1142" s="5" t="s">
        <v>43</v>
      </c>
      <c r="J1142" s="5" t="s">
        <v>862</v>
      </c>
      <c r="K1142" s="7">
        <v>41914</v>
      </c>
      <c r="L1142" s="7"/>
      <c r="M1142" s="6" t="s">
        <v>459</v>
      </c>
      <c r="N1142" s="5" t="s">
        <v>47</v>
      </c>
      <c r="O1142" s="9"/>
      <c r="P1142" s="6" t="str">
        <f>VLOOKUP(Table14[[#This Row],[SMT ID]],Table13[[SMT'#]:[163 J Election Question]],9,0)</f>
        <v>Yes</v>
      </c>
      <c r="Q1142" s="6">
        <v>2018</v>
      </c>
      <c r="R1142" s="6"/>
      <c r="S114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42" s="37">
        <f>VLOOKUP(Table14[[#This Row],[SMT ID]],'[1]Section 163(j) Election'!$A$5:$J$1406,7,0)</f>
        <v>2018</v>
      </c>
    </row>
    <row r="1143" spans="1:20" s="5" customFormat="1" ht="30" customHeight="1" x14ac:dyDescent="0.25">
      <c r="A1143" s="5" t="s">
        <v>4108</v>
      </c>
      <c r="B1143" s="15">
        <v>66124</v>
      </c>
      <c r="C1143" s="6">
        <v>100</v>
      </c>
      <c r="D1143" s="5" t="s">
        <v>4108</v>
      </c>
      <c r="E1143" s="5" t="s">
        <v>4120</v>
      </c>
      <c r="F1143" s="5" t="s">
        <v>4121</v>
      </c>
      <c r="G1143" s="5" t="s">
        <v>4122</v>
      </c>
      <c r="H1143" s="5" t="s">
        <v>164</v>
      </c>
      <c r="I1143" s="5" t="s">
        <v>133</v>
      </c>
      <c r="J1143" s="5" t="s">
        <v>1172</v>
      </c>
      <c r="K1143" s="7">
        <v>41911</v>
      </c>
      <c r="L1143" s="7"/>
      <c r="M1143" s="6" t="s">
        <v>454</v>
      </c>
      <c r="N1143" s="5" t="s">
        <v>47</v>
      </c>
      <c r="O1143" s="9"/>
      <c r="P1143" s="6" t="str">
        <f>VLOOKUP(Table14[[#This Row],[SMT ID]],[3]Sheet1!$A$11:$AC$60,29,0)</f>
        <v>No</v>
      </c>
      <c r="Q1143" s="6"/>
      <c r="R1143" s="6"/>
      <c r="S114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43" s="38">
        <f>VLOOKUP(Table14[[#This Row],[SMT ID]],'[1]Section 163(j) Election'!$A$5:$J$1406,7,0)</f>
        <v>0</v>
      </c>
    </row>
    <row r="1144" spans="1:20" s="5" customFormat="1" ht="30" customHeight="1" x14ac:dyDescent="0.25">
      <c r="A1144" s="5" t="s">
        <v>4108</v>
      </c>
      <c r="B1144" s="15">
        <v>66126</v>
      </c>
      <c r="C1144" s="6">
        <v>100</v>
      </c>
      <c r="D1144" s="5" t="s">
        <v>4108</v>
      </c>
      <c r="E1144" s="5" t="s">
        <v>4123</v>
      </c>
      <c r="F1144" s="5" t="s">
        <v>4124</v>
      </c>
      <c r="G1144" s="5" t="s">
        <v>4122</v>
      </c>
      <c r="H1144" s="5" t="s">
        <v>164</v>
      </c>
      <c r="I1144" s="5" t="s">
        <v>133</v>
      </c>
      <c r="J1144" s="5" t="s">
        <v>1172</v>
      </c>
      <c r="K1144" s="7">
        <v>42194</v>
      </c>
      <c r="L1144" s="7"/>
      <c r="M1144" s="6" t="s">
        <v>454</v>
      </c>
      <c r="N1144" s="5" t="s">
        <v>47</v>
      </c>
      <c r="O1144" s="9"/>
      <c r="P1144" s="6" t="str">
        <f>VLOOKUP(Table14[[#This Row],[SMT ID]],[3]Sheet1!$A$11:$AC$60,29,0)</f>
        <v>No</v>
      </c>
      <c r="Q1144" s="6"/>
      <c r="R1144" s="6"/>
      <c r="S114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44" s="37">
        <f>VLOOKUP(Table14[[#This Row],[SMT ID]],'[1]Section 163(j) Election'!$A$5:$J$1406,7,0)</f>
        <v>2022</v>
      </c>
    </row>
    <row r="1145" spans="1:20" s="5" customFormat="1" ht="30" customHeight="1" x14ac:dyDescent="0.25">
      <c r="A1145" s="5" t="s">
        <v>4108</v>
      </c>
      <c r="B1145" s="15">
        <v>66131</v>
      </c>
      <c r="C1145" s="6">
        <v>100</v>
      </c>
      <c r="D1145" s="5" t="s">
        <v>4108</v>
      </c>
      <c r="E1145" s="5" t="s">
        <v>4125</v>
      </c>
      <c r="F1145" s="5" t="s">
        <v>4126</v>
      </c>
      <c r="G1145" s="5" t="s">
        <v>4127</v>
      </c>
      <c r="H1145" s="5" t="s">
        <v>289</v>
      </c>
      <c r="I1145" s="5" t="s">
        <v>133</v>
      </c>
      <c r="J1145" s="5" t="s">
        <v>2064</v>
      </c>
      <c r="K1145" s="7">
        <v>41898</v>
      </c>
      <c r="L1145" s="7"/>
      <c r="M1145" s="6" t="s">
        <v>459</v>
      </c>
      <c r="N1145" s="5" t="s">
        <v>56</v>
      </c>
      <c r="O1145" s="9"/>
      <c r="P1145" s="6" t="str">
        <f>VLOOKUP(Table14[[#This Row],[SMT ID]],[3]Sheet1!$A$11:$AC$60,29,0)</f>
        <v>Yes</v>
      </c>
      <c r="Q1145" s="6">
        <v>2019</v>
      </c>
      <c r="R1145" s="6"/>
      <c r="S114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45" s="38">
        <f>VLOOKUP(Table14[[#This Row],[SMT ID]],'[1]Section 163(j) Election'!$A$5:$J$1406,7,0)</f>
        <v>2018</v>
      </c>
    </row>
    <row r="1146" spans="1:20" s="5" customFormat="1" ht="30" customHeight="1" x14ac:dyDescent="0.25">
      <c r="A1146" s="5" t="s">
        <v>1843</v>
      </c>
      <c r="B1146" s="15">
        <v>66148</v>
      </c>
      <c r="C1146" s="6">
        <v>100</v>
      </c>
      <c r="D1146" s="5" t="s">
        <v>1843</v>
      </c>
      <c r="E1146" s="5" t="s">
        <v>1854</v>
      </c>
      <c r="F1146" s="5" t="s">
        <v>1855</v>
      </c>
      <c r="G1146" s="5" t="s">
        <v>1856</v>
      </c>
      <c r="H1146" s="5" t="s">
        <v>88</v>
      </c>
      <c r="I1146" s="5" t="s">
        <v>32</v>
      </c>
      <c r="J1146" s="5" t="s">
        <v>89</v>
      </c>
      <c r="K1146" s="7">
        <v>41978</v>
      </c>
      <c r="L1146" s="7"/>
      <c r="M1146" s="6" t="s">
        <v>459</v>
      </c>
      <c r="N1146" s="5" t="s">
        <v>26</v>
      </c>
      <c r="O1146" s="9"/>
      <c r="P1146" s="6" t="str">
        <f>VLOOKUP(Table14[[#This Row],[SMT ID]],Table13[[SMT'#]:[163 J Election Question]],9,0)</f>
        <v>No</v>
      </c>
      <c r="Q1146" s="6"/>
      <c r="R1146" s="6"/>
      <c r="S114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46" s="37">
        <f>VLOOKUP(Table14[[#This Row],[SMT ID]],'[1]Section 163(j) Election'!$A$5:$J$1406,7,0)</f>
        <v>0</v>
      </c>
    </row>
    <row r="1147" spans="1:20" s="5" customFormat="1" ht="30" customHeight="1" x14ac:dyDescent="0.25">
      <c r="A1147" s="5" t="s">
        <v>759</v>
      </c>
      <c r="B1147" s="15">
        <v>66168</v>
      </c>
      <c r="C1147" s="6">
        <v>16.3</v>
      </c>
      <c r="D1147" s="5" t="s">
        <v>759</v>
      </c>
      <c r="E1147" s="5" t="s">
        <v>768</v>
      </c>
      <c r="F1147" s="5" t="s">
        <v>769</v>
      </c>
      <c r="G1147" s="5" t="s">
        <v>607</v>
      </c>
      <c r="H1147" s="5" t="s">
        <v>499</v>
      </c>
      <c r="I1147" s="5" t="s">
        <v>43</v>
      </c>
      <c r="J1147" s="5" t="s">
        <v>608</v>
      </c>
      <c r="K1147" s="7">
        <v>41717</v>
      </c>
      <c r="L1147" s="7"/>
      <c r="M1147" s="6" t="s">
        <v>459</v>
      </c>
      <c r="N1147" s="5" t="s">
        <v>47</v>
      </c>
      <c r="O1147" s="9"/>
      <c r="P1147" s="6" t="str">
        <f>VLOOKUP(Table14[[#This Row],[SMT ID]],Table13[[SMT'#]:[163 J Election Question]],9,0)</f>
        <v>No</v>
      </c>
      <c r="Q1147" s="6"/>
      <c r="R1147" s="6"/>
      <c r="S114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47" s="38">
        <f>VLOOKUP(Table14[[#This Row],[SMT ID]],'[1]Section 163(j) Election'!$A$5:$J$1406,7,0)</f>
        <v>0</v>
      </c>
    </row>
    <row r="1148" spans="1:20" s="5" customFormat="1" ht="30" customHeight="1" x14ac:dyDescent="0.25">
      <c r="A1148" s="5" t="s">
        <v>900</v>
      </c>
      <c r="B1148" s="15">
        <v>66168</v>
      </c>
      <c r="C1148" s="6">
        <v>53.75</v>
      </c>
      <c r="D1148" s="5" t="s">
        <v>900</v>
      </c>
      <c r="E1148" s="5" t="s">
        <v>768</v>
      </c>
      <c r="F1148" s="5" t="s">
        <v>769</v>
      </c>
      <c r="G1148" s="5" t="s">
        <v>607</v>
      </c>
      <c r="H1148" s="5" t="s">
        <v>499</v>
      </c>
      <c r="I1148" s="5" t="s">
        <v>43</v>
      </c>
      <c r="J1148" s="5" t="s">
        <v>608</v>
      </c>
      <c r="K1148" s="7">
        <v>41717</v>
      </c>
      <c r="L1148" s="7"/>
      <c r="M1148" s="6" t="s">
        <v>459</v>
      </c>
      <c r="N1148" s="5" t="s">
        <v>47</v>
      </c>
      <c r="O1148" s="9"/>
      <c r="P1148" s="6" t="str">
        <f>VLOOKUP(Table14[[#This Row],[SMT ID]],Table13[[SMT'#]:[163 J Election Question]],9,0)</f>
        <v>No</v>
      </c>
      <c r="Q1148" s="6"/>
      <c r="R1148" s="6"/>
      <c r="S114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48" s="37">
        <f>VLOOKUP(Table14[[#This Row],[SMT ID]],'[1]Section 163(j) Election'!$A$5:$J$1406,7,0)</f>
        <v>0</v>
      </c>
    </row>
    <row r="1149" spans="1:20" s="5" customFormat="1" ht="30" customHeight="1" x14ac:dyDescent="0.25">
      <c r="A1149" s="5" t="s">
        <v>923</v>
      </c>
      <c r="B1149" s="15">
        <v>66168</v>
      </c>
      <c r="C1149" s="6">
        <v>29.95</v>
      </c>
      <c r="D1149" s="5" t="s">
        <v>923</v>
      </c>
      <c r="E1149" s="5" t="s">
        <v>768</v>
      </c>
      <c r="F1149" s="5" t="s">
        <v>769</v>
      </c>
      <c r="G1149" s="5" t="s">
        <v>607</v>
      </c>
      <c r="H1149" s="5" t="s">
        <v>499</v>
      </c>
      <c r="I1149" s="5" t="s">
        <v>43</v>
      </c>
      <c r="J1149" s="5" t="s">
        <v>608</v>
      </c>
      <c r="K1149" s="7">
        <v>41717</v>
      </c>
      <c r="L1149" s="7"/>
      <c r="M1149" s="6" t="s">
        <v>459</v>
      </c>
      <c r="N1149" s="5" t="s">
        <v>47</v>
      </c>
      <c r="O1149" s="9"/>
      <c r="P1149" s="6" t="str">
        <f>VLOOKUP(Table14[[#This Row],[SMT ID]],Table13[[SMT'#]:[163 J Election Question]],9,0)</f>
        <v>No</v>
      </c>
      <c r="Q1149" s="6"/>
      <c r="R1149" s="6"/>
      <c r="S114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49" s="38">
        <f>VLOOKUP(Table14[[#This Row],[SMT ID]],'[1]Section 163(j) Election'!$A$5:$J$1406,7,0)</f>
        <v>0</v>
      </c>
    </row>
    <row r="1150" spans="1:20" s="5" customFormat="1" ht="30" customHeight="1" x14ac:dyDescent="0.25">
      <c r="A1150" s="5" t="s">
        <v>3843</v>
      </c>
      <c r="B1150" s="15">
        <v>66180</v>
      </c>
      <c r="C1150" s="6">
        <v>100</v>
      </c>
      <c r="D1150" s="5" t="s">
        <v>3843</v>
      </c>
      <c r="E1150" s="5" t="s">
        <v>3846</v>
      </c>
      <c r="F1150" s="5" t="s">
        <v>3847</v>
      </c>
      <c r="G1150" s="5" t="s">
        <v>3275</v>
      </c>
      <c r="H1150" s="5" t="s">
        <v>203</v>
      </c>
      <c r="I1150" s="5" t="s">
        <v>133</v>
      </c>
      <c r="J1150" s="5" t="s">
        <v>208</v>
      </c>
      <c r="K1150" s="7">
        <v>41876</v>
      </c>
      <c r="L1150" s="7"/>
      <c r="M1150" s="6" t="s">
        <v>454</v>
      </c>
      <c r="N1150" s="5" t="s">
        <v>47</v>
      </c>
      <c r="O1150" s="9"/>
      <c r="P1150" s="6" t="str">
        <f>VLOOKUP(Table14[[#This Row],[SMT ID]],Table13[[SMT'#]:[163 J Election Question]],9,0)</f>
        <v>Yes</v>
      </c>
      <c r="Q1150" s="6">
        <v>2018</v>
      </c>
      <c r="R1150" s="6"/>
      <c r="S115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50" s="37">
        <f>VLOOKUP(Table14[[#This Row],[SMT ID]],'[1]Section 163(j) Election'!$A$5:$J$1406,7,0)</f>
        <v>0</v>
      </c>
    </row>
    <row r="1151" spans="1:20" s="5" customFormat="1" ht="30" customHeight="1" x14ac:dyDescent="0.25">
      <c r="A1151" s="5" t="s">
        <v>3823</v>
      </c>
      <c r="B1151" s="15">
        <v>66182</v>
      </c>
      <c r="C1151" s="6">
        <v>100</v>
      </c>
      <c r="D1151" s="5" t="s">
        <v>3823</v>
      </c>
      <c r="E1151" s="5" t="s">
        <v>3831</v>
      </c>
      <c r="F1151" s="5" t="s">
        <v>3832</v>
      </c>
      <c r="G1151" s="5" t="s">
        <v>692</v>
      </c>
      <c r="H1151" s="5" t="s">
        <v>88</v>
      </c>
      <c r="I1151" s="5" t="s">
        <v>32</v>
      </c>
      <c r="J1151" s="5" t="s">
        <v>33</v>
      </c>
      <c r="K1151" s="7">
        <v>41723</v>
      </c>
      <c r="L1151" s="7"/>
      <c r="M1151" s="6" t="s">
        <v>404</v>
      </c>
      <c r="N1151" s="5" t="s">
        <v>47</v>
      </c>
      <c r="O1151" s="9"/>
      <c r="P1151" s="6" t="str">
        <f>VLOOKUP(Table14[[#This Row],[SMT ID]],Table13[[SMT'#]:[163 J Election Question]],9,0)</f>
        <v>No</v>
      </c>
      <c r="Q1151" s="6"/>
      <c r="R1151" s="6"/>
      <c r="S115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51" s="38">
        <f>VLOOKUP(Table14[[#This Row],[SMT ID]],'[1]Section 163(j) Election'!$A$5:$J$1406,7,0)</f>
        <v>0</v>
      </c>
    </row>
    <row r="1152" spans="1:20" s="5" customFormat="1" ht="30" customHeight="1" x14ac:dyDescent="0.25">
      <c r="A1152" s="5" t="s">
        <v>1843</v>
      </c>
      <c r="B1152" s="15">
        <v>66185</v>
      </c>
      <c r="C1152" s="6">
        <v>100</v>
      </c>
      <c r="D1152" s="5" t="s">
        <v>1843</v>
      </c>
      <c r="E1152" s="5" t="s">
        <v>1857</v>
      </c>
      <c r="F1152" s="5" t="s">
        <v>1858</v>
      </c>
      <c r="G1152" s="5" t="s">
        <v>1859</v>
      </c>
      <c r="H1152" s="5" t="s">
        <v>451</v>
      </c>
      <c r="I1152" s="5" t="s">
        <v>452</v>
      </c>
      <c r="J1152" s="5" t="s">
        <v>1320</v>
      </c>
      <c r="K1152" s="7">
        <v>41992</v>
      </c>
      <c r="L1152" s="7"/>
      <c r="M1152" s="6" t="s">
        <v>459</v>
      </c>
      <c r="N1152" s="5" t="s">
        <v>56</v>
      </c>
      <c r="O1152" s="9"/>
      <c r="P1152" s="6" t="str">
        <f>VLOOKUP(Table14[[#This Row],[SMT ID]],Table13[[SMT'#]:[163 J Election Question]],9,0)</f>
        <v>No</v>
      </c>
      <c r="Q1152" s="6"/>
      <c r="R1152" s="6"/>
      <c r="S115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52" s="37">
        <f>VLOOKUP(Table14[[#This Row],[SMT ID]],'[1]Section 163(j) Election'!$A$5:$J$1406,7,0)</f>
        <v>0</v>
      </c>
    </row>
    <row r="1153" spans="1:20" s="5" customFormat="1" ht="30" customHeight="1" x14ac:dyDescent="0.25">
      <c r="A1153" s="5" t="s">
        <v>1553</v>
      </c>
      <c r="B1153" s="15">
        <v>66186</v>
      </c>
      <c r="C1153" s="6">
        <v>100</v>
      </c>
      <c r="D1153" s="5" t="s">
        <v>1553</v>
      </c>
      <c r="E1153" s="5" t="s">
        <v>1558</v>
      </c>
      <c r="F1153" s="5" t="s">
        <v>1559</v>
      </c>
      <c r="G1153" s="5" t="s">
        <v>887</v>
      </c>
      <c r="H1153" s="5" t="s">
        <v>53</v>
      </c>
      <c r="I1153" s="5" t="s">
        <v>43</v>
      </c>
      <c r="J1153" s="5" t="s">
        <v>323</v>
      </c>
      <c r="K1153" s="7">
        <v>42642</v>
      </c>
      <c r="L1153" s="7"/>
      <c r="M1153" s="6" t="s">
        <v>90</v>
      </c>
      <c r="N1153" s="5" t="s">
        <v>47</v>
      </c>
      <c r="O1153" s="9"/>
      <c r="P1153" s="6" t="str">
        <f>VLOOKUP(Table14[[#This Row],[SMT ID]],Table13[[SMT'#]:[163 J Election Question]],9,0)</f>
        <v>Yes</v>
      </c>
      <c r="Q1153" s="6">
        <v>2018</v>
      </c>
      <c r="R1153" s="6"/>
      <c r="S115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53" s="38">
        <f>VLOOKUP(Table14[[#This Row],[SMT ID]],'[1]Section 163(j) Election'!$A$5:$J$1406,7,0)</f>
        <v>2018</v>
      </c>
    </row>
    <row r="1154" spans="1:20" s="5" customFormat="1" ht="30" customHeight="1" x14ac:dyDescent="0.25">
      <c r="A1154" s="5" t="s">
        <v>1843</v>
      </c>
      <c r="B1154" s="15">
        <v>66196</v>
      </c>
      <c r="C1154" s="6">
        <v>100</v>
      </c>
      <c r="D1154" s="5" t="s">
        <v>1843</v>
      </c>
      <c r="E1154" s="5" t="s">
        <v>1860</v>
      </c>
      <c r="F1154" s="5" t="s">
        <v>1861</v>
      </c>
      <c r="G1154" s="5" t="s">
        <v>1862</v>
      </c>
      <c r="H1154" s="5" t="s">
        <v>463</v>
      </c>
      <c r="I1154" s="5" t="s">
        <v>452</v>
      </c>
      <c r="J1154" s="5" t="s">
        <v>274</v>
      </c>
      <c r="K1154" s="7">
        <v>42349</v>
      </c>
      <c r="L1154" s="7"/>
      <c r="M1154" s="6" t="s">
        <v>459</v>
      </c>
      <c r="N1154" s="5" t="s">
        <v>56</v>
      </c>
      <c r="O1154" s="9"/>
      <c r="P1154" s="6" t="str">
        <f>VLOOKUP(Table14[[#This Row],[SMT ID]],Table13[[SMT'#]:[163 J Election Question]],9,0)</f>
        <v>No</v>
      </c>
      <c r="Q1154" s="6"/>
      <c r="R1154" s="6"/>
      <c r="S115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54" s="37">
        <f>VLOOKUP(Table14[[#This Row],[SMT ID]],'[1]Section 163(j) Election'!$A$5:$J$1406,7,0)</f>
        <v>0</v>
      </c>
    </row>
    <row r="1155" spans="1:20" s="5" customFormat="1" ht="30" customHeight="1" x14ac:dyDescent="0.25">
      <c r="A1155" s="5" t="s">
        <v>3843</v>
      </c>
      <c r="B1155" s="15">
        <v>66200</v>
      </c>
      <c r="C1155" s="6">
        <v>100</v>
      </c>
      <c r="D1155" s="5" t="s">
        <v>3843</v>
      </c>
      <c r="E1155" s="5" t="s">
        <v>3848</v>
      </c>
      <c r="F1155" s="5" t="s">
        <v>3849</v>
      </c>
      <c r="G1155" s="5" t="s">
        <v>3850</v>
      </c>
      <c r="H1155" s="5" t="s">
        <v>144</v>
      </c>
      <c r="I1155" s="5" t="s">
        <v>133</v>
      </c>
      <c r="J1155" s="5" t="s">
        <v>1778</v>
      </c>
      <c r="K1155" s="7">
        <v>41792</v>
      </c>
      <c r="L1155" s="7"/>
      <c r="M1155" s="6" t="s">
        <v>334</v>
      </c>
      <c r="N1155" s="5" t="s">
        <v>56</v>
      </c>
      <c r="O1155" s="9"/>
      <c r="P1155" s="6" t="str">
        <f>VLOOKUP(Table14[[#This Row],[SMT ID]],Table13[[SMT'#]:[163 J Election Question]],9,0)</f>
        <v>Yes</v>
      </c>
      <c r="Q1155" s="6">
        <v>2018</v>
      </c>
      <c r="R1155" s="6"/>
      <c r="S115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55" s="38">
        <f>VLOOKUP(Table14[[#This Row],[SMT ID]],'[1]Section 163(j) Election'!$A$5:$J$1406,7,0)</f>
        <v>2018</v>
      </c>
    </row>
    <row r="1156" spans="1:20" s="5" customFormat="1" ht="30" customHeight="1" x14ac:dyDescent="0.25">
      <c r="A1156" s="5" t="s">
        <v>686</v>
      </c>
      <c r="B1156" s="15">
        <v>66202</v>
      </c>
      <c r="C1156" s="6">
        <v>100</v>
      </c>
      <c r="D1156" s="5" t="s">
        <v>686</v>
      </c>
      <c r="E1156" s="5" t="s">
        <v>706</v>
      </c>
      <c r="F1156" s="5" t="s">
        <v>706</v>
      </c>
      <c r="G1156" s="5" t="s">
        <v>698</v>
      </c>
      <c r="H1156" s="5" t="s">
        <v>463</v>
      </c>
      <c r="I1156" s="5" t="s">
        <v>452</v>
      </c>
      <c r="J1156" s="5" t="s">
        <v>473</v>
      </c>
      <c r="K1156" s="7">
        <v>42061</v>
      </c>
      <c r="L1156" s="7"/>
      <c r="M1156" s="6" t="s">
        <v>454</v>
      </c>
      <c r="N1156" s="5" t="s">
        <v>56</v>
      </c>
      <c r="O1156" s="9"/>
      <c r="P1156" s="6" t="str">
        <f>VLOOKUP(Table14[[#This Row],[SMT ID]],Table13[[SMT'#]:[163 J Election Question]],9,0)</f>
        <v>No</v>
      </c>
      <c r="Q1156" s="6"/>
      <c r="R1156" s="6"/>
      <c r="S115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56" s="37">
        <f>VLOOKUP(Table14[[#This Row],[SMT ID]],'[1]Section 163(j) Election'!$A$5:$J$1406,7,0)</f>
        <v>0</v>
      </c>
    </row>
    <row r="1157" spans="1:20" s="5" customFormat="1" ht="30" customHeight="1" x14ac:dyDescent="0.25">
      <c r="A1157" s="5" t="s">
        <v>1843</v>
      </c>
      <c r="B1157" s="15">
        <v>66204</v>
      </c>
      <c r="C1157" s="6">
        <v>100</v>
      </c>
      <c r="D1157" s="5" t="s">
        <v>1843</v>
      </c>
      <c r="E1157" s="5" t="s">
        <v>1863</v>
      </c>
      <c r="F1157" s="5" t="s">
        <v>1864</v>
      </c>
      <c r="G1157" s="5" t="s">
        <v>1110</v>
      </c>
      <c r="H1157" s="5" t="s">
        <v>451</v>
      </c>
      <c r="I1157" s="5" t="s">
        <v>452</v>
      </c>
      <c r="J1157" s="5" t="s">
        <v>1111</v>
      </c>
      <c r="K1157" s="7">
        <v>42201</v>
      </c>
      <c r="L1157" s="7"/>
      <c r="M1157" s="6" t="s">
        <v>90</v>
      </c>
      <c r="N1157" s="5" t="s">
        <v>178</v>
      </c>
      <c r="O1157" s="9"/>
      <c r="P1157" s="6" t="str">
        <f>VLOOKUP(Table14[[#This Row],[SMT ID]],Table13[[SMT'#]:[163 J Election Question]],9,0)</f>
        <v>Yes</v>
      </c>
      <c r="Q1157" s="6">
        <v>2018</v>
      </c>
      <c r="R1157" s="6"/>
      <c r="S115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57" s="38">
        <f>VLOOKUP(Table14[[#This Row],[SMT ID]],'[1]Section 163(j) Election'!$A$5:$J$1406,7,0)</f>
        <v>2018</v>
      </c>
    </row>
    <row r="1158" spans="1:20" s="5" customFormat="1" ht="30" customHeight="1" x14ac:dyDescent="0.25">
      <c r="A1158" s="5" t="s">
        <v>1843</v>
      </c>
      <c r="B1158" s="15">
        <v>66205</v>
      </c>
      <c r="C1158" s="6">
        <v>100</v>
      </c>
      <c r="D1158" s="5" t="s">
        <v>1843</v>
      </c>
      <c r="E1158" s="5" t="s">
        <v>1865</v>
      </c>
      <c r="F1158" s="5" t="s">
        <v>1866</v>
      </c>
      <c r="G1158" s="5" t="s">
        <v>1862</v>
      </c>
      <c r="H1158" s="5" t="s">
        <v>463</v>
      </c>
      <c r="I1158" s="5" t="s">
        <v>452</v>
      </c>
      <c r="J1158" s="5" t="s">
        <v>274</v>
      </c>
      <c r="K1158" s="7">
        <v>41820</v>
      </c>
      <c r="L1158" s="7"/>
      <c r="M1158" s="6" t="s">
        <v>404</v>
      </c>
      <c r="N1158" s="5" t="s">
        <v>56</v>
      </c>
      <c r="O1158" s="9"/>
      <c r="P1158" s="6" t="str">
        <f>VLOOKUP(Table14[[#This Row],[SMT ID]],Table13[[SMT'#]:[163 J Election Question]],9,0)</f>
        <v>Yes</v>
      </c>
      <c r="Q1158" s="6">
        <v>2018</v>
      </c>
      <c r="R1158" s="6"/>
      <c r="S115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58" s="37">
        <f>VLOOKUP(Table14[[#This Row],[SMT ID]],'[1]Section 163(j) Election'!$A$5:$J$1406,7,0)</f>
        <v>2018</v>
      </c>
    </row>
    <row r="1159" spans="1:20" s="5" customFormat="1" ht="30" customHeight="1" x14ac:dyDescent="0.25">
      <c r="A1159" s="5" t="s">
        <v>3843</v>
      </c>
      <c r="B1159" s="15">
        <v>66206</v>
      </c>
      <c r="C1159" s="6">
        <v>100</v>
      </c>
      <c r="D1159" s="5" t="s">
        <v>3843</v>
      </c>
      <c r="E1159" s="5" t="s">
        <v>3851</v>
      </c>
      <c r="F1159" s="5" t="s">
        <v>3852</v>
      </c>
      <c r="G1159" s="5" t="s">
        <v>3853</v>
      </c>
      <c r="H1159" s="5" t="s">
        <v>451</v>
      </c>
      <c r="I1159" s="5" t="s">
        <v>452</v>
      </c>
      <c r="J1159" s="5" t="s">
        <v>710</v>
      </c>
      <c r="K1159" s="7">
        <v>41703</v>
      </c>
      <c r="L1159" s="7"/>
      <c r="M1159" s="6" t="s">
        <v>404</v>
      </c>
      <c r="N1159" s="5" t="s">
        <v>56</v>
      </c>
      <c r="O1159" s="9"/>
      <c r="P1159" s="6" t="str">
        <f>VLOOKUP(Table14[[#This Row],[SMT ID]],Table13[[SMT'#]:[163 J Election Question]],9,0)</f>
        <v>No</v>
      </c>
      <c r="Q1159" s="6"/>
      <c r="R1159" s="6"/>
      <c r="S115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59" s="38">
        <f>VLOOKUP(Table14[[#This Row],[SMT ID]],'[1]Section 163(j) Election'!$A$5:$J$1406,7,0)</f>
        <v>0</v>
      </c>
    </row>
    <row r="1160" spans="1:20" s="5" customFormat="1" ht="30" customHeight="1" x14ac:dyDescent="0.25">
      <c r="A1160" s="5" t="s">
        <v>3146</v>
      </c>
      <c r="B1160" s="15">
        <v>66208</v>
      </c>
      <c r="C1160" s="6">
        <v>100</v>
      </c>
      <c r="D1160" s="5" t="s">
        <v>3146</v>
      </c>
      <c r="E1160" s="5" t="s">
        <v>3154</v>
      </c>
      <c r="F1160" s="5" t="s">
        <v>3155</v>
      </c>
      <c r="G1160" s="5" t="s">
        <v>185</v>
      </c>
      <c r="H1160" s="5" t="s">
        <v>88</v>
      </c>
      <c r="I1160" s="5" t="s">
        <v>32</v>
      </c>
      <c r="J1160" s="5" t="s">
        <v>89</v>
      </c>
      <c r="K1160" s="7">
        <v>41950</v>
      </c>
      <c r="L1160" s="7"/>
      <c r="M1160" s="6" t="s">
        <v>404</v>
      </c>
      <c r="N1160" s="5" t="s">
        <v>56</v>
      </c>
      <c r="O1160" s="9"/>
      <c r="P1160" s="6" t="str">
        <f>VLOOKUP(Table14[[#This Row],[SMT ID]],Table13[[SMT'#]:[163 J Election Question]],9,0)</f>
        <v>No</v>
      </c>
      <c r="Q1160" s="6"/>
      <c r="R1160" s="6"/>
      <c r="S116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60" s="37">
        <f>VLOOKUP(Table14[[#This Row],[SMT ID]],'[1]Section 163(j) Election'!$A$5:$J$1406,7,0)</f>
        <v>0</v>
      </c>
    </row>
    <row r="1161" spans="1:20" s="5" customFormat="1" ht="30" customHeight="1" x14ac:dyDescent="0.25">
      <c r="A1161" s="5" t="s">
        <v>4174</v>
      </c>
      <c r="B1161" s="15">
        <v>66211</v>
      </c>
      <c r="C1161" s="6">
        <v>100</v>
      </c>
      <c r="D1161" s="5" t="s">
        <v>4174</v>
      </c>
      <c r="E1161" s="5" t="s">
        <v>4175</v>
      </c>
      <c r="F1161" s="5" t="s">
        <v>4176</v>
      </c>
      <c r="G1161" s="5" t="s">
        <v>536</v>
      </c>
      <c r="H1161" s="5" t="s">
        <v>144</v>
      </c>
      <c r="I1161" s="5" t="s">
        <v>133</v>
      </c>
      <c r="J1161" s="5" t="s">
        <v>294</v>
      </c>
      <c r="K1161" s="7">
        <v>42286</v>
      </c>
      <c r="L1161" s="7"/>
      <c r="M1161" s="6" t="s">
        <v>454</v>
      </c>
      <c r="N1161" s="5" t="s">
        <v>178</v>
      </c>
      <c r="O1161" s="9"/>
      <c r="P1161" s="6" t="str">
        <f>VLOOKUP(Table14[[#This Row],[SMT ID]],Table13[[SMT'#]:[163 J Election Question]],9,0)</f>
        <v>Yes</v>
      </c>
      <c r="Q1161" s="6">
        <v>2018</v>
      </c>
      <c r="R1161" s="6"/>
      <c r="S116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61" s="38">
        <f>VLOOKUP(Table14[[#This Row],[SMT ID]],'[1]Section 163(j) Election'!$A$5:$J$1406,7,0)</f>
        <v>2018</v>
      </c>
    </row>
    <row r="1162" spans="1:20" s="5" customFormat="1" ht="30" customHeight="1" x14ac:dyDescent="0.25">
      <c r="A1162" s="5" t="s">
        <v>3146</v>
      </c>
      <c r="B1162" s="15">
        <v>66222</v>
      </c>
      <c r="C1162" s="6">
        <v>100</v>
      </c>
      <c r="D1162" s="5" t="s">
        <v>3146</v>
      </c>
      <c r="E1162" s="5" t="s">
        <v>3156</v>
      </c>
      <c r="F1162" s="5" t="s">
        <v>3157</v>
      </c>
      <c r="G1162" s="5" t="s">
        <v>3158</v>
      </c>
      <c r="H1162" s="5" t="s">
        <v>127</v>
      </c>
      <c r="I1162" s="5" t="s">
        <v>43</v>
      </c>
      <c r="J1162" s="5" t="s">
        <v>3159</v>
      </c>
      <c r="K1162" s="7">
        <v>41726</v>
      </c>
      <c r="L1162" s="7"/>
      <c r="M1162" s="6" t="s">
        <v>404</v>
      </c>
      <c r="N1162" s="5" t="s">
        <v>47</v>
      </c>
      <c r="O1162" s="9"/>
      <c r="P1162" s="6" t="str">
        <f>VLOOKUP(Table14[[#This Row],[SMT ID]],Table13[[SMT'#]:[163 J Election Question]],9,0)</f>
        <v>No</v>
      </c>
      <c r="Q1162" s="6"/>
      <c r="R1162" s="6"/>
      <c r="S116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62" s="37">
        <f>VLOOKUP(Table14[[#This Row],[SMT ID]],'[1]Section 163(j) Election'!$A$5:$J$1406,7,0)</f>
        <v>0</v>
      </c>
    </row>
    <row r="1163" spans="1:20" s="5" customFormat="1" ht="30" customHeight="1" x14ac:dyDescent="0.25">
      <c r="A1163" s="5" t="s">
        <v>4008</v>
      </c>
      <c r="B1163" s="15">
        <v>66223</v>
      </c>
      <c r="C1163" s="6">
        <v>100</v>
      </c>
      <c r="D1163" s="5" t="s">
        <v>4008</v>
      </c>
      <c r="E1163" s="5" t="s">
        <v>4015</v>
      </c>
      <c r="F1163" s="5" t="s">
        <v>4016</v>
      </c>
      <c r="G1163" s="5" t="s">
        <v>4017</v>
      </c>
      <c r="H1163" s="5" t="s">
        <v>431</v>
      </c>
      <c r="I1163" s="5" t="s">
        <v>43</v>
      </c>
      <c r="J1163" s="5" t="s">
        <v>329</v>
      </c>
      <c r="K1163" s="7">
        <v>41969</v>
      </c>
      <c r="L1163" s="7"/>
      <c r="M1163" s="6" t="s">
        <v>454</v>
      </c>
      <c r="N1163" s="5" t="s">
        <v>47</v>
      </c>
      <c r="O1163" s="9"/>
      <c r="P1163" s="6" t="str">
        <f>VLOOKUP(Table14[[#This Row],[SMT ID]],Table13[[SMT'#]:[163 J Election Question]],9,0)</f>
        <v>No</v>
      </c>
      <c r="Q1163" s="6"/>
      <c r="R1163" s="6"/>
      <c r="S116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63" s="38">
        <f>VLOOKUP(Table14[[#This Row],[SMT ID]],'[1]Section 163(j) Election'!$A$5:$J$1406,7,0)</f>
        <v>0</v>
      </c>
    </row>
    <row r="1164" spans="1:20" s="5" customFormat="1" ht="30" customHeight="1" x14ac:dyDescent="0.25">
      <c r="A1164" s="5" t="s">
        <v>3816</v>
      </c>
      <c r="B1164" s="15">
        <v>66224</v>
      </c>
      <c r="C1164" s="6">
        <v>100</v>
      </c>
      <c r="D1164" s="5" t="s">
        <v>3816</v>
      </c>
      <c r="E1164" s="5" t="s">
        <v>3817</v>
      </c>
      <c r="F1164" s="5" t="s">
        <v>3818</v>
      </c>
      <c r="G1164" s="5" t="s">
        <v>3819</v>
      </c>
      <c r="H1164" s="5" t="s">
        <v>164</v>
      </c>
      <c r="I1164" s="5" t="s">
        <v>133</v>
      </c>
      <c r="J1164" s="5" t="s">
        <v>302</v>
      </c>
      <c r="K1164" s="7">
        <v>41620</v>
      </c>
      <c r="L1164" s="7"/>
      <c r="M1164" s="6" t="s">
        <v>334</v>
      </c>
      <c r="N1164" s="5" t="s">
        <v>47</v>
      </c>
      <c r="O1164" s="9"/>
      <c r="P1164" s="6" t="str">
        <f>VLOOKUP(Table14[[#This Row],[SMT ID]],Table13[[SMT'#]:[163 J Election Question]],9,0)</f>
        <v>No</v>
      </c>
      <c r="Q1164" s="6"/>
      <c r="R1164" s="6"/>
      <c r="S116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64" s="37">
        <f>VLOOKUP(Table14[[#This Row],[SMT ID]],'[1]Section 163(j) Election'!$A$5:$J$1406,7,0)</f>
        <v>0</v>
      </c>
    </row>
    <row r="1165" spans="1:20" s="5" customFormat="1" ht="30" customHeight="1" x14ac:dyDescent="0.25">
      <c r="A1165" s="5" t="s">
        <v>3816</v>
      </c>
      <c r="B1165" s="15">
        <v>66225</v>
      </c>
      <c r="C1165" s="6">
        <v>100</v>
      </c>
      <c r="D1165" s="5" t="s">
        <v>3816</v>
      </c>
      <c r="E1165" s="5" t="s">
        <v>3820</v>
      </c>
      <c r="F1165" s="5" t="s">
        <v>3821</v>
      </c>
      <c r="G1165" s="5" t="s">
        <v>3822</v>
      </c>
      <c r="H1165" s="5" t="s">
        <v>144</v>
      </c>
      <c r="I1165" s="5" t="s">
        <v>133</v>
      </c>
      <c r="J1165" s="5" t="s">
        <v>514</v>
      </c>
      <c r="K1165" s="7">
        <v>41620</v>
      </c>
      <c r="L1165" s="7"/>
      <c r="M1165" s="6" t="s">
        <v>135</v>
      </c>
      <c r="N1165" s="5" t="s">
        <v>47</v>
      </c>
      <c r="O1165" s="9"/>
      <c r="P1165" s="6" t="str">
        <f>VLOOKUP(Table14[[#This Row],[SMT ID]],Table13[[SMT'#]:[163 J Election Question]],9,0)</f>
        <v>No</v>
      </c>
      <c r="Q1165" s="6"/>
      <c r="R1165" s="6"/>
      <c r="S116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65" s="38">
        <f>VLOOKUP(Table14[[#This Row],[SMT ID]],'[1]Section 163(j) Election'!$A$5:$J$1406,7,0)</f>
        <v>0</v>
      </c>
    </row>
    <row r="1166" spans="1:20" s="5" customFormat="1" ht="30" customHeight="1" x14ac:dyDescent="0.25">
      <c r="A1166" s="5" t="s">
        <v>3835</v>
      </c>
      <c r="B1166" s="15">
        <v>66226</v>
      </c>
      <c r="C1166" s="6">
        <v>100</v>
      </c>
      <c r="D1166" s="5" t="s">
        <v>3835</v>
      </c>
      <c r="E1166" s="5" t="s">
        <v>3836</v>
      </c>
      <c r="F1166" s="5" t="s">
        <v>3837</v>
      </c>
      <c r="G1166" s="5" t="s">
        <v>1276</v>
      </c>
      <c r="H1166" s="5" t="s">
        <v>289</v>
      </c>
      <c r="I1166" s="5" t="s">
        <v>133</v>
      </c>
      <c r="J1166" s="5" t="s">
        <v>171</v>
      </c>
      <c r="K1166" s="7">
        <v>41684</v>
      </c>
      <c r="L1166" s="7"/>
      <c r="M1166" s="6" t="s">
        <v>135</v>
      </c>
      <c r="N1166" s="5" t="s">
        <v>47</v>
      </c>
      <c r="O1166" s="9"/>
      <c r="P1166" s="6" t="str">
        <f>VLOOKUP(Table14[[#This Row],[SMT ID]],Table13[[SMT'#]:[163 J Election Question]],9,0)</f>
        <v>No</v>
      </c>
      <c r="Q1166" s="6"/>
      <c r="R1166" s="6"/>
      <c r="S116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66" s="37">
        <f>VLOOKUP(Table14[[#This Row],[SMT ID]],'[1]Section 163(j) Election'!$A$5:$J$1406,7,0)</f>
        <v>2022</v>
      </c>
    </row>
    <row r="1167" spans="1:20" s="5" customFormat="1" ht="30" customHeight="1" x14ac:dyDescent="0.25">
      <c r="A1167" s="5" t="s">
        <v>3835</v>
      </c>
      <c r="B1167" s="15">
        <v>66227</v>
      </c>
      <c r="C1167" s="6">
        <v>100</v>
      </c>
      <c r="D1167" s="5" t="s">
        <v>3835</v>
      </c>
      <c r="E1167" s="5" t="s">
        <v>3838</v>
      </c>
      <c r="F1167" s="5" t="s">
        <v>3839</v>
      </c>
      <c r="G1167" s="5" t="s">
        <v>1276</v>
      </c>
      <c r="H1167" s="5" t="s">
        <v>289</v>
      </c>
      <c r="I1167" s="5" t="s">
        <v>133</v>
      </c>
      <c r="J1167" s="5" t="s">
        <v>171</v>
      </c>
      <c r="K1167" s="7">
        <v>41670</v>
      </c>
      <c r="L1167" s="7"/>
      <c r="M1167" s="6" t="s">
        <v>334</v>
      </c>
      <c r="N1167" s="5" t="s">
        <v>47</v>
      </c>
      <c r="O1167" s="9"/>
      <c r="P1167" s="6" t="str">
        <f>VLOOKUP(Table14[[#This Row],[SMT ID]],Table13[[SMT'#]:[163 J Election Question]],9,0)</f>
        <v>No</v>
      </c>
      <c r="Q1167" s="6"/>
      <c r="R1167" s="6"/>
      <c r="S116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67" s="38">
        <f>VLOOKUP(Table14[[#This Row],[SMT ID]],'[1]Section 163(j) Election'!$A$5:$J$1406,7,0)</f>
        <v>0</v>
      </c>
    </row>
    <row r="1168" spans="1:20" s="5" customFormat="1" ht="30" customHeight="1" x14ac:dyDescent="0.25">
      <c r="A1168" s="5" t="s">
        <v>3835</v>
      </c>
      <c r="B1168" s="15">
        <v>66228</v>
      </c>
      <c r="C1168" s="6">
        <v>100</v>
      </c>
      <c r="D1168" s="5" t="s">
        <v>3835</v>
      </c>
      <c r="E1168" s="5" t="s">
        <v>3840</v>
      </c>
      <c r="F1168" s="5" t="s">
        <v>3841</v>
      </c>
      <c r="G1168" s="5" t="s">
        <v>3842</v>
      </c>
      <c r="H1168" s="5" t="s">
        <v>232</v>
      </c>
      <c r="I1168" s="5" t="s">
        <v>133</v>
      </c>
      <c r="J1168" s="5" t="s">
        <v>62</v>
      </c>
      <c r="K1168" s="7">
        <v>41865</v>
      </c>
      <c r="L1168" s="7"/>
      <c r="M1168" s="6" t="s">
        <v>459</v>
      </c>
      <c r="N1168" s="5" t="s">
        <v>47</v>
      </c>
      <c r="O1168" s="9"/>
      <c r="P1168" s="6" t="str">
        <f>VLOOKUP(Table14[[#This Row],[SMT ID]],Table13[[SMT'#]:[163 J Election Question]],9,0)</f>
        <v>No</v>
      </c>
      <c r="Q1168" s="6"/>
      <c r="R1168" s="6"/>
      <c r="S116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68" s="37">
        <f>VLOOKUP(Table14[[#This Row],[SMT ID]],'[1]Section 163(j) Election'!$A$5:$J$1406,7,0)</f>
        <v>0</v>
      </c>
    </row>
    <row r="1169" spans="1:20" s="5" customFormat="1" ht="30" customHeight="1" x14ac:dyDescent="0.25">
      <c r="A1169" s="5" t="s">
        <v>800</v>
      </c>
      <c r="B1169" s="15">
        <v>66230</v>
      </c>
      <c r="C1169" s="6">
        <v>8.3699999999999992</v>
      </c>
      <c r="D1169" s="5" t="s">
        <v>800</v>
      </c>
      <c r="E1169" s="5" t="s">
        <v>804</v>
      </c>
      <c r="F1169" s="5" t="s">
        <v>805</v>
      </c>
      <c r="G1169" s="5" t="s">
        <v>806</v>
      </c>
      <c r="H1169" s="5" t="s">
        <v>182</v>
      </c>
      <c r="I1169" s="5" t="s">
        <v>32</v>
      </c>
      <c r="J1169" s="5" t="s">
        <v>62</v>
      </c>
      <c r="K1169" s="7">
        <v>41694</v>
      </c>
      <c r="L1169" s="7"/>
      <c r="M1169" s="6" t="s">
        <v>459</v>
      </c>
      <c r="N1169" s="5" t="s">
        <v>47</v>
      </c>
      <c r="O1169" s="9"/>
      <c r="P1169" s="6" t="str">
        <f>VLOOKUP(Table14[[#This Row],[SMT ID]],Table13[[SMT'#]:[163 J Election Question]],9,0)</f>
        <v>Yes</v>
      </c>
      <c r="Q1169" s="6">
        <v>2018</v>
      </c>
      <c r="R1169" s="6"/>
      <c r="S116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69" s="38">
        <f>VLOOKUP(Table14[[#This Row],[SMT ID]],'[1]Section 163(j) Election'!$A$5:$J$1406,7,0)</f>
        <v>2018</v>
      </c>
    </row>
    <row r="1170" spans="1:20" s="5" customFormat="1" ht="30" customHeight="1" x14ac:dyDescent="0.25">
      <c r="A1170" s="5" t="s">
        <v>3866</v>
      </c>
      <c r="B1170" s="15">
        <v>66230</v>
      </c>
      <c r="C1170" s="6">
        <v>91.63</v>
      </c>
      <c r="D1170" s="5" t="s">
        <v>3866</v>
      </c>
      <c r="E1170" s="5" t="s">
        <v>804</v>
      </c>
      <c r="F1170" s="5" t="s">
        <v>805</v>
      </c>
      <c r="G1170" s="5" t="s">
        <v>806</v>
      </c>
      <c r="H1170" s="5" t="s">
        <v>182</v>
      </c>
      <c r="I1170" s="5" t="s">
        <v>32</v>
      </c>
      <c r="J1170" s="5" t="s">
        <v>62</v>
      </c>
      <c r="K1170" s="7">
        <v>41694</v>
      </c>
      <c r="L1170" s="7"/>
      <c r="M1170" s="6" t="s">
        <v>459</v>
      </c>
      <c r="N1170" s="5" t="s">
        <v>47</v>
      </c>
      <c r="O1170" s="9"/>
      <c r="P1170" s="6" t="str">
        <f>VLOOKUP(Table14[[#This Row],[SMT ID]],Table13[[SMT'#]:[163 J Election Question]],9,0)</f>
        <v>Yes</v>
      </c>
      <c r="Q1170" s="6">
        <v>2018</v>
      </c>
      <c r="R1170" s="6"/>
      <c r="S117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70" s="37">
        <f>VLOOKUP(Table14[[#This Row],[SMT ID]],'[1]Section 163(j) Election'!$A$5:$J$1406,7,0)</f>
        <v>2018</v>
      </c>
    </row>
    <row r="1171" spans="1:20" s="5" customFormat="1" ht="30" customHeight="1" x14ac:dyDescent="0.25">
      <c r="A1171" s="5" t="s">
        <v>1537</v>
      </c>
      <c r="B1171" s="15">
        <v>66232</v>
      </c>
      <c r="C1171" s="6">
        <v>100</v>
      </c>
      <c r="D1171" s="5" t="s">
        <v>1537</v>
      </c>
      <c r="E1171" s="5" t="s">
        <v>1540</v>
      </c>
      <c r="F1171" s="5" t="s">
        <v>1541</v>
      </c>
      <c r="G1171" s="5" t="s">
        <v>1542</v>
      </c>
      <c r="H1171" s="5" t="s">
        <v>630</v>
      </c>
      <c r="I1171" s="5" t="s">
        <v>43</v>
      </c>
      <c r="J1171" s="5" t="s">
        <v>1348</v>
      </c>
      <c r="K1171" s="7">
        <v>42132</v>
      </c>
      <c r="L1171" s="7"/>
      <c r="M1171" s="6" t="s">
        <v>454</v>
      </c>
      <c r="N1171" s="5" t="s">
        <v>47</v>
      </c>
      <c r="O1171" s="9"/>
      <c r="P1171" s="6" t="str">
        <f>VLOOKUP(Table14[[#This Row],[SMT ID]],Table13[[SMT'#]:[163 J Election Question]],9,0)</f>
        <v>No</v>
      </c>
      <c r="Q1171" s="6"/>
      <c r="R1171" s="6"/>
      <c r="S117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71" s="38">
        <f>VLOOKUP(Table14[[#This Row],[SMT ID]],'[1]Section 163(j) Election'!$A$5:$J$1406,7,0)</f>
        <v>0</v>
      </c>
    </row>
    <row r="1172" spans="1:20" s="5" customFormat="1" ht="30" customHeight="1" x14ac:dyDescent="0.25">
      <c r="A1172" s="5" t="s">
        <v>1496</v>
      </c>
      <c r="B1172" s="15">
        <v>66234</v>
      </c>
      <c r="C1172" s="6">
        <v>100</v>
      </c>
      <c r="D1172" s="5" t="s">
        <v>1496</v>
      </c>
      <c r="E1172" s="5" t="s">
        <v>1510</v>
      </c>
      <c r="F1172" s="5" t="s">
        <v>1511</v>
      </c>
      <c r="G1172" s="5" t="s">
        <v>1512</v>
      </c>
      <c r="H1172" s="5" t="s">
        <v>53</v>
      </c>
      <c r="I1172" s="5" t="s">
        <v>43</v>
      </c>
      <c r="J1172" s="5" t="s">
        <v>333</v>
      </c>
      <c r="K1172" s="7">
        <v>41778</v>
      </c>
      <c r="L1172" s="7"/>
      <c r="M1172" s="6" t="s">
        <v>404</v>
      </c>
      <c r="N1172" s="5" t="s">
        <v>26</v>
      </c>
      <c r="O1172" s="9"/>
      <c r="P1172" s="6" t="str">
        <f>VLOOKUP(Table14[[#This Row],[SMT ID]],Table13[[SMT'#]:[163 J Election Question]],9,0)</f>
        <v>No</v>
      </c>
      <c r="Q1172" s="6"/>
      <c r="R1172" s="6"/>
      <c r="S117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72" s="37">
        <f>VLOOKUP(Table14[[#This Row],[SMT ID]],'[1]Section 163(j) Election'!$A$5:$J$1406,7,0)</f>
        <v>2022</v>
      </c>
    </row>
    <row r="1173" spans="1:20" s="5" customFormat="1" ht="30" customHeight="1" x14ac:dyDescent="0.25">
      <c r="A1173" s="5" t="s">
        <v>759</v>
      </c>
      <c r="B1173" s="15">
        <v>66253</v>
      </c>
      <c r="C1173" s="6">
        <v>21.85</v>
      </c>
      <c r="D1173" s="5" t="s">
        <v>759</v>
      </c>
      <c r="E1173" s="5" t="s">
        <v>770</v>
      </c>
      <c r="F1173" s="5" t="s">
        <v>771</v>
      </c>
      <c r="G1173" s="5" t="s">
        <v>772</v>
      </c>
      <c r="H1173" s="5" t="s">
        <v>31</v>
      </c>
      <c r="I1173" s="5" t="s">
        <v>32</v>
      </c>
      <c r="J1173" s="5" t="s">
        <v>773</v>
      </c>
      <c r="K1173" s="7">
        <v>41989</v>
      </c>
      <c r="L1173" s="7"/>
      <c r="M1173" s="6" t="s">
        <v>454</v>
      </c>
      <c r="N1173" s="5" t="s">
        <v>47</v>
      </c>
      <c r="O1173" s="9"/>
      <c r="P1173" s="6" t="str">
        <f>VLOOKUP(Table14[[#This Row],[SMT ID]],Table13[[SMT'#]:[163 J Election Question]],9,0)</f>
        <v>No</v>
      </c>
      <c r="Q1173" s="6"/>
      <c r="R1173" s="6"/>
      <c r="S117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73" s="38">
        <f>VLOOKUP(Table14[[#This Row],[SMT ID]],'[1]Section 163(j) Election'!$A$5:$J$1406,7,0)</f>
        <v>0</v>
      </c>
    </row>
    <row r="1174" spans="1:20" s="5" customFormat="1" ht="30" customHeight="1" x14ac:dyDescent="0.25">
      <c r="A1174" s="5" t="s">
        <v>825</v>
      </c>
      <c r="B1174" s="15">
        <v>66253</v>
      </c>
      <c r="C1174" s="6">
        <v>7.26</v>
      </c>
      <c r="D1174" s="5" t="s">
        <v>825</v>
      </c>
      <c r="E1174" s="5" t="s">
        <v>770</v>
      </c>
      <c r="F1174" s="5" t="s">
        <v>771</v>
      </c>
      <c r="G1174" s="5" t="s">
        <v>772</v>
      </c>
      <c r="H1174" s="5" t="s">
        <v>31</v>
      </c>
      <c r="I1174" s="5" t="s">
        <v>32</v>
      </c>
      <c r="J1174" s="5" t="s">
        <v>773</v>
      </c>
      <c r="K1174" s="7">
        <v>41989</v>
      </c>
      <c r="L1174" s="7"/>
      <c r="M1174" s="6" t="s">
        <v>454</v>
      </c>
      <c r="N1174" s="5" t="s">
        <v>47</v>
      </c>
      <c r="O1174" s="9"/>
      <c r="P1174" s="6" t="str">
        <f>VLOOKUP(Table14[[#This Row],[SMT ID]],Table13[[SMT'#]:[163 J Election Question]],9,0)</f>
        <v>No</v>
      </c>
      <c r="Q1174" s="6"/>
      <c r="R1174" s="6"/>
      <c r="S117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74" s="37">
        <f>VLOOKUP(Table14[[#This Row],[SMT ID]],'[1]Section 163(j) Election'!$A$5:$J$1406,7,0)</f>
        <v>0</v>
      </c>
    </row>
    <row r="1175" spans="1:20" s="27" customFormat="1" ht="30" customHeight="1" x14ac:dyDescent="0.25">
      <c r="A1175" s="5" t="s">
        <v>3823</v>
      </c>
      <c r="B1175" s="15">
        <v>66253</v>
      </c>
      <c r="C1175" s="6">
        <v>44.59</v>
      </c>
      <c r="D1175" s="5" t="s">
        <v>3823</v>
      </c>
      <c r="E1175" s="5" t="s">
        <v>770</v>
      </c>
      <c r="F1175" s="5" t="s">
        <v>771</v>
      </c>
      <c r="G1175" s="5" t="s">
        <v>772</v>
      </c>
      <c r="H1175" s="5" t="s">
        <v>31</v>
      </c>
      <c r="I1175" s="5" t="s">
        <v>32</v>
      </c>
      <c r="J1175" s="5" t="s">
        <v>773</v>
      </c>
      <c r="K1175" s="7">
        <v>41989</v>
      </c>
      <c r="L1175" s="7"/>
      <c r="M1175" s="6" t="s">
        <v>454</v>
      </c>
      <c r="N1175" s="5" t="s">
        <v>47</v>
      </c>
      <c r="O1175" s="9"/>
      <c r="P1175" s="6" t="str">
        <f>VLOOKUP(Table14[[#This Row],[SMT ID]],Table13[[SMT'#]:[163 J Election Question]],9,0)</f>
        <v>No</v>
      </c>
      <c r="Q1175" s="6"/>
      <c r="R1175" s="6"/>
      <c r="S117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75" s="38">
        <f>VLOOKUP(Table14[[#This Row],[SMT ID]],'[1]Section 163(j) Election'!$A$5:$J$1406,7,0)</f>
        <v>0</v>
      </c>
    </row>
    <row r="1176" spans="1:20" s="5" customFormat="1" ht="30" customHeight="1" x14ac:dyDescent="0.25">
      <c r="A1176" s="5" t="s">
        <v>3871</v>
      </c>
      <c r="B1176" s="15">
        <v>66253</v>
      </c>
      <c r="C1176" s="6">
        <v>26.3</v>
      </c>
      <c r="D1176" s="5" t="s">
        <v>3871</v>
      </c>
      <c r="E1176" s="5" t="s">
        <v>770</v>
      </c>
      <c r="F1176" s="5" t="s">
        <v>771</v>
      </c>
      <c r="G1176" s="5" t="s">
        <v>772</v>
      </c>
      <c r="H1176" s="5" t="s">
        <v>31</v>
      </c>
      <c r="I1176" s="5" t="s">
        <v>32</v>
      </c>
      <c r="J1176" s="5" t="s">
        <v>773</v>
      </c>
      <c r="K1176" s="7">
        <v>41989</v>
      </c>
      <c r="L1176" s="7"/>
      <c r="M1176" s="6" t="s">
        <v>454</v>
      </c>
      <c r="N1176" s="5" t="s">
        <v>47</v>
      </c>
      <c r="O1176" s="9"/>
      <c r="P1176" s="6" t="str">
        <f>VLOOKUP(Table14[[#This Row],[SMT ID]],Table13[[SMT'#]:[163 J Election Question]],9,0)</f>
        <v>No</v>
      </c>
      <c r="Q1176" s="6"/>
      <c r="R1176" s="6"/>
      <c r="S117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76" s="37">
        <f>VLOOKUP(Table14[[#This Row],[SMT ID]],'[1]Section 163(j) Election'!$A$5:$J$1406,7,0)</f>
        <v>0</v>
      </c>
    </row>
    <row r="1177" spans="1:20" s="5" customFormat="1" ht="30" customHeight="1" x14ac:dyDescent="0.25">
      <c r="A1177" s="5" t="s">
        <v>3146</v>
      </c>
      <c r="B1177" s="15">
        <v>66255</v>
      </c>
      <c r="C1177" s="6">
        <v>100</v>
      </c>
      <c r="D1177" s="5" t="s">
        <v>3146</v>
      </c>
      <c r="E1177" s="5" t="s">
        <v>3160</v>
      </c>
      <c r="F1177" s="5" t="s">
        <v>3161</v>
      </c>
      <c r="G1177" s="5" t="s">
        <v>3162</v>
      </c>
      <c r="H1177" s="5" t="s">
        <v>306</v>
      </c>
      <c r="I1177" s="5" t="s">
        <v>133</v>
      </c>
      <c r="J1177" s="5" t="s">
        <v>359</v>
      </c>
      <c r="K1177" s="7">
        <v>41933</v>
      </c>
      <c r="L1177" s="7"/>
      <c r="M1177" s="6" t="s">
        <v>459</v>
      </c>
      <c r="N1177" s="5" t="s">
        <v>47</v>
      </c>
      <c r="O1177" s="9"/>
      <c r="P1177" s="6" t="str">
        <f>VLOOKUP(Table14[[#This Row],[SMT ID]],Table13[[SMT'#]:[163 J Election Question]],9,0)</f>
        <v>No</v>
      </c>
      <c r="Q1177" s="6"/>
      <c r="R1177" s="6"/>
      <c r="S117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77" s="38">
        <f>VLOOKUP(Table14[[#This Row],[SMT ID]],'[1]Section 163(j) Election'!$A$5:$J$1406,7,0)</f>
        <v>0</v>
      </c>
    </row>
    <row r="1178" spans="1:20" s="5" customFormat="1" ht="30" customHeight="1" x14ac:dyDescent="0.25">
      <c r="A1178" s="5" t="s">
        <v>4128</v>
      </c>
      <c r="B1178" s="15">
        <v>66259</v>
      </c>
      <c r="C1178" s="6">
        <v>100</v>
      </c>
      <c r="D1178" s="5" t="s">
        <v>4128</v>
      </c>
      <c r="E1178" s="5" t="s">
        <v>4136</v>
      </c>
      <c r="F1178" s="5" t="s">
        <v>4137</v>
      </c>
      <c r="G1178" s="5" t="s">
        <v>828</v>
      </c>
      <c r="H1178" s="5" t="s">
        <v>164</v>
      </c>
      <c r="I1178" s="5" t="s">
        <v>133</v>
      </c>
      <c r="J1178" s="5" t="s">
        <v>302</v>
      </c>
      <c r="K1178" s="7">
        <v>42580</v>
      </c>
      <c r="L1178" s="7"/>
      <c r="M1178" s="6" t="s">
        <v>90</v>
      </c>
      <c r="N1178" s="5" t="s">
        <v>101</v>
      </c>
      <c r="O1178" s="9"/>
      <c r="P1178" s="6" t="str">
        <f>VLOOKUP(Table14[[#This Row],[SMT ID]],[3]Sheet1!$A$11:$AC$60,29,0)</f>
        <v>No</v>
      </c>
      <c r="Q1178" s="6"/>
      <c r="R1178" s="6"/>
      <c r="S117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78" s="37">
        <f>VLOOKUP(Table14[[#This Row],[SMT ID]],'[1]Section 163(j) Election'!$A$5:$J$1406,7,0)</f>
        <v>0</v>
      </c>
    </row>
    <row r="1179" spans="1:20" s="5" customFormat="1" ht="30" customHeight="1" x14ac:dyDescent="0.25">
      <c r="A1179" s="5" t="s">
        <v>632</v>
      </c>
      <c r="B1179" s="15">
        <v>66274</v>
      </c>
      <c r="C1179" s="6">
        <v>100</v>
      </c>
      <c r="D1179" s="5" t="s">
        <v>632</v>
      </c>
      <c r="E1179" s="5" t="s">
        <v>643</v>
      </c>
      <c r="F1179" s="5" t="s">
        <v>644</v>
      </c>
      <c r="G1179" s="5" t="s">
        <v>478</v>
      </c>
      <c r="H1179" s="5" t="s">
        <v>132</v>
      </c>
      <c r="I1179" s="5" t="s">
        <v>133</v>
      </c>
      <c r="J1179" s="5" t="s">
        <v>19</v>
      </c>
      <c r="K1179" s="7">
        <v>41877</v>
      </c>
      <c r="L1179" s="7"/>
      <c r="M1179" s="6" t="s">
        <v>454</v>
      </c>
      <c r="N1179" s="5" t="s">
        <v>47</v>
      </c>
      <c r="O1179" s="9"/>
      <c r="P1179" s="6" t="str">
        <f>VLOOKUP(Table14[[#This Row],[SMT ID]],Table13[[SMT'#]:[163 J Election Question]],9,0)</f>
        <v>Yes</v>
      </c>
      <c r="Q1179" s="6">
        <v>2018</v>
      </c>
      <c r="R1179" s="6"/>
      <c r="S117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79" s="38">
        <f>VLOOKUP(Table14[[#This Row],[SMT ID]],'[1]Section 163(j) Election'!$A$5:$J$1406,7,0)</f>
        <v>2018</v>
      </c>
    </row>
    <row r="1180" spans="1:20" s="5" customFormat="1" ht="30" customHeight="1" x14ac:dyDescent="0.25">
      <c r="A1180" s="5" t="s">
        <v>759</v>
      </c>
      <c r="B1180" s="15">
        <v>66276</v>
      </c>
      <c r="C1180" s="6">
        <v>9.65</v>
      </c>
      <c r="D1180" s="5" t="s">
        <v>759</v>
      </c>
      <c r="E1180" s="5" t="s">
        <v>774</v>
      </c>
      <c r="F1180" s="5" t="s">
        <v>775</v>
      </c>
      <c r="G1180" s="5" t="s">
        <v>776</v>
      </c>
      <c r="H1180" s="5" t="s">
        <v>182</v>
      </c>
      <c r="I1180" s="5" t="s">
        <v>32</v>
      </c>
      <c r="J1180" s="5" t="s">
        <v>33</v>
      </c>
      <c r="K1180" s="7">
        <v>41731</v>
      </c>
      <c r="L1180" s="7"/>
      <c r="M1180" s="6" t="s">
        <v>459</v>
      </c>
      <c r="N1180" s="5" t="s">
        <v>47</v>
      </c>
      <c r="O1180" s="9"/>
      <c r="P1180" s="6" t="str">
        <f>VLOOKUP(Table14[[#This Row],[SMT ID]],Table13[[SMT'#]:[163 J Election Question]],9,0)</f>
        <v>Yes</v>
      </c>
      <c r="Q1180" s="6">
        <v>2018</v>
      </c>
      <c r="R1180" s="6"/>
      <c r="S118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80" s="37">
        <f>VLOOKUP(Table14[[#This Row],[SMT ID]],'[1]Section 163(j) Election'!$A$5:$J$1406,7,0)</f>
        <v>2018</v>
      </c>
    </row>
    <row r="1181" spans="1:20" s="5" customFormat="1" ht="30" customHeight="1" x14ac:dyDescent="0.25">
      <c r="A1181" s="5" t="s">
        <v>3146</v>
      </c>
      <c r="B1181" s="15">
        <v>66276</v>
      </c>
      <c r="C1181" s="6">
        <v>90.35</v>
      </c>
      <c r="D1181" s="5" t="s">
        <v>3146</v>
      </c>
      <c r="E1181" s="5" t="s">
        <v>774</v>
      </c>
      <c r="F1181" s="5" t="s">
        <v>775</v>
      </c>
      <c r="G1181" s="5" t="s">
        <v>776</v>
      </c>
      <c r="H1181" s="5" t="s">
        <v>182</v>
      </c>
      <c r="I1181" s="5" t="s">
        <v>32</v>
      </c>
      <c r="J1181" s="5" t="s">
        <v>33</v>
      </c>
      <c r="K1181" s="7">
        <v>41731</v>
      </c>
      <c r="L1181" s="7"/>
      <c r="M1181" s="6" t="s">
        <v>459</v>
      </c>
      <c r="N1181" s="5" t="s">
        <v>47</v>
      </c>
      <c r="O1181" s="9"/>
      <c r="P1181" s="6" t="str">
        <f>VLOOKUP(Table14[[#This Row],[SMT ID]],Table13[[SMT'#]:[163 J Election Question]],9,0)</f>
        <v>Yes</v>
      </c>
      <c r="Q1181" s="6">
        <v>2018</v>
      </c>
      <c r="R1181" s="6"/>
      <c r="S118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81" s="38">
        <f>VLOOKUP(Table14[[#This Row],[SMT ID]],'[1]Section 163(j) Election'!$A$5:$J$1406,7,0)</f>
        <v>2018</v>
      </c>
    </row>
    <row r="1182" spans="1:20" s="5" customFormat="1" ht="30" customHeight="1" x14ac:dyDescent="0.25">
      <c r="A1182" s="5" t="s">
        <v>900</v>
      </c>
      <c r="B1182" s="15">
        <v>66285</v>
      </c>
      <c r="C1182" s="6">
        <v>100</v>
      </c>
      <c r="D1182" s="5" t="s">
        <v>900</v>
      </c>
      <c r="E1182" s="5" t="s">
        <v>912</v>
      </c>
      <c r="F1182" s="5" t="s">
        <v>913</v>
      </c>
      <c r="G1182" s="5" t="s">
        <v>914</v>
      </c>
      <c r="H1182" s="5" t="s">
        <v>431</v>
      </c>
      <c r="I1182" s="5" t="s">
        <v>43</v>
      </c>
      <c r="J1182" s="5" t="s">
        <v>915</v>
      </c>
      <c r="K1182" s="7">
        <v>41699</v>
      </c>
      <c r="L1182" s="7"/>
      <c r="M1182" s="6" t="s">
        <v>459</v>
      </c>
      <c r="N1182" s="5" t="s">
        <v>47</v>
      </c>
      <c r="O1182" s="9"/>
      <c r="P1182" s="6" t="str">
        <f>VLOOKUP(Table14[[#This Row],[SMT ID]],Table13[[SMT'#]:[163 J Election Question]],9,0)</f>
        <v>No</v>
      </c>
      <c r="Q1182" s="6"/>
      <c r="R1182" s="6"/>
      <c r="S118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82" s="37">
        <f>VLOOKUP(Table14[[#This Row],[SMT ID]],'[1]Section 163(j) Election'!$A$5:$J$1406,7,0)</f>
        <v>0</v>
      </c>
    </row>
    <row r="1183" spans="1:20" s="5" customFormat="1" ht="30" customHeight="1" x14ac:dyDescent="0.25">
      <c r="A1183" s="5" t="s">
        <v>1843</v>
      </c>
      <c r="B1183" s="15">
        <v>66286</v>
      </c>
      <c r="C1183" s="6">
        <v>100</v>
      </c>
      <c r="D1183" s="5" t="s">
        <v>1843</v>
      </c>
      <c r="E1183" s="5" t="s">
        <v>1867</v>
      </c>
      <c r="F1183" s="5" t="s">
        <v>1868</v>
      </c>
      <c r="G1183" s="5" t="s">
        <v>1869</v>
      </c>
      <c r="H1183" s="5" t="s">
        <v>68</v>
      </c>
      <c r="I1183" s="5" t="s">
        <v>32</v>
      </c>
      <c r="J1183" s="5" t="s">
        <v>1870</v>
      </c>
      <c r="K1183" s="7">
        <v>41926</v>
      </c>
      <c r="L1183" s="7"/>
      <c r="M1183" s="6" t="s">
        <v>404</v>
      </c>
      <c r="N1183" s="5" t="s">
        <v>47</v>
      </c>
      <c r="O1183" s="9"/>
      <c r="P1183" s="6" t="str">
        <f>VLOOKUP(Table14[[#This Row],[SMT ID]],Table13[[SMT'#]:[163 J Election Question]],9,0)</f>
        <v>No</v>
      </c>
      <c r="Q1183" s="6"/>
      <c r="R1183" s="6"/>
      <c r="S118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83" s="38">
        <f>VLOOKUP(Table14[[#This Row],[SMT ID]],'[1]Section 163(j) Election'!$A$5:$J$1406,7,0)</f>
        <v>0</v>
      </c>
    </row>
    <row r="1184" spans="1:20" s="5" customFormat="1" ht="30" customHeight="1" x14ac:dyDescent="0.25">
      <c r="A1184" s="5" t="s">
        <v>900</v>
      </c>
      <c r="B1184" s="15">
        <v>66287</v>
      </c>
      <c r="C1184" s="6">
        <v>100</v>
      </c>
      <c r="D1184" s="5" t="s">
        <v>900</v>
      </c>
      <c r="E1184" s="5" t="s">
        <v>916</v>
      </c>
      <c r="F1184" s="5" t="s">
        <v>917</v>
      </c>
      <c r="G1184" s="5" t="s">
        <v>546</v>
      </c>
      <c r="H1184" s="5" t="s">
        <v>499</v>
      </c>
      <c r="I1184" s="5" t="s">
        <v>43</v>
      </c>
      <c r="J1184" s="5" t="s">
        <v>525</v>
      </c>
      <c r="K1184" s="7">
        <v>41773</v>
      </c>
      <c r="L1184" s="7"/>
      <c r="M1184" s="6" t="s">
        <v>404</v>
      </c>
      <c r="N1184" s="5" t="s">
        <v>56</v>
      </c>
      <c r="O1184" s="9"/>
      <c r="P1184" s="6" t="str">
        <f>VLOOKUP(Table14[[#This Row],[SMT ID]],Table13[[SMT'#]:[163 J Election Question]],9,0)</f>
        <v>Yes</v>
      </c>
      <c r="Q1184" s="6">
        <v>2018</v>
      </c>
      <c r="R1184" s="6"/>
      <c r="S118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84" s="37">
        <f>VLOOKUP(Table14[[#This Row],[SMT ID]],'[1]Section 163(j) Election'!$A$5:$J$1406,7,0)</f>
        <v>2018</v>
      </c>
    </row>
    <row r="1185" spans="1:20" s="5" customFormat="1" ht="30" customHeight="1" x14ac:dyDescent="0.25">
      <c r="A1185" s="5" t="s">
        <v>1694</v>
      </c>
      <c r="B1185" s="15">
        <v>66288</v>
      </c>
      <c r="C1185" s="6">
        <v>100</v>
      </c>
      <c r="D1185" s="5" t="s">
        <v>1694</v>
      </c>
      <c r="E1185" s="5" t="s">
        <v>1697</v>
      </c>
      <c r="F1185" s="5" t="s">
        <v>1698</v>
      </c>
      <c r="G1185" s="5" t="s">
        <v>1699</v>
      </c>
      <c r="H1185" s="5" t="s">
        <v>182</v>
      </c>
      <c r="I1185" s="5" t="s">
        <v>32</v>
      </c>
      <c r="J1185" s="5" t="s">
        <v>140</v>
      </c>
      <c r="K1185" s="7">
        <v>41885</v>
      </c>
      <c r="L1185" s="7"/>
      <c r="M1185" s="6" t="s">
        <v>459</v>
      </c>
      <c r="N1185" s="5" t="s">
        <v>47</v>
      </c>
      <c r="O1185" s="9"/>
      <c r="P1185" s="6" t="str">
        <f>VLOOKUP(Table14[[#This Row],[SMT ID]],Table13[[SMT'#]:[163 J Election Question]],9,0)</f>
        <v>No</v>
      </c>
      <c r="Q1185" s="6"/>
      <c r="R1185" s="6"/>
      <c r="S118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85" s="38">
        <f>VLOOKUP(Table14[[#This Row],[SMT ID]],'[1]Section 163(j) Election'!$A$5:$J$1406,7,0)</f>
        <v>2022</v>
      </c>
    </row>
    <row r="1186" spans="1:20" s="5" customFormat="1" ht="30" customHeight="1" x14ac:dyDescent="0.25">
      <c r="A1186" s="5" t="s">
        <v>900</v>
      </c>
      <c r="B1186" s="15">
        <v>66290</v>
      </c>
      <c r="C1186" s="6">
        <v>100</v>
      </c>
      <c r="D1186" s="5" t="s">
        <v>900</v>
      </c>
      <c r="E1186" s="5" t="s">
        <v>918</v>
      </c>
      <c r="F1186" s="5" t="s">
        <v>919</v>
      </c>
      <c r="G1186" s="5" t="s">
        <v>920</v>
      </c>
      <c r="H1186" s="5" t="s">
        <v>42</v>
      </c>
      <c r="I1186" s="5" t="s">
        <v>43</v>
      </c>
      <c r="J1186" s="5" t="s">
        <v>149</v>
      </c>
      <c r="K1186" s="7">
        <v>41719</v>
      </c>
      <c r="L1186" s="7"/>
      <c r="M1186" s="6" t="s">
        <v>404</v>
      </c>
      <c r="N1186" s="5" t="s">
        <v>26</v>
      </c>
      <c r="O1186" s="9"/>
      <c r="P1186" s="6" t="str">
        <f>VLOOKUP(Table14[[#This Row],[SMT ID]],Table13[[SMT'#]:[163 J Election Question]],9,0)</f>
        <v>No</v>
      </c>
      <c r="Q1186" s="6"/>
      <c r="R1186" s="6"/>
      <c r="S118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86" s="37">
        <f>VLOOKUP(Table14[[#This Row],[SMT ID]],'[1]Section 163(j) Election'!$A$5:$J$1406,7,0)</f>
        <v>0</v>
      </c>
    </row>
    <row r="1187" spans="1:20" s="5" customFormat="1" ht="30" customHeight="1" x14ac:dyDescent="0.25">
      <c r="A1187" s="5" t="s">
        <v>759</v>
      </c>
      <c r="B1187" s="15">
        <v>66293</v>
      </c>
      <c r="C1187" s="6">
        <v>9.65</v>
      </c>
      <c r="D1187" s="5" t="s">
        <v>759</v>
      </c>
      <c r="E1187" s="5" t="s">
        <v>777</v>
      </c>
      <c r="F1187" s="5" t="s">
        <v>778</v>
      </c>
      <c r="G1187" s="5" t="s">
        <v>779</v>
      </c>
      <c r="H1187" s="5" t="s">
        <v>182</v>
      </c>
      <c r="I1187" s="5" t="s">
        <v>32</v>
      </c>
      <c r="J1187" s="5" t="s">
        <v>140</v>
      </c>
      <c r="K1187" s="7">
        <v>42045</v>
      </c>
      <c r="L1187" s="7"/>
      <c r="M1187" s="6" t="s">
        <v>454</v>
      </c>
      <c r="N1187" s="5" t="s">
        <v>26</v>
      </c>
      <c r="O1187" s="9"/>
      <c r="P1187" s="6" t="str">
        <f>VLOOKUP(Table14[[#This Row],[SMT ID]],Table13[[SMT'#]:[163 J Election Question]],9,0)</f>
        <v>No</v>
      </c>
      <c r="Q1187" s="6"/>
      <c r="R1187" s="6"/>
      <c r="S118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87" s="38">
        <f>VLOOKUP(Table14[[#This Row],[SMT ID]],'[1]Section 163(j) Election'!$A$5:$J$1406,7,0)</f>
        <v>2022</v>
      </c>
    </row>
    <row r="1188" spans="1:20" s="5" customFormat="1" ht="30" customHeight="1" x14ac:dyDescent="0.25">
      <c r="A1188" s="5" t="s">
        <v>1135</v>
      </c>
      <c r="B1188" s="15">
        <v>66293</v>
      </c>
      <c r="C1188" s="6">
        <v>90.35</v>
      </c>
      <c r="D1188" s="5" t="s">
        <v>1135</v>
      </c>
      <c r="E1188" s="5" t="s">
        <v>777</v>
      </c>
      <c r="F1188" s="5" t="s">
        <v>778</v>
      </c>
      <c r="G1188" s="5" t="s">
        <v>779</v>
      </c>
      <c r="H1188" s="5" t="s">
        <v>182</v>
      </c>
      <c r="I1188" s="5" t="s">
        <v>32</v>
      </c>
      <c r="J1188" s="5" t="s">
        <v>140</v>
      </c>
      <c r="K1188" s="7">
        <v>42045</v>
      </c>
      <c r="L1188" s="7"/>
      <c r="M1188" s="6" t="s">
        <v>454</v>
      </c>
      <c r="N1188" s="5" t="s">
        <v>26</v>
      </c>
      <c r="O1188" s="9"/>
      <c r="P1188" s="6" t="str">
        <f>VLOOKUP(Table14[[#This Row],[SMT ID]],Table13[[SMT'#]:[163 J Election Question]],9,0)</f>
        <v>No</v>
      </c>
      <c r="Q1188" s="6"/>
      <c r="R1188" s="6"/>
      <c r="S118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88" s="37">
        <f>VLOOKUP(Table14[[#This Row],[SMT ID]],'[1]Section 163(j) Election'!$A$5:$J$1406,7,0)</f>
        <v>2022</v>
      </c>
    </row>
    <row r="1189" spans="1:20" s="5" customFormat="1" ht="30" customHeight="1" x14ac:dyDescent="0.25">
      <c r="A1189" s="5" t="s">
        <v>1694</v>
      </c>
      <c r="B1189" s="15">
        <v>66296</v>
      </c>
      <c r="C1189" s="6">
        <v>100</v>
      </c>
      <c r="D1189" s="5" t="s">
        <v>1694</v>
      </c>
      <c r="E1189" s="5" t="s">
        <v>1700</v>
      </c>
      <c r="F1189" s="5" t="s">
        <v>1701</v>
      </c>
      <c r="G1189" s="5" t="s">
        <v>557</v>
      </c>
      <c r="H1189" s="5" t="s">
        <v>524</v>
      </c>
      <c r="I1189" s="5" t="s">
        <v>43</v>
      </c>
      <c r="J1189" s="5" t="s">
        <v>494</v>
      </c>
      <c r="K1189" s="7">
        <v>41717</v>
      </c>
      <c r="L1189" s="7"/>
      <c r="M1189" s="6" t="s">
        <v>404</v>
      </c>
      <c r="N1189" s="5" t="s">
        <v>47</v>
      </c>
      <c r="O1189" s="9"/>
      <c r="P1189" s="6" t="str">
        <f>VLOOKUP(Table14[[#This Row],[SMT ID]],Table13[[SMT'#]:[163 J Election Question]],9,0)</f>
        <v>No</v>
      </c>
      <c r="Q1189" s="6"/>
      <c r="R1189" s="6"/>
      <c r="S118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89" s="38">
        <f>VLOOKUP(Table14[[#This Row],[SMT ID]],'[1]Section 163(j) Election'!$A$5:$J$1406,7,0)</f>
        <v>0</v>
      </c>
    </row>
    <row r="1190" spans="1:20" s="5" customFormat="1" ht="30" customHeight="1" x14ac:dyDescent="0.25">
      <c r="A1190" s="5" t="s">
        <v>1843</v>
      </c>
      <c r="B1190" s="15">
        <v>66302</v>
      </c>
      <c r="C1190" s="6">
        <v>100</v>
      </c>
      <c r="D1190" s="5" t="s">
        <v>1843</v>
      </c>
      <c r="E1190" s="5" t="s">
        <v>1871</v>
      </c>
      <c r="F1190" s="5" t="s">
        <v>1872</v>
      </c>
      <c r="G1190" s="5" t="s">
        <v>1799</v>
      </c>
      <c r="H1190" s="5" t="s">
        <v>182</v>
      </c>
      <c r="I1190" s="5" t="s">
        <v>32</v>
      </c>
      <c r="J1190" s="5" t="s">
        <v>62</v>
      </c>
      <c r="K1190" s="7">
        <v>42023</v>
      </c>
      <c r="L1190" s="7"/>
      <c r="M1190" s="6" t="s">
        <v>459</v>
      </c>
      <c r="N1190" s="5" t="s">
        <v>47</v>
      </c>
      <c r="O1190" s="9"/>
      <c r="P1190" s="6" t="str">
        <f>VLOOKUP(Table14[[#This Row],[SMT ID]],Table13[[SMT'#]:[163 J Election Question]],9,0)</f>
        <v>No</v>
      </c>
      <c r="Q1190" s="6"/>
      <c r="R1190" s="6"/>
      <c r="S119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90" s="37">
        <f>VLOOKUP(Table14[[#This Row],[SMT ID]],'[1]Section 163(j) Election'!$A$5:$J$1406,7,0)</f>
        <v>2022</v>
      </c>
    </row>
    <row r="1191" spans="1:20" s="5" customFormat="1" ht="30" customHeight="1" x14ac:dyDescent="0.25">
      <c r="A1191" s="5" t="s">
        <v>4008</v>
      </c>
      <c r="B1191" s="15">
        <v>66304</v>
      </c>
      <c r="C1191" s="6">
        <v>100</v>
      </c>
      <c r="D1191" s="5" t="s">
        <v>4008</v>
      </c>
      <c r="E1191" s="5" t="s">
        <v>4018</v>
      </c>
      <c r="F1191" s="5" t="s">
        <v>4019</v>
      </c>
      <c r="G1191" s="5" t="s">
        <v>498</v>
      </c>
      <c r="H1191" s="5" t="s">
        <v>499</v>
      </c>
      <c r="I1191" s="5" t="s">
        <v>43</v>
      </c>
      <c r="J1191" s="5" t="s">
        <v>359</v>
      </c>
      <c r="K1191" s="7">
        <v>41773</v>
      </c>
      <c r="L1191" s="7"/>
      <c r="M1191" s="6" t="s">
        <v>404</v>
      </c>
      <c r="N1191" s="5" t="s">
        <v>47</v>
      </c>
      <c r="O1191" s="9"/>
      <c r="P1191" s="6" t="str">
        <f>VLOOKUP(Table14[[#This Row],[SMT ID]],Table13[[SMT'#]:[163 J Election Question]],9,0)</f>
        <v>Yes</v>
      </c>
      <c r="Q1191" s="6">
        <v>2018</v>
      </c>
      <c r="R1191" s="6"/>
      <c r="S119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91" s="38">
        <f>VLOOKUP(Table14[[#This Row],[SMT ID]],'[1]Section 163(j) Election'!$A$5:$J$1406,7,0)</f>
        <v>2018</v>
      </c>
    </row>
    <row r="1192" spans="1:20" s="5" customFormat="1" ht="30" customHeight="1" x14ac:dyDescent="0.25">
      <c r="A1192" s="5" t="s">
        <v>440</v>
      </c>
      <c r="B1192" s="15">
        <v>66305</v>
      </c>
      <c r="C1192" s="6">
        <v>100</v>
      </c>
      <c r="D1192" s="5" t="s">
        <v>440</v>
      </c>
      <c r="E1192" s="5" t="s">
        <v>467</v>
      </c>
      <c r="F1192" s="5" t="s">
        <v>468</v>
      </c>
      <c r="G1192" s="5" t="s">
        <v>447</v>
      </c>
      <c r="H1192" s="5" t="s">
        <v>164</v>
      </c>
      <c r="I1192" s="5" t="s">
        <v>133</v>
      </c>
      <c r="J1192" s="5" t="s">
        <v>444</v>
      </c>
      <c r="K1192" s="7">
        <v>41992</v>
      </c>
      <c r="L1192" s="7"/>
      <c r="M1192" s="6" t="s">
        <v>454</v>
      </c>
      <c r="N1192" s="5" t="s">
        <v>47</v>
      </c>
      <c r="O1192" s="9"/>
      <c r="P1192" s="6" t="str">
        <f>VLOOKUP(Table14[[#This Row],[SMT ID]],Table13[[SMT'#]:[163 J Election Question]],9,0)</f>
        <v>Yes</v>
      </c>
      <c r="Q1192" s="6">
        <v>2018</v>
      </c>
      <c r="R1192" s="6"/>
      <c r="S119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92" s="37">
        <f>VLOOKUP(Table14[[#This Row],[SMT ID]],'[1]Section 163(j) Election'!$A$5:$J$1406,7,0)</f>
        <v>2022</v>
      </c>
    </row>
    <row r="1193" spans="1:20" s="5" customFormat="1" ht="30" customHeight="1" x14ac:dyDescent="0.25">
      <c r="A1193" s="5" t="s">
        <v>4174</v>
      </c>
      <c r="B1193" s="15">
        <v>66307</v>
      </c>
      <c r="C1193" s="6">
        <v>100</v>
      </c>
      <c r="D1193" s="5" t="s">
        <v>4174</v>
      </c>
      <c r="E1193" s="5" t="s">
        <v>4177</v>
      </c>
      <c r="F1193" s="5" t="s">
        <v>4178</v>
      </c>
      <c r="G1193" s="5" t="s">
        <v>4157</v>
      </c>
      <c r="H1193" s="5" t="s">
        <v>144</v>
      </c>
      <c r="I1193" s="5" t="s">
        <v>133</v>
      </c>
      <c r="J1193" s="5" t="s">
        <v>204</v>
      </c>
      <c r="K1193" s="7">
        <v>42338</v>
      </c>
      <c r="L1193" s="7"/>
      <c r="M1193" s="6" t="s">
        <v>459</v>
      </c>
      <c r="N1193" s="5" t="s">
        <v>56</v>
      </c>
      <c r="O1193" s="9"/>
      <c r="P1193" s="6" t="str">
        <f>VLOOKUP(Table14[[#This Row],[SMT ID]],Table13[[SMT'#]:[163 J Election Question]],9,0)</f>
        <v>No</v>
      </c>
      <c r="Q1193" s="6"/>
      <c r="R1193" s="6"/>
      <c r="S119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93" s="38">
        <f>VLOOKUP(Table14[[#This Row],[SMT ID]],'[1]Section 163(j) Election'!$A$5:$J$1406,7,0)</f>
        <v>2022</v>
      </c>
    </row>
    <row r="1194" spans="1:20" s="5" customFormat="1" ht="30" customHeight="1" x14ac:dyDescent="0.25">
      <c r="A1194" s="5" t="s">
        <v>4128</v>
      </c>
      <c r="B1194" s="15">
        <v>66308</v>
      </c>
      <c r="C1194" s="6">
        <v>100</v>
      </c>
      <c r="D1194" s="5" t="s">
        <v>4128</v>
      </c>
      <c r="E1194" s="5" t="s">
        <v>4138</v>
      </c>
      <c r="F1194" s="5" t="s">
        <v>4139</v>
      </c>
      <c r="G1194" s="5" t="s">
        <v>202</v>
      </c>
      <c r="H1194" s="5" t="s">
        <v>203</v>
      </c>
      <c r="I1194" s="5" t="s">
        <v>133</v>
      </c>
      <c r="J1194" s="5" t="s">
        <v>204</v>
      </c>
      <c r="K1194" s="7">
        <v>42838</v>
      </c>
      <c r="L1194" s="7"/>
      <c r="M1194" s="6" t="s">
        <v>90</v>
      </c>
      <c r="N1194" s="5" t="s">
        <v>47</v>
      </c>
      <c r="O1194" s="9"/>
      <c r="P1194" s="6" t="str">
        <f>VLOOKUP(Table14[[#This Row],[SMT ID]],[3]Sheet1!$A$11:$AC$60,29,0)</f>
        <v>Yes</v>
      </c>
      <c r="Q1194" s="6">
        <v>2019</v>
      </c>
      <c r="R1194" s="6"/>
      <c r="S119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94" s="37">
        <f>VLOOKUP(Table14[[#This Row],[SMT ID]],'[1]Section 163(j) Election'!$A$5:$J$1406,7,0)</f>
        <v>2018</v>
      </c>
    </row>
    <row r="1195" spans="1:20" s="5" customFormat="1" ht="30" customHeight="1" x14ac:dyDescent="0.25">
      <c r="A1195" s="5" t="s">
        <v>3146</v>
      </c>
      <c r="B1195" s="15">
        <v>66310</v>
      </c>
      <c r="C1195" s="6">
        <v>100</v>
      </c>
      <c r="D1195" s="5" t="s">
        <v>3146</v>
      </c>
      <c r="E1195" s="5" t="s">
        <v>3163</v>
      </c>
      <c r="F1195" s="5" t="s">
        <v>3164</v>
      </c>
      <c r="G1195" s="5" t="s">
        <v>3165</v>
      </c>
      <c r="H1195" s="5" t="s">
        <v>164</v>
      </c>
      <c r="I1195" s="5" t="s">
        <v>133</v>
      </c>
      <c r="J1195" s="5" t="s">
        <v>3166</v>
      </c>
      <c r="K1195" s="7">
        <v>42185</v>
      </c>
      <c r="L1195" s="7"/>
      <c r="M1195" s="6" t="s">
        <v>90</v>
      </c>
      <c r="N1195" s="5" t="s">
        <v>56</v>
      </c>
      <c r="O1195" s="9"/>
      <c r="P1195" s="6" t="str">
        <f>VLOOKUP(Table14[[#This Row],[SMT ID]],Table13[[SMT'#]:[163 J Election Question]],9,0)</f>
        <v>No</v>
      </c>
      <c r="Q1195" s="6"/>
      <c r="R1195" s="6"/>
      <c r="S119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95" s="38">
        <f>VLOOKUP(Table14[[#This Row],[SMT ID]],'[1]Section 163(j) Election'!$A$5:$J$1406,7,0)</f>
        <v>0</v>
      </c>
    </row>
    <row r="1196" spans="1:20" s="5" customFormat="1" ht="30" customHeight="1" x14ac:dyDescent="0.25">
      <c r="A1196" s="5" t="s">
        <v>3843</v>
      </c>
      <c r="B1196" s="15">
        <v>66312</v>
      </c>
      <c r="C1196" s="6">
        <v>100</v>
      </c>
      <c r="D1196" s="5" t="s">
        <v>3843</v>
      </c>
      <c r="E1196" s="5" t="s">
        <v>3854</v>
      </c>
      <c r="F1196" s="5" t="s">
        <v>3855</v>
      </c>
      <c r="G1196" s="5" t="s">
        <v>3856</v>
      </c>
      <c r="H1196" s="5" t="s">
        <v>203</v>
      </c>
      <c r="I1196" s="5" t="s">
        <v>133</v>
      </c>
      <c r="J1196" s="5" t="s">
        <v>208</v>
      </c>
      <c r="K1196" s="7">
        <v>41772</v>
      </c>
      <c r="L1196" s="7"/>
      <c r="M1196" s="6" t="s">
        <v>459</v>
      </c>
      <c r="N1196" s="5" t="s">
        <v>47</v>
      </c>
      <c r="O1196" s="9"/>
      <c r="P1196" s="6" t="str">
        <f>VLOOKUP(Table14[[#This Row],[SMT ID]],Table13[[SMT'#]:[163 J Election Question]],9,0)</f>
        <v>No</v>
      </c>
      <c r="Q1196" s="6"/>
      <c r="R1196" s="6"/>
      <c r="S119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96" s="37">
        <f>VLOOKUP(Table14[[#This Row],[SMT ID]],'[1]Section 163(j) Election'!$A$5:$J$1406,7,0)</f>
        <v>0</v>
      </c>
    </row>
    <row r="1197" spans="1:20" s="5" customFormat="1" ht="30" customHeight="1" x14ac:dyDescent="0.25">
      <c r="A1197" s="5" t="s">
        <v>1107</v>
      </c>
      <c r="B1197" s="15">
        <v>66316</v>
      </c>
      <c r="C1197" s="6">
        <v>100</v>
      </c>
      <c r="D1197" s="5" t="s">
        <v>1107</v>
      </c>
      <c r="E1197" s="5" t="s">
        <v>1112</v>
      </c>
      <c r="F1197" s="5" t="s">
        <v>1113</v>
      </c>
      <c r="G1197" s="5" t="s">
        <v>1114</v>
      </c>
      <c r="H1197" s="5" t="s">
        <v>31</v>
      </c>
      <c r="I1197" s="5" t="s">
        <v>32</v>
      </c>
      <c r="J1197" s="5" t="s">
        <v>236</v>
      </c>
      <c r="K1197" s="7">
        <v>41975</v>
      </c>
      <c r="L1197" s="7"/>
      <c r="M1197" s="6" t="s">
        <v>454</v>
      </c>
      <c r="N1197" s="5" t="s">
        <v>47</v>
      </c>
      <c r="O1197" s="9"/>
      <c r="P1197" s="6" t="str">
        <f>VLOOKUP(Table14[[#This Row],[SMT ID]],Table13[[SMT'#]:[163 J Election Question]],9,0)</f>
        <v>No</v>
      </c>
      <c r="Q1197" s="6"/>
      <c r="R1197" s="6"/>
      <c r="S119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97" s="38">
        <f>VLOOKUP(Table14[[#This Row],[SMT ID]],'[1]Section 163(j) Election'!$A$5:$J$1406,7,0)</f>
        <v>0</v>
      </c>
    </row>
    <row r="1198" spans="1:20" s="5" customFormat="1" ht="30" customHeight="1" x14ac:dyDescent="0.25">
      <c r="A1198" s="5" t="s">
        <v>1496</v>
      </c>
      <c r="B1198" s="15">
        <v>66317</v>
      </c>
      <c r="C1198" s="6">
        <v>100</v>
      </c>
      <c r="D1198" s="5" t="s">
        <v>1496</v>
      </c>
      <c r="E1198" s="5" t="s">
        <v>1513</v>
      </c>
      <c r="F1198" s="5" t="s">
        <v>1514</v>
      </c>
      <c r="G1198" s="5" t="s">
        <v>1515</v>
      </c>
      <c r="H1198" s="5" t="s">
        <v>42</v>
      </c>
      <c r="I1198" s="5" t="s">
        <v>43</v>
      </c>
      <c r="J1198" s="5" t="s">
        <v>1192</v>
      </c>
      <c r="K1198" s="7">
        <v>41823</v>
      </c>
      <c r="L1198" s="7"/>
      <c r="M1198" s="6" t="s">
        <v>459</v>
      </c>
      <c r="N1198" s="5" t="s">
        <v>47</v>
      </c>
      <c r="O1198" s="9"/>
      <c r="P1198" s="6" t="str">
        <f>VLOOKUP(Table14[[#This Row],[SMT ID]],Table13[[SMT'#]:[163 J Election Question]],9,0)</f>
        <v>No</v>
      </c>
      <c r="Q1198" s="6"/>
      <c r="R1198" s="6"/>
      <c r="S119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98" s="37">
        <f>VLOOKUP(Table14[[#This Row],[SMT ID]],'[1]Section 163(j) Election'!$A$5:$J$1406,7,0)</f>
        <v>0</v>
      </c>
    </row>
    <row r="1199" spans="1:20" s="5" customFormat="1" ht="30" customHeight="1" x14ac:dyDescent="0.25">
      <c r="A1199" s="5" t="s">
        <v>1496</v>
      </c>
      <c r="B1199" s="15">
        <v>66319</v>
      </c>
      <c r="C1199" s="6">
        <v>100</v>
      </c>
      <c r="D1199" s="5" t="s">
        <v>1496</v>
      </c>
      <c r="E1199" s="5" t="s">
        <v>1516</v>
      </c>
      <c r="F1199" s="5" t="s">
        <v>1517</v>
      </c>
      <c r="G1199" s="5" t="s">
        <v>1512</v>
      </c>
      <c r="H1199" s="5" t="s">
        <v>53</v>
      </c>
      <c r="I1199" s="5" t="s">
        <v>43</v>
      </c>
      <c r="J1199" s="5" t="s">
        <v>333</v>
      </c>
      <c r="K1199" s="7">
        <v>41788</v>
      </c>
      <c r="L1199" s="7"/>
      <c r="M1199" s="6" t="s">
        <v>459</v>
      </c>
      <c r="N1199" s="5" t="s">
        <v>47</v>
      </c>
      <c r="O1199" s="9"/>
      <c r="P1199" s="6" t="str">
        <f>VLOOKUP(Table14[[#This Row],[SMT ID]],Table13[[SMT'#]:[163 J Election Question]],9,0)</f>
        <v>No</v>
      </c>
      <c r="Q1199" s="6"/>
      <c r="R1199" s="6"/>
      <c r="S119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199" s="38">
        <f>VLOOKUP(Table14[[#This Row],[SMT ID]],'[1]Section 163(j) Election'!$A$5:$J$1406,7,0)</f>
        <v>0</v>
      </c>
    </row>
    <row r="1200" spans="1:20" s="5" customFormat="1" ht="30" customHeight="1" x14ac:dyDescent="0.25">
      <c r="A1200" s="5" t="s">
        <v>1239</v>
      </c>
      <c r="B1200" s="15">
        <v>66329</v>
      </c>
      <c r="C1200" s="6">
        <v>100</v>
      </c>
      <c r="D1200" s="5" t="s">
        <v>1239</v>
      </c>
      <c r="E1200" s="5" t="s">
        <v>1243</v>
      </c>
      <c r="F1200" s="5" t="s">
        <v>1244</v>
      </c>
      <c r="G1200" s="5" t="s">
        <v>828</v>
      </c>
      <c r="H1200" s="5" t="s">
        <v>164</v>
      </c>
      <c r="I1200" s="5" t="s">
        <v>133</v>
      </c>
      <c r="J1200" s="5" t="s">
        <v>302</v>
      </c>
      <c r="K1200" s="7">
        <v>42487</v>
      </c>
      <c r="L1200" s="7"/>
      <c r="M1200" s="6" t="s">
        <v>90</v>
      </c>
      <c r="N1200" s="5" t="s">
        <v>178</v>
      </c>
      <c r="O1200" s="9"/>
      <c r="P1200" s="6" t="str">
        <f>VLOOKUP(Table14[[#This Row],[SMT ID]],Table13[[SMT'#]:[163 J Election Question]],9,0)</f>
        <v>No</v>
      </c>
      <c r="Q1200" s="6"/>
      <c r="R1200" s="6"/>
      <c r="S120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00" s="37">
        <f>VLOOKUP(Table14[[#This Row],[SMT ID]],'[1]Section 163(j) Election'!$A$5:$J$1406,7,0)</f>
        <v>0</v>
      </c>
    </row>
    <row r="1201" spans="1:20" s="5" customFormat="1" ht="30" customHeight="1" x14ac:dyDescent="0.25">
      <c r="A1201" s="5" t="s">
        <v>1239</v>
      </c>
      <c r="B1201" s="15">
        <v>66332</v>
      </c>
      <c r="C1201" s="6">
        <v>100</v>
      </c>
      <c r="D1201" s="5" t="s">
        <v>1239</v>
      </c>
      <c r="E1201" s="5" t="s">
        <v>1245</v>
      </c>
      <c r="F1201" s="5" t="s">
        <v>1246</v>
      </c>
      <c r="G1201" s="5" t="s">
        <v>1247</v>
      </c>
      <c r="H1201" s="5" t="s">
        <v>132</v>
      </c>
      <c r="I1201" s="5" t="s">
        <v>133</v>
      </c>
      <c r="J1201" s="5" t="s">
        <v>540</v>
      </c>
      <c r="K1201" s="7">
        <v>42292</v>
      </c>
      <c r="L1201" s="7"/>
      <c r="M1201" s="6" t="s">
        <v>90</v>
      </c>
      <c r="N1201" s="5" t="s">
        <v>47</v>
      </c>
      <c r="O1201" s="9"/>
      <c r="P1201" s="6" t="str">
        <f>VLOOKUP(Table14[[#This Row],[SMT ID]],Table13[[SMT'#]:[163 J Election Question]],9,0)</f>
        <v>No</v>
      </c>
      <c r="Q1201" s="6"/>
      <c r="R1201" s="6"/>
      <c r="S120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01" s="38">
        <f>VLOOKUP(Table14[[#This Row],[SMT ID]],'[1]Section 163(j) Election'!$A$5:$J$1406,7,0)</f>
        <v>0</v>
      </c>
    </row>
    <row r="1202" spans="1:20" s="5" customFormat="1" ht="30" customHeight="1" x14ac:dyDescent="0.25">
      <c r="A1202" s="5" t="s">
        <v>3843</v>
      </c>
      <c r="B1202" s="15">
        <v>66333</v>
      </c>
      <c r="C1202" s="6">
        <v>100</v>
      </c>
      <c r="D1202" s="5" t="s">
        <v>3843</v>
      </c>
      <c r="E1202" s="5" t="s">
        <v>3857</v>
      </c>
      <c r="F1202" s="5" t="s">
        <v>3858</v>
      </c>
      <c r="G1202" s="5" t="s">
        <v>1063</v>
      </c>
      <c r="H1202" s="5" t="s">
        <v>203</v>
      </c>
      <c r="I1202" s="5" t="s">
        <v>133</v>
      </c>
      <c r="J1202" s="5" t="s">
        <v>1064</v>
      </c>
      <c r="K1202" s="7">
        <v>42093</v>
      </c>
      <c r="L1202" s="7"/>
      <c r="M1202" s="6" t="s">
        <v>459</v>
      </c>
      <c r="N1202" s="5" t="s">
        <v>178</v>
      </c>
      <c r="O1202" s="9"/>
      <c r="P1202" s="6" t="str">
        <f>VLOOKUP(Table14[[#This Row],[SMT ID]],Table13[[SMT'#]:[163 J Election Question]],9,0)</f>
        <v>No</v>
      </c>
      <c r="Q1202" s="6"/>
      <c r="R1202" s="6"/>
      <c r="S120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02" s="37">
        <f>VLOOKUP(Table14[[#This Row],[SMT ID]],'[1]Section 163(j) Election'!$A$5:$J$1406,7,0)</f>
        <v>0</v>
      </c>
    </row>
    <row r="1203" spans="1:20" s="5" customFormat="1" ht="30" customHeight="1" x14ac:dyDescent="0.25">
      <c r="A1203" s="5" t="s">
        <v>1496</v>
      </c>
      <c r="B1203" s="15">
        <v>66336</v>
      </c>
      <c r="C1203" s="6">
        <v>100</v>
      </c>
      <c r="D1203" s="5" t="s">
        <v>1496</v>
      </c>
      <c r="E1203" s="5" t="s">
        <v>1518</v>
      </c>
      <c r="F1203" s="5" t="s">
        <v>1519</v>
      </c>
      <c r="G1203" s="5" t="s">
        <v>1520</v>
      </c>
      <c r="H1203" s="5" t="s">
        <v>42</v>
      </c>
      <c r="I1203" s="5" t="s">
        <v>43</v>
      </c>
      <c r="J1203" s="5" t="s">
        <v>1434</v>
      </c>
      <c r="K1203" s="7">
        <v>42181</v>
      </c>
      <c r="L1203" s="7"/>
      <c r="M1203" s="6" t="s">
        <v>454</v>
      </c>
      <c r="N1203" s="5" t="s">
        <v>47</v>
      </c>
      <c r="O1203" s="9"/>
      <c r="P1203" s="6" t="str">
        <f>VLOOKUP(Table14[[#This Row],[SMT ID]],Table13[[SMT'#]:[163 J Election Question]],9,0)</f>
        <v>Yes</v>
      </c>
      <c r="Q1203" s="6">
        <v>2018</v>
      </c>
      <c r="R1203" s="6"/>
      <c r="S120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03" s="38">
        <f>VLOOKUP(Table14[[#This Row],[SMT ID]],'[1]Section 163(j) Election'!$A$5:$J$1406,7,0)</f>
        <v>2018</v>
      </c>
    </row>
    <row r="1204" spans="1:20" s="5" customFormat="1" ht="30" customHeight="1" x14ac:dyDescent="0.25">
      <c r="A1204" s="5" t="s">
        <v>686</v>
      </c>
      <c r="B1204" s="15">
        <v>66338</v>
      </c>
      <c r="C1204" s="6">
        <v>100</v>
      </c>
      <c r="D1204" s="5" t="s">
        <v>686</v>
      </c>
      <c r="E1204" s="5" t="s">
        <v>707</v>
      </c>
      <c r="F1204" s="5" t="s">
        <v>708</v>
      </c>
      <c r="G1204" s="5" t="s">
        <v>709</v>
      </c>
      <c r="H1204" s="5" t="s">
        <v>132</v>
      </c>
      <c r="I1204" s="5" t="s">
        <v>133</v>
      </c>
      <c r="J1204" s="5" t="s">
        <v>710</v>
      </c>
      <c r="K1204" s="7">
        <v>42550</v>
      </c>
      <c r="L1204" s="7"/>
      <c r="M1204" s="6" t="s">
        <v>105</v>
      </c>
      <c r="N1204" s="5" t="s">
        <v>47</v>
      </c>
      <c r="O1204" s="9"/>
      <c r="P1204" s="6" t="str">
        <f>VLOOKUP(Table14[[#This Row],[SMT ID]],Table13[[SMT'#]:[163 J Election Question]],9,0)</f>
        <v>Yes</v>
      </c>
      <c r="Q1204" s="6">
        <v>2018</v>
      </c>
      <c r="R1204" s="6"/>
      <c r="S120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04" s="37">
        <f>VLOOKUP(Table14[[#This Row],[SMT ID]],'[1]Section 163(j) Election'!$A$5:$J$1406,7,0)</f>
        <v>2018</v>
      </c>
    </row>
    <row r="1205" spans="1:20" s="5" customFormat="1" ht="30" customHeight="1" x14ac:dyDescent="0.25">
      <c r="A1205" s="5" t="s">
        <v>759</v>
      </c>
      <c r="B1205" s="15">
        <v>66343</v>
      </c>
      <c r="C1205" s="6">
        <v>9.65</v>
      </c>
      <c r="D1205" s="5" t="s">
        <v>759</v>
      </c>
      <c r="E1205" s="5" t="s">
        <v>780</v>
      </c>
      <c r="F1205" s="5" t="s">
        <v>781</v>
      </c>
      <c r="G1205" s="5" t="s">
        <v>713</v>
      </c>
      <c r="H1205" s="5" t="s">
        <v>182</v>
      </c>
      <c r="I1205" s="5" t="s">
        <v>32</v>
      </c>
      <c r="J1205" s="5" t="s">
        <v>62</v>
      </c>
      <c r="K1205" s="7">
        <v>41995</v>
      </c>
      <c r="L1205" s="7"/>
      <c r="M1205" s="6" t="s">
        <v>454</v>
      </c>
      <c r="N1205" s="5" t="s">
        <v>47</v>
      </c>
      <c r="O1205" s="9"/>
      <c r="P1205" s="6" t="str">
        <f>VLOOKUP(Table14[[#This Row],[SMT ID]],Table13[[SMT'#]:[163 J Election Question]],9,0)</f>
        <v>Yes</v>
      </c>
      <c r="Q1205" s="6">
        <v>2018</v>
      </c>
      <c r="R1205" s="6"/>
      <c r="S120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05" s="38">
        <f>VLOOKUP(Table14[[#This Row],[SMT ID]],'[1]Section 163(j) Election'!$A$5:$J$1406,7,0)</f>
        <v>2018</v>
      </c>
    </row>
    <row r="1206" spans="1:20" s="5" customFormat="1" ht="30" customHeight="1" x14ac:dyDescent="0.25">
      <c r="A1206" s="5" t="s">
        <v>3146</v>
      </c>
      <c r="B1206" s="15">
        <v>66343</v>
      </c>
      <c r="C1206" s="6">
        <v>90.35</v>
      </c>
      <c r="D1206" s="5" t="s">
        <v>3146</v>
      </c>
      <c r="E1206" s="5" t="s">
        <v>780</v>
      </c>
      <c r="F1206" s="5" t="s">
        <v>781</v>
      </c>
      <c r="G1206" s="5" t="s">
        <v>713</v>
      </c>
      <c r="H1206" s="5" t="s">
        <v>182</v>
      </c>
      <c r="I1206" s="5" t="s">
        <v>32</v>
      </c>
      <c r="J1206" s="5" t="s">
        <v>62</v>
      </c>
      <c r="K1206" s="7">
        <v>41995</v>
      </c>
      <c r="L1206" s="7"/>
      <c r="M1206" s="6" t="s">
        <v>454</v>
      </c>
      <c r="N1206" s="5" t="s">
        <v>47</v>
      </c>
      <c r="O1206" s="9"/>
      <c r="P1206" s="6" t="str">
        <f>VLOOKUP(Table14[[#This Row],[SMT ID]],Table13[[SMT'#]:[163 J Election Question]],9,0)</f>
        <v>Yes</v>
      </c>
      <c r="Q1206" s="6">
        <v>2018</v>
      </c>
      <c r="R1206" s="6"/>
      <c r="S120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06" s="37">
        <f>VLOOKUP(Table14[[#This Row],[SMT ID]],'[1]Section 163(j) Election'!$A$5:$J$1406,7,0)</f>
        <v>2018</v>
      </c>
    </row>
    <row r="1207" spans="1:20" s="5" customFormat="1" ht="30" customHeight="1" x14ac:dyDescent="0.25">
      <c r="A1207" s="5" t="s">
        <v>1843</v>
      </c>
      <c r="B1207" s="15">
        <v>66344</v>
      </c>
      <c r="C1207" s="6">
        <v>100</v>
      </c>
      <c r="D1207" s="5" t="s">
        <v>1843</v>
      </c>
      <c r="E1207" s="5" t="s">
        <v>1873</v>
      </c>
      <c r="F1207" s="5" t="s">
        <v>1874</v>
      </c>
      <c r="G1207" s="5" t="s">
        <v>231</v>
      </c>
      <c r="H1207" s="5" t="s">
        <v>289</v>
      </c>
      <c r="I1207" s="5" t="s">
        <v>133</v>
      </c>
      <c r="J1207" s="5" t="s">
        <v>33</v>
      </c>
      <c r="K1207" s="7">
        <v>41926</v>
      </c>
      <c r="L1207" s="7"/>
      <c r="M1207" s="6" t="s">
        <v>454</v>
      </c>
      <c r="N1207" s="5" t="s">
        <v>47</v>
      </c>
      <c r="O1207" s="9"/>
      <c r="P1207" s="6" t="str">
        <f>VLOOKUP(Table14[[#This Row],[SMT ID]],Table13[[SMT'#]:[163 J Election Question]],9,0)</f>
        <v>No</v>
      </c>
      <c r="Q1207" s="6"/>
      <c r="R1207" s="6"/>
      <c r="S120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07" s="38">
        <f>VLOOKUP(Table14[[#This Row],[SMT ID]],'[1]Section 163(j) Election'!$A$5:$J$1406,7,0)</f>
        <v>0</v>
      </c>
    </row>
    <row r="1208" spans="1:20" s="5" customFormat="1" ht="30" customHeight="1" x14ac:dyDescent="0.25">
      <c r="A1208" s="5" t="s">
        <v>3843</v>
      </c>
      <c r="B1208" s="15">
        <v>66374</v>
      </c>
      <c r="C1208" s="6">
        <v>100</v>
      </c>
      <c r="D1208" s="5" t="s">
        <v>3843</v>
      </c>
      <c r="E1208" s="5" t="s">
        <v>3859</v>
      </c>
      <c r="F1208" s="5" t="s">
        <v>3860</v>
      </c>
      <c r="G1208" s="5" t="s">
        <v>3861</v>
      </c>
      <c r="H1208" s="5" t="s">
        <v>144</v>
      </c>
      <c r="I1208" s="5" t="s">
        <v>133</v>
      </c>
      <c r="J1208" s="5" t="s">
        <v>110</v>
      </c>
      <c r="K1208" s="7">
        <v>42095</v>
      </c>
      <c r="L1208" s="7"/>
      <c r="M1208" s="6" t="s">
        <v>404</v>
      </c>
      <c r="N1208" s="5" t="s">
        <v>56</v>
      </c>
      <c r="O1208" s="9"/>
      <c r="P1208" s="6" t="str">
        <f>VLOOKUP(Table14[[#This Row],[SMT ID]],Table13[[SMT'#]:[163 J Election Question]],9,0)</f>
        <v>No</v>
      </c>
      <c r="Q1208" s="6"/>
      <c r="R1208" s="6"/>
      <c r="S120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08" s="37">
        <f>VLOOKUP(Table14[[#This Row],[SMT ID]],'[1]Section 163(j) Election'!$A$5:$J$1406,7,0)</f>
        <v>2018</v>
      </c>
    </row>
    <row r="1209" spans="1:20" s="5" customFormat="1" ht="30" customHeight="1" x14ac:dyDescent="0.25">
      <c r="A1209" s="5" t="s">
        <v>571</v>
      </c>
      <c r="B1209" s="15">
        <v>66375</v>
      </c>
      <c r="C1209" s="6">
        <v>100</v>
      </c>
      <c r="D1209" s="5" t="s">
        <v>571</v>
      </c>
      <c r="E1209" s="5" t="s">
        <v>572</v>
      </c>
      <c r="F1209" s="5" t="s">
        <v>573</v>
      </c>
      <c r="G1209" s="5" t="s">
        <v>574</v>
      </c>
      <c r="H1209" s="5" t="s">
        <v>431</v>
      </c>
      <c r="I1209" s="5" t="s">
        <v>43</v>
      </c>
      <c r="J1209" s="5" t="s">
        <v>432</v>
      </c>
      <c r="K1209" s="7">
        <v>42439</v>
      </c>
      <c r="L1209" s="7"/>
      <c r="M1209" s="6" t="s">
        <v>90</v>
      </c>
      <c r="N1209" s="5" t="s">
        <v>47</v>
      </c>
      <c r="O1209" s="9"/>
      <c r="P1209" s="6" t="str">
        <f>VLOOKUP(Table14[[#This Row],[SMT ID]],Table13[[SMT'#]:[163 J Election Question]],9,0)</f>
        <v>Yes</v>
      </c>
      <c r="Q1209" s="6">
        <v>2018</v>
      </c>
      <c r="R1209" s="6"/>
      <c r="S120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09" s="38">
        <f>VLOOKUP(Table14[[#This Row],[SMT ID]],'[1]Section 163(j) Election'!$A$5:$J$1406,7,0)</f>
        <v>2018</v>
      </c>
    </row>
    <row r="1210" spans="1:20" s="5" customFormat="1" ht="30" customHeight="1" x14ac:dyDescent="0.25">
      <c r="A1210" s="5" t="s">
        <v>923</v>
      </c>
      <c r="B1210" s="15">
        <v>66376</v>
      </c>
      <c r="C1210" s="6">
        <v>100</v>
      </c>
      <c r="D1210" s="5" t="s">
        <v>923</v>
      </c>
      <c r="E1210" s="5" t="s">
        <v>924</v>
      </c>
      <c r="F1210" s="5" t="s">
        <v>925</v>
      </c>
      <c r="G1210" s="5" t="s">
        <v>926</v>
      </c>
      <c r="H1210" s="5" t="s">
        <v>431</v>
      </c>
      <c r="I1210" s="5" t="s">
        <v>43</v>
      </c>
      <c r="J1210" s="5" t="s">
        <v>432</v>
      </c>
      <c r="K1210" s="7">
        <v>41975</v>
      </c>
      <c r="L1210" s="7"/>
      <c r="M1210" s="6" t="s">
        <v>454</v>
      </c>
      <c r="N1210" s="5" t="s">
        <v>47</v>
      </c>
      <c r="O1210" s="9"/>
      <c r="P1210" s="6" t="str">
        <f>VLOOKUP(Table14[[#This Row],[SMT ID]],Table13[[SMT'#]:[163 J Election Question]],9,0)</f>
        <v>Yes</v>
      </c>
      <c r="Q1210" s="6">
        <v>2018</v>
      </c>
      <c r="R1210" s="6"/>
      <c r="S121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10" s="37">
        <f>VLOOKUP(Table14[[#This Row],[SMT ID]],'[1]Section 163(j) Election'!$A$5:$J$1406,7,0)</f>
        <v>2018</v>
      </c>
    </row>
    <row r="1211" spans="1:20" s="5" customFormat="1" ht="30" customHeight="1" x14ac:dyDescent="0.25">
      <c r="A1211" s="5" t="s">
        <v>1496</v>
      </c>
      <c r="B1211" s="15">
        <v>66380</v>
      </c>
      <c r="C1211" s="6">
        <v>100</v>
      </c>
      <c r="D1211" s="5" t="s">
        <v>1496</v>
      </c>
      <c r="E1211" s="5" t="s">
        <v>1521</v>
      </c>
      <c r="F1211" s="5" t="s">
        <v>1522</v>
      </c>
      <c r="G1211" s="5" t="s">
        <v>1523</v>
      </c>
      <c r="H1211" s="5" t="s">
        <v>42</v>
      </c>
      <c r="I1211" s="5" t="s">
        <v>43</v>
      </c>
      <c r="J1211" s="5" t="s">
        <v>1524</v>
      </c>
      <c r="K1211" s="7">
        <v>41941</v>
      </c>
      <c r="L1211" s="7"/>
      <c r="M1211" s="6" t="s">
        <v>454</v>
      </c>
      <c r="N1211" s="5" t="s">
        <v>47</v>
      </c>
      <c r="O1211" s="9"/>
      <c r="P1211" s="6" t="str">
        <f>VLOOKUP(Table14[[#This Row],[SMT ID]],Table13[[SMT'#]:[163 J Election Question]],9,0)</f>
        <v>No</v>
      </c>
      <c r="Q1211" s="6"/>
      <c r="R1211" s="6"/>
      <c r="S121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11" s="38">
        <f>VLOOKUP(Table14[[#This Row],[SMT ID]],'[1]Section 163(j) Election'!$A$5:$J$1406,7,0)</f>
        <v>0</v>
      </c>
    </row>
    <row r="1212" spans="1:20" s="5" customFormat="1" ht="30" customHeight="1" x14ac:dyDescent="0.25">
      <c r="A1212" s="5" t="s">
        <v>1843</v>
      </c>
      <c r="B1212" s="15">
        <v>66383</v>
      </c>
      <c r="C1212" s="6">
        <v>100</v>
      </c>
      <c r="D1212" s="5" t="s">
        <v>1843</v>
      </c>
      <c r="E1212" s="5" t="s">
        <v>1875</v>
      </c>
      <c r="F1212" s="5" t="s">
        <v>1876</v>
      </c>
      <c r="G1212" s="5" t="s">
        <v>168</v>
      </c>
      <c r="H1212" s="5" t="s">
        <v>88</v>
      </c>
      <c r="I1212" s="5" t="s">
        <v>32</v>
      </c>
      <c r="J1212" s="5" t="s">
        <v>89</v>
      </c>
      <c r="K1212" s="7">
        <v>42003</v>
      </c>
      <c r="L1212" s="7"/>
      <c r="M1212" s="6" t="s">
        <v>459</v>
      </c>
      <c r="N1212" s="5" t="s">
        <v>47</v>
      </c>
      <c r="O1212" s="9"/>
      <c r="P1212" s="6" t="str">
        <f>VLOOKUP(Table14[[#This Row],[SMT ID]],Table13[[SMT'#]:[163 J Election Question]],9,0)</f>
        <v>No</v>
      </c>
      <c r="Q1212" s="6"/>
      <c r="R1212" s="6"/>
      <c r="S121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12" s="37">
        <f>VLOOKUP(Table14[[#This Row],[SMT ID]],'[1]Section 163(j) Election'!$A$5:$J$1406,7,0)</f>
        <v>0</v>
      </c>
    </row>
    <row r="1213" spans="1:20" s="5" customFormat="1" ht="30" customHeight="1" x14ac:dyDescent="0.25">
      <c r="A1213" s="5" t="s">
        <v>1537</v>
      </c>
      <c r="B1213" s="15">
        <v>66390</v>
      </c>
      <c r="C1213" s="6">
        <v>100</v>
      </c>
      <c r="D1213" s="5" t="s">
        <v>1537</v>
      </c>
      <c r="E1213" s="5" t="s">
        <v>1543</v>
      </c>
      <c r="F1213" s="5" t="s">
        <v>1544</v>
      </c>
      <c r="G1213" s="5" t="s">
        <v>887</v>
      </c>
      <c r="H1213" s="5" t="s">
        <v>53</v>
      </c>
      <c r="I1213" s="5" t="s">
        <v>43</v>
      </c>
      <c r="J1213" s="5" t="s">
        <v>323</v>
      </c>
      <c r="K1213" s="7">
        <v>42192</v>
      </c>
      <c r="L1213" s="7"/>
      <c r="M1213" s="6" t="s">
        <v>454</v>
      </c>
      <c r="N1213" s="5" t="s">
        <v>47</v>
      </c>
      <c r="O1213" s="9"/>
      <c r="P1213" s="6" t="str">
        <f>VLOOKUP(Table14[[#This Row],[SMT ID]],Table13[[SMT'#]:[163 J Election Question]],9,0)</f>
        <v>No</v>
      </c>
      <c r="Q1213" s="6"/>
      <c r="R1213" s="6"/>
      <c r="S121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13" s="38">
        <f>VLOOKUP(Table14[[#This Row],[SMT ID]],'[1]Section 163(j) Election'!$A$5:$J$1406,7,0)</f>
        <v>0</v>
      </c>
    </row>
    <row r="1214" spans="1:20" s="5" customFormat="1" ht="30" customHeight="1" x14ac:dyDescent="0.25">
      <c r="A1214" s="5" t="s">
        <v>1843</v>
      </c>
      <c r="B1214" s="15">
        <v>66393</v>
      </c>
      <c r="C1214" s="6">
        <v>100</v>
      </c>
      <c r="D1214" s="5" t="s">
        <v>1843</v>
      </c>
      <c r="E1214" s="5" t="s">
        <v>1877</v>
      </c>
      <c r="F1214" s="5" t="s">
        <v>1878</v>
      </c>
      <c r="G1214" s="5" t="s">
        <v>1879</v>
      </c>
      <c r="H1214" s="5" t="s">
        <v>203</v>
      </c>
      <c r="I1214" s="5" t="s">
        <v>133</v>
      </c>
      <c r="J1214" s="5" t="s">
        <v>1121</v>
      </c>
      <c r="K1214" s="7">
        <v>41788</v>
      </c>
      <c r="L1214" s="7"/>
      <c r="M1214" s="6" t="s">
        <v>404</v>
      </c>
      <c r="N1214" s="5" t="s">
        <v>47</v>
      </c>
      <c r="O1214" s="9"/>
      <c r="P1214" s="6" t="str">
        <f>VLOOKUP(Table14[[#This Row],[SMT ID]],Table13[[SMT'#]:[163 J Election Question]],9,0)</f>
        <v>No</v>
      </c>
      <c r="Q1214" s="6"/>
      <c r="R1214" s="6"/>
      <c r="S121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14" s="37">
        <f>VLOOKUP(Table14[[#This Row],[SMT ID]],'[1]Section 163(j) Election'!$A$5:$J$1406,7,0)</f>
        <v>0</v>
      </c>
    </row>
    <row r="1215" spans="1:20" s="5" customFormat="1" ht="30" customHeight="1" x14ac:dyDescent="0.25">
      <c r="A1215" s="5" t="s">
        <v>3871</v>
      </c>
      <c r="B1215" s="15">
        <v>66394</v>
      </c>
      <c r="C1215" s="6">
        <v>100</v>
      </c>
      <c r="D1215" s="5" t="s">
        <v>3871</v>
      </c>
      <c r="E1215" s="5" t="s">
        <v>3874</v>
      </c>
      <c r="F1215" s="5" t="s">
        <v>3875</v>
      </c>
      <c r="G1215" s="5" t="s">
        <v>3876</v>
      </c>
      <c r="H1215" s="5" t="s">
        <v>31</v>
      </c>
      <c r="I1215" s="5" t="s">
        <v>32</v>
      </c>
      <c r="J1215" s="5" t="s">
        <v>110</v>
      </c>
      <c r="K1215" s="7">
        <v>41852</v>
      </c>
      <c r="L1215" s="7"/>
      <c r="M1215" s="6" t="s">
        <v>459</v>
      </c>
      <c r="N1215" s="5" t="s">
        <v>47</v>
      </c>
      <c r="O1215" s="9"/>
      <c r="P1215" s="6" t="str">
        <f>VLOOKUP(Table14[[#This Row],[SMT ID]],Table13[[SMT'#]:[163 J Election Question]],9,0)</f>
        <v>No</v>
      </c>
      <c r="Q1215" s="6"/>
      <c r="R1215" s="6"/>
      <c r="S121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15" s="38">
        <f>VLOOKUP(Table14[[#This Row],[SMT ID]],'[1]Section 163(j) Election'!$A$5:$J$1406,7,0)</f>
        <v>0</v>
      </c>
    </row>
    <row r="1216" spans="1:20" s="5" customFormat="1" ht="30" customHeight="1" x14ac:dyDescent="0.25">
      <c r="A1216" s="5" t="s">
        <v>3146</v>
      </c>
      <c r="B1216" s="15">
        <v>66399</v>
      </c>
      <c r="C1216" s="6">
        <v>100</v>
      </c>
      <c r="D1216" s="5" t="s">
        <v>3146</v>
      </c>
      <c r="E1216" s="5" t="s">
        <v>3167</v>
      </c>
      <c r="F1216" s="5" t="s">
        <v>3168</v>
      </c>
      <c r="G1216" s="5" t="s">
        <v>368</v>
      </c>
      <c r="H1216" s="5" t="s">
        <v>100</v>
      </c>
      <c r="I1216" s="5" t="s">
        <v>32</v>
      </c>
      <c r="J1216" s="5" t="s">
        <v>122</v>
      </c>
      <c r="K1216" s="7">
        <v>41915</v>
      </c>
      <c r="L1216" s="7"/>
      <c r="M1216" s="6" t="s">
        <v>404</v>
      </c>
      <c r="N1216" s="5" t="s">
        <v>26</v>
      </c>
      <c r="O1216" s="9"/>
      <c r="P1216" s="6" t="str">
        <f>VLOOKUP(Table14[[#This Row],[SMT ID]],Table13[[SMT'#]:[163 J Election Question]],9,0)</f>
        <v>No</v>
      </c>
      <c r="Q1216" s="6"/>
      <c r="R1216" s="6"/>
      <c r="S121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16" s="37">
        <f>VLOOKUP(Table14[[#This Row],[SMT ID]],'[1]Section 163(j) Election'!$A$5:$J$1406,7,0)</f>
        <v>2022</v>
      </c>
    </row>
    <row r="1217" spans="1:20" s="5" customFormat="1" ht="30" customHeight="1" x14ac:dyDescent="0.25">
      <c r="A1217" s="5" t="s">
        <v>3146</v>
      </c>
      <c r="B1217" s="15">
        <v>66403</v>
      </c>
      <c r="C1217" s="6">
        <v>100</v>
      </c>
      <c r="D1217" s="5" t="s">
        <v>3146</v>
      </c>
      <c r="E1217" s="5" t="s">
        <v>3169</v>
      </c>
      <c r="F1217" s="5" t="s">
        <v>3170</v>
      </c>
      <c r="G1217" s="5" t="s">
        <v>1897</v>
      </c>
      <c r="H1217" s="5" t="s">
        <v>88</v>
      </c>
      <c r="I1217" s="5" t="s">
        <v>32</v>
      </c>
      <c r="J1217" s="5" t="s">
        <v>89</v>
      </c>
      <c r="K1217" s="7">
        <v>42174</v>
      </c>
      <c r="L1217" s="7"/>
      <c r="M1217" s="6" t="s">
        <v>459</v>
      </c>
      <c r="N1217" s="5" t="s">
        <v>47</v>
      </c>
      <c r="O1217" s="9"/>
      <c r="P1217" s="6" t="str">
        <f>VLOOKUP(Table14[[#This Row],[SMT ID]],Table13[[SMT'#]:[163 J Election Question]],9,0)</f>
        <v>No</v>
      </c>
      <c r="Q1217" s="6"/>
      <c r="R1217" s="6"/>
      <c r="S121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17" s="38">
        <f>VLOOKUP(Table14[[#This Row],[SMT ID]],'[1]Section 163(j) Election'!$A$5:$J$1406,7,0)</f>
        <v>2022</v>
      </c>
    </row>
    <row r="1218" spans="1:20" s="5" customFormat="1" ht="30" customHeight="1" x14ac:dyDescent="0.25">
      <c r="A1218" s="5" t="s">
        <v>1694</v>
      </c>
      <c r="B1218" s="15">
        <v>66411</v>
      </c>
      <c r="C1218" s="6">
        <v>100</v>
      </c>
      <c r="D1218" s="5" t="s">
        <v>1694</v>
      </c>
      <c r="E1218" s="5" t="s">
        <v>1702</v>
      </c>
      <c r="F1218" s="5" t="s">
        <v>1703</v>
      </c>
      <c r="G1218" s="5" t="s">
        <v>1704</v>
      </c>
      <c r="H1218" s="5" t="s">
        <v>463</v>
      </c>
      <c r="I1218" s="5" t="s">
        <v>452</v>
      </c>
      <c r="J1218" s="5" t="s">
        <v>302</v>
      </c>
      <c r="K1218" s="7">
        <v>41820</v>
      </c>
      <c r="L1218" s="7"/>
      <c r="M1218" s="6" t="s">
        <v>404</v>
      </c>
      <c r="N1218" s="5" t="s">
        <v>26</v>
      </c>
      <c r="O1218" s="9"/>
      <c r="P1218" s="6" t="str">
        <f>VLOOKUP(Table14[[#This Row],[SMT ID]],Table13[[SMT'#]:[163 J Election Question]],9,0)</f>
        <v>Yes</v>
      </c>
      <c r="Q1218" s="6">
        <v>2018</v>
      </c>
      <c r="R1218" s="6"/>
      <c r="S121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18" s="37">
        <f>VLOOKUP(Table14[[#This Row],[SMT ID]],'[1]Section 163(j) Election'!$A$5:$J$1406,7,0)</f>
        <v>2018</v>
      </c>
    </row>
    <row r="1219" spans="1:20" s="5" customFormat="1" ht="30" customHeight="1" x14ac:dyDescent="0.25">
      <c r="A1219" s="5" t="s">
        <v>1496</v>
      </c>
      <c r="B1219" s="15">
        <v>66421</v>
      </c>
      <c r="C1219" s="6">
        <v>100</v>
      </c>
      <c r="D1219" s="5" t="s">
        <v>1496</v>
      </c>
      <c r="E1219" s="5" t="s">
        <v>1525</v>
      </c>
      <c r="F1219" s="5" t="s">
        <v>1526</v>
      </c>
      <c r="G1219" s="5" t="s">
        <v>1527</v>
      </c>
      <c r="H1219" s="5" t="s">
        <v>127</v>
      </c>
      <c r="I1219" s="5" t="s">
        <v>43</v>
      </c>
      <c r="J1219" s="5" t="s">
        <v>44</v>
      </c>
      <c r="K1219" s="7">
        <v>42086</v>
      </c>
      <c r="L1219" s="7"/>
      <c r="M1219" s="6" t="s">
        <v>459</v>
      </c>
      <c r="N1219" s="5" t="s">
        <v>178</v>
      </c>
      <c r="O1219" s="9"/>
      <c r="P1219" s="6" t="str">
        <f>VLOOKUP(Table14[[#This Row],[SMT ID]],Table13[[SMT'#]:[163 J Election Question]],9,0)</f>
        <v>No</v>
      </c>
      <c r="Q1219" s="6"/>
      <c r="R1219" s="6"/>
      <c r="S121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19" s="38">
        <f>VLOOKUP(Table14[[#This Row],[SMT ID]],'[1]Section 163(j) Election'!$A$5:$J$1406,7,0)</f>
        <v>0</v>
      </c>
    </row>
    <row r="1220" spans="1:20" s="5" customFormat="1" ht="30" customHeight="1" x14ac:dyDescent="0.25">
      <c r="A1220" s="5" t="s">
        <v>1553</v>
      </c>
      <c r="B1220" s="15">
        <v>66423</v>
      </c>
      <c r="C1220" s="6">
        <v>100</v>
      </c>
      <c r="D1220" s="5" t="s">
        <v>1553</v>
      </c>
      <c r="E1220" s="5" t="s">
        <v>1560</v>
      </c>
      <c r="F1220" s="5" t="s">
        <v>1561</v>
      </c>
      <c r="G1220" s="5" t="s">
        <v>1562</v>
      </c>
      <c r="H1220" s="5" t="s">
        <v>127</v>
      </c>
      <c r="I1220" s="5" t="s">
        <v>43</v>
      </c>
      <c r="J1220" s="5" t="s">
        <v>1229</v>
      </c>
      <c r="K1220" s="7">
        <v>42537</v>
      </c>
      <c r="L1220" s="7"/>
      <c r="M1220" s="6" t="s">
        <v>454</v>
      </c>
      <c r="N1220" s="5" t="s">
        <v>47</v>
      </c>
      <c r="O1220" s="9"/>
      <c r="P1220" s="6" t="str">
        <f>VLOOKUP(Table14[[#This Row],[SMT ID]],Table13[[SMT'#]:[163 J Election Question]],9,0)</f>
        <v>No</v>
      </c>
      <c r="Q1220" s="6"/>
      <c r="R1220" s="6"/>
      <c r="S122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20" s="37">
        <f>VLOOKUP(Table14[[#This Row],[SMT ID]],'[1]Section 163(j) Election'!$A$5:$J$1406,7,0)</f>
        <v>0</v>
      </c>
    </row>
    <row r="1221" spans="1:20" s="5" customFormat="1" ht="30" customHeight="1" x14ac:dyDescent="0.25">
      <c r="A1221" s="5" t="s">
        <v>1694</v>
      </c>
      <c r="B1221" s="15">
        <v>66424</v>
      </c>
      <c r="C1221" s="6">
        <v>100</v>
      </c>
      <c r="D1221" s="5" t="s">
        <v>1694</v>
      </c>
      <c r="E1221" s="5" t="s">
        <v>1705</v>
      </c>
      <c r="F1221" s="5" t="s">
        <v>1706</v>
      </c>
      <c r="G1221" s="5" t="s">
        <v>1156</v>
      </c>
      <c r="H1221" s="5" t="s">
        <v>127</v>
      </c>
      <c r="I1221" s="5" t="s">
        <v>43</v>
      </c>
      <c r="J1221" s="5" t="s">
        <v>323</v>
      </c>
      <c r="K1221" s="7">
        <v>42025</v>
      </c>
      <c r="L1221" s="7"/>
      <c r="M1221" s="6" t="s">
        <v>459</v>
      </c>
      <c r="N1221" s="5" t="s">
        <v>47</v>
      </c>
      <c r="O1221" s="9"/>
      <c r="P1221" s="6" t="str">
        <f>VLOOKUP(Table14[[#This Row],[SMT ID]],Table13[[SMT'#]:[163 J Election Question]],9,0)</f>
        <v>No</v>
      </c>
      <c r="Q1221" s="6"/>
      <c r="R1221" s="6"/>
      <c r="S122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21" s="38">
        <f>VLOOKUP(Table14[[#This Row],[SMT ID]],'[1]Section 163(j) Election'!$A$5:$J$1406,7,0)</f>
        <v>0</v>
      </c>
    </row>
    <row r="1222" spans="1:20" s="5" customFormat="1" ht="30" customHeight="1" x14ac:dyDescent="0.25">
      <c r="A1222" s="5" t="s">
        <v>3871</v>
      </c>
      <c r="B1222" s="15">
        <v>66445</v>
      </c>
      <c r="C1222" s="6">
        <v>100</v>
      </c>
      <c r="D1222" s="5" t="s">
        <v>3871</v>
      </c>
      <c r="E1222" s="5" t="s">
        <v>3877</v>
      </c>
      <c r="F1222" s="5" t="s">
        <v>3878</v>
      </c>
      <c r="G1222" s="5" t="s">
        <v>152</v>
      </c>
      <c r="H1222" s="5" t="s">
        <v>31</v>
      </c>
      <c r="I1222" s="5" t="s">
        <v>32</v>
      </c>
      <c r="J1222" s="5" t="s">
        <v>153</v>
      </c>
      <c r="K1222" s="7">
        <v>41912</v>
      </c>
      <c r="L1222" s="7"/>
      <c r="M1222" s="6" t="s">
        <v>459</v>
      </c>
      <c r="N1222" s="5" t="s">
        <v>56</v>
      </c>
      <c r="O1222" s="9"/>
      <c r="P1222" s="6" t="str">
        <f>VLOOKUP(Table14[[#This Row],[SMT ID]],Table13[[SMT'#]:[163 J Election Question]],9,0)</f>
        <v>No</v>
      </c>
      <c r="Q1222" s="6"/>
      <c r="R1222" s="6"/>
      <c r="S122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22" s="37">
        <f>VLOOKUP(Table14[[#This Row],[SMT ID]],'[1]Section 163(j) Election'!$A$5:$J$1406,7,0)</f>
        <v>0</v>
      </c>
    </row>
    <row r="1223" spans="1:20" s="5" customFormat="1" ht="30" customHeight="1" x14ac:dyDescent="0.25">
      <c r="A1223" s="5" t="s">
        <v>1496</v>
      </c>
      <c r="B1223" s="15">
        <v>66476</v>
      </c>
      <c r="C1223" s="6">
        <v>100</v>
      </c>
      <c r="D1223" s="5" t="s">
        <v>1496</v>
      </c>
      <c r="E1223" s="5" t="s">
        <v>1528</v>
      </c>
      <c r="F1223" s="5" t="s">
        <v>1529</v>
      </c>
      <c r="G1223" s="5" t="s">
        <v>1530</v>
      </c>
      <c r="H1223" s="5" t="s">
        <v>630</v>
      </c>
      <c r="I1223" s="5" t="s">
        <v>43</v>
      </c>
      <c r="J1223" s="5" t="s">
        <v>1531</v>
      </c>
      <c r="K1223" s="7">
        <v>41856</v>
      </c>
      <c r="L1223" s="7"/>
      <c r="M1223" s="6" t="s">
        <v>459</v>
      </c>
      <c r="N1223" s="5" t="s">
        <v>26</v>
      </c>
      <c r="O1223" s="9"/>
      <c r="P1223" s="6" t="str">
        <f>VLOOKUP(Table14[[#This Row],[SMT ID]],Table13[[SMT'#]:[163 J Election Question]],9,0)</f>
        <v>Yes</v>
      </c>
      <c r="Q1223" s="6">
        <v>2018</v>
      </c>
      <c r="R1223" s="6"/>
      <c r="S122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23" s="38">
        <f>VLOOKUP(Table14[[#This Row],[SMT ID]],'[1]Section 163(j) Election'!$A$5:$J$1406,7,0)</f>
        <v>2018</v>
      </c>
    </row>
    <row r="1224" spans="1:20" s="5" customFormat="1" ht="30" customHeight="1" x14ac:dyDescent="0.25">
      <c r="A1224" s="5" t="s">
        <v>1665</v>
      </c>
      <c r="B1224" s="15">
        <v>66508</v>
      </c>
      <c r="C1224" s="6">
        <v>100</v>
      </c>
      <c r="D1224" s="5" t="s">
        <v>1665</v>
      </c>
      <c r="E1224" s="5" t="s">
        <v>1679</v>
      </c>
      <c r="F1224" s="5" t="s">
        <v>1680</v>
      </c>
      <c r="G1224" s="5" t="s">
        <v>725</v>
      </c>
      <c r="H1224" s="5" t="s">
        <v>132</v>
      </c>
      <c r="I1224" s="5" t="s">
        <v>133</v>
      </c>
      <c r="J1224" s="5" t="s">
        <v>19</v>
      </c>
      <c r="K1224" s="7">
        <v>42509</v>
      </c>
      <c r="L1224" s="7"/>
      <c r="M1224" s="6" t="s">
        <v>105</v>
      </c>
      <c r="N1224" s="5" t="s">
        <v>47</v>
      </c>
      <c r="O1224" s="9"/>
      <c r="P1224" s="6" t="str">
        <f>VLOOKUP(Table14[[#This Row],[SMT ID]],Table13[[SMT'#]:[163 J Election Question]],9,0)</f>
        <v>Yes</v>
      </c>
      <c r="Q1224" s="6">
        <v>2018</v>
      </c>
      <c r="R1224" s="6"/>
      <c r="S122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24" s="37">
        <f>VLOOKUP(Table14[[#This Row],[SMT ID]],'[1]Section 163(j) Election'!$A$5:$J$1406,7,0)</f>
        <v>2018</v>
      </c>
    </row>
    <row r="1225" spans="1:20" s="5" customFormat="1" ht="30" customHeight="1" x14ac:dyDescent="0.25">
      <c r="A1225" s="5" t="s">
        <v>1496</v>
      </c>
      <c r="B1225" s="15">
        <v>66519</v>
      </c>
      <c r="C1225" s="6">
        <v>48.5</v>
      </c>
      <c r="D1225" s="5" t="s">
        <v>1496</v>
      </c>
      <c r="E1225" s="5" t="s">
        <v>1532</v>
      </c>
      <c r="F1225" s="5" t="s">
        <v>1533</v>
      </c>
      <c r="G1225" s="5" t="s">
        <v>1367</v>
      </c>
      <c r="H1225" s="5" t="s">
        <v>42</v>
      </c>
      <c r="I1225" s="5" t="s">
        <v>43</v>
      </c>
      <c r="J1225" s="5" t="s">
        <v>1348</v>
      </c>
      <c r="K1225" s="7">
        <v>41950</v>
      </c>
      <c r="L1225" s="7"/>
      <c r="M1225" s="6" t="s">
        <v>454</v>
      </c>
      <c r="N1225" s="5" t="s">
        <v>47</v>
      </c>
      <c r="O1225" s="9"/>
      <c r="P1225" s="6" t="str">
        <f>VLOOKUP(Table14[[#This Row],[SMT ID]],Table13[[SMT'#]:[163 J Election Question]],9,0)</f>
        <v>No</v>
      </c>
      <c r="Q1225" s="6"/>
      <c r="R1225" s="6"/>
      <c r="S122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25" s="38">
        <f>VLOOKUP(Table14[[#This Row],[SMT ID]],'[1]Section 163(j) Election'!$A$5:$J$1406,7,0)</f>
        <v>0</v>
      </c>
    </row>
    <row r="1226" spans="1:20" s="5" customFormat="1" ht="30" customHeight="1" x14ac:dyDescent="0.25">
      <c r="A1226" s="5" t="s">
        <v>1537</v>
      </c>
      <c r="B1226" s="15">
        <v>66519</v>
      </c>
      <c r="C1226" s="6">
        <v>51.5</v>
      </c>
      <c r="D1226" s="5" t="s">
        <v>1537</v>
      </c>
      <c r="E1226" s="5" t="s">
        <v>1532</v>
      </c>
      <c r="F1226" s="5" t="s">
        <v>1533</v>
      </c>
      <c r="G1226" s="5" t="s">
        <v>1367</v>
      </c>
      <c r="H1226" s="5" t="s">
        <v>42</v>
      </c>
      <c r="I1226" s="5" t="s">
        <v>43</v>
      </c>
      <c r="J1226" s="5" t="s">
        <v>1348</v>
      </c>
      <c r="K1226" s="7">
        <v>41950</v>
      </c>
      <c r="L1226" s="7"/>
      <c r="M1226" s="6" t="s">
        <v>454</v>
      </c>
      <c r="N1226" s="5" t="s">
        <v>47</v>
      </c>
      <c r="O1226" s="9"/>
      <c r="P1226" s="6" t="str">
        <f>VLOOKUP(Table14[[#This Row],[SMT ID]],Table13[[SMT'#]:[163 J Election Question]],9,0)</f>
        <v>No</v>
      </c>
      <c r="Q1226" s="6"/>
      <c r="R1226" s="6"/>
      <c r="S122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26" s="37">
        <f>VLOOKUP(Table14[[#This Row],[SMT ID]],'[1]Section 163(j) Election'!$A$5:$J$1406,7,0)</f>
        <v>0</v>
      </c>
    </row>
    <row r="1227" spans="1:20" s="5" customFormat="1" ht="30" customHeight="1" x14ac:dyDescent="0.25">
      <c r="A1227" s="5" t="s">
        <v>3146</v>
      </c>
      <c r="B1227" s="15">
        <v>66525</v>
      </c>
      <c r="C1227" s="6">
        <v>100</v>
      </c>
      <c r="D1227" s="5" t="s">
        <v>3146</v>
      </c>
      <c r="E1227" s="5" t="s">
        <v>3171</v>
      </c>
      <c r="F1227" s="5" t="s">
        <v>3172</v>
      </c>
      <c r="G1227" s="5" t="s">
        <v>3173</v>
      </c>
      <c r="H1227" s="5" t="s">
        <v>139</v>
      </c>
      <c r="I1227" s="5" t="s">
        <v>32</v>
      </c>
      <c r="J1227" s="5" t="s">
        <v>160</v>
      </c>
      <c r="K1227" s="7">
        <v>42090</v>
      </c>
      <c r="L1227" s="7"/>
      <c r="M1227" s="6" t="s">
        <v>459</v>
      </c>
      <c r="N1227" s="5" t="s">
        <v>47</v>
      </c>
      <c r="O1227" s="9"/>
      <c r="P1227" s="6" t="str">
        <f>VLOOKUP(Table14[[#This Row],[SMT ID]],Table13[[SMT'#]:[163 J Election Question]],9,0)</f>
        <v>No</v>
      </c>
      <c r="Q1227" s="6"/>
      <c r="R1227" s="6"/>
      <c r="S122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27" s="38">
        <f>VLOOKUP(Table14[[#This Row],[SMT ID]],'[1]Section 163(j) Election'!$A$5:$J$1406,7,0)</f>
        <v>0</v>
      </c>
    </row>
    <row r="1228" spans="1:20" s="5" customFormat="1" ht="30" customHeight="1" x14ac:dyDescent="0.25">
      <c r="A1228" s="5" t="s">
        <v>900</v>
      </c>
      <c r="B1228" s="15">
        <v>66530</v>
      </c>
      <c r="C1228" s="6">
        <v>100</v>
      </c>
      <c r="D1228" s="5" t="s">
        <v>900</v>
      </c>
      <c r="E1228" s="5" t="s">
        <v>921</v>
      </c>
      <c r="F1228" s="5" t="s">
        <v>922</v>
      </c>
      <c r="G1228" s="5" t="s">
        <v>744</v>
      </c>
      <c r="H1228" s="5" t="s">
        <v>431</v>
      </c>
      <c r="I1228" s="5" t="s">
        <v>43</v>
      </c>
      <c r="J1228" s="5" t="s">
        <v>44</v>
      </c>
      <c r="K1228" s="7">
        <v>41844</v>
      </c>
      <c r="L1228" s="7"/>
      <c r="M1228" s="6" t="s">
        <v>404</v>
      </c>
      <c r="N1228" s="5" t="s">
        <v>26</v>
      </c>
      <c r="O1228" s="9"/>
      <c r="P1228" s="6" t="str">
        <f>VLOOKUP(Table14[[#This Row],[SMT ID]],Table13[[SMT'#]:[163 J Election Question]],9,0)</f>
        <v>No</v>
      </c>
      <c r="Q1228" s="6"/>
      <c r="R1228" s="6"/>
      <c r="S122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28" s="37">
        <f>VLOOKUP(Table14[[#This Row],[SMT ID]],'[1]Section 163(j) Election'!$A$5:$J$1406,7,0)</f>
        <v>2022</v>
      </c>
    </row>
    <row r="1229" spans="1:20" s="5" customFormat="1" ht="30" customHeight="1" x14ac:dyDescent="0.25">
      <c r="A1229" s="5" t="s">
        <v>3871</v>
      </c>
      <c r="B1229" s="15">
        <v>66536</v>
      </c>
      <c r="C1229" s="6">
        <v>100</v>
      </c>
      <c r="D1229" s="5" t="s">
        <v>3871</v>
      </c>
      <c r="E1229" s="5" t="s">
        <v>3879</v>
      </c>
      <c r="F1229" s="5" t="s">
        <v>3880</v>
      </c>
      <c r="G1229" s="5" t="s">
        <v>611</v>
      </c>
      <c r="H1229" s="5" t="s">
        <v>109</v>
      </c>
      <c r="I1229" s="5" t="s">
        <v>32</v>
      </c>
      <c r="J1229" s="5" t="s">
        <v>333</v>
      </c>
      <c r="K1229" s="7">
        <v>41911</v>
      </c>
      <c r="L1229" s="7"/>
      <c r="M1229" s="6" t="s">
        <v>454</v>
      </c>
      <c r="N1229" s="5" t="s">
        <v>47</v>
      </c>
      <c r="O1229" s="9"/>
      <c r="P1229" s="6" t="str">
        <f>VLOOKUP(Table14[[#This Row],[SMT ID]],Table13[[SMT'#]:[163 J Election Question]],9,0)</f>
        <v>No</v>
      </c>
      <c r="Q1229" s="6"/>
      <c r="R1229" s="6"/>
      <c r="S122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29" s="38">
        <f>VLOOKUP(Table14[[#This Row],[SMT ID]],'[1]Section 163(j) Election'!$A$5:$J$1406,7,0)</f>
        <v>0</v>
      </c>
    </row>
    <row r="1230" spans="1:20" s="5" customFormat="1" ht="30" customHeight="1" x14ac:dyDescent="0.25">
      <c r="A1230" s="5" t="s">
        <v>3146</v>
      </c>
      <c r="B1230" s="15">
        <v>66538</v>
      </c>
      <c r="C1230" s="6">
        <v>100</v>
      </c>
      <c r="D1230" s="5" t="s">
        <v>3146</v>
      </c>
      <c r="E1230" s="5" t="s">
        <v>3174</v>
      </c>
      <c r="F1230" s="5" t="s">
        <v>3175</v>
      </c>
      <c r="G1230" s="5" t="s">
        <v>3176</v>
      </c>
      <c r="H1230" s="5" t="s">
        <v>42</v>
      </c>
      <c r="I1230" s="5" t="s">
        <v>43</v>
      </c>
      <c r="J1230" s="5" t="s">
        <v>3177</v>
      </c>
      <c r="K1230" s="7">
        <v>42081</v>
      </c>
      <c r="L1230" s="7"/>
      <c r="M1230" s="6" t="s">
        <v>454</v>
      </c>
      <c r="N1230" s="5" t="s">
        <v>47</v>
      </c>
      <c r="O1230" s="9"/>
      <c r="P1230" s="6" t="str">
        <f>VLOOKUP(Table14[[#This Row],[SMT ID]],Table13[[SMT'#]:[163 J Election Question]],9,0)</f>
        <v>No</v>
      </c>
      <c r="Q1230" s="6"/>
      <c r="R1230" s="6"/>
      <c r="S123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30" s="37">
        <f>VLOOKUP(Table14[[#This Row],[SMT ID]],'[1]Section 163(j) Election'!$A$5:$J$1406,7,0)</f>
        <v>0</v>
      </c>
    </row>
    <row r="1231" spans="1:20" s="5" customFormat="1" ht="30" customHeight="1" x14ac:dyDescent="0.25">
      <c r="A1231" s="5" t="s">
        <v>3871</v>
      </c>
      <c r="B1231" s="15">
        <v>66540</v>
      </c>
      <c r="C1231" s="6">
        <v>100</v>
      </c>
      <c r="D1231" s="5" t="s">
        <v>3871</v>
      </c>
      <c r="E1231" s="5" t="s">
        <v>3881</v>
      </c>
      <c r="F1231" s="5" t="s">
        <v>3882</v>
      </c>
      <c r="G1231" s="5" t="s">
        <v>3883</v>
      </c>
      <c r="H1231" s="5" t="s">
        <v>31</v>
      </c>
      <c r="I1231" s="5" t="s">
        <v>32</v>
      </c>
      <c r="J1231" s="5" t="s">
        <v>1509</v>
      </c>
      <c r="K1231" s="7">
        <v>42355</v>
      </c>
      <c r="L1231" s="7"/>
      <c r="M1231" s="6" t="s">
        <v>459</v>
      </c>
      <c r="N1231" s="5" t="s">
        <v>26</v>
      </c>
      <c r="O1231" s="9"/>
      <c r="P1231" s="6" t="str">
        <f>VLOOKUP(Table14[[#This Row],[SMT ID]],Table13[[SMT'#]:[163 J Election Question]],9,0)</f>
        <v>Yes</v>
      </c>
      <c r="Q1231" s="6">
        <v>2018</v>
      </c>
      <c r="R1231" s="6"/>
      <c r="S123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31" s="38">
        <f>VLOOKUP(Table14[[#This Row],[SMT ID]],'[1]Section 163(j) Election'!$A$5:$J$1406,7,0)</f>
        <v>2018</v>
      </c>
    </row>
    <row r="1232" spans="1:20" s="5" customFormat="1" ht="30" customHeight="1" x14ac:dyDescent="0.25">
      <c r="A1232" s="5" t="s">
        <v>3871</v>
      </c>
      <c r="B1232" s="15">
        <v>66541</v>
      </c>
      <c r="C1232" s="6">
        <v>100</v>
      </c>
      <c r="D1232" s="5" t="s">
        <v>3871</v>
      </c>
      <c r="E1232" s="5" t="s">
        <v>3884</v>
      </c>
      <c r="F1232" s="5" t="s">
        <v>3885</v>
      </c>
      <c r="G1232" s="5" t="s">
        <v>3883</v>
      </c>
      <c r="H1232" s="5" t="s">
        <v>31</v>
      </c>
      <c r="I1232" s="5" t="s">
        <v>32</v>
      </c>
      <c r="J1232" s="5" t="s">
        <v>1509</v>
      </c>
      <c r="K1232" s="7">
        <v>42223</v>
      </c>
      <c r="L1232" s="7"/>
      <c r="M1232" s="6" t="s">
        <v>459</v>
      </c>
      <c r="N1232" s="5" t="s">
        <v>26</v>
      </c>
      <c r="O1232" s="9"/>
      <c r="P1232" s="6" t="str">
        <f>VLOOKUP(Table14[[#This Row],[SMT ID]],Table13[[SMT'#]:[163 J Election Question]],9,0)</f>
        <v>Yes</v>
      </c>
      <c r="Q1232" s="6">
        <v>2018</v>
      </c>
      <c r="R1232" s="6"/>
      <c r="S123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32" s="37">
        <f>VLOOKUP(Table14[[#This Row],[SMT ID]],'[1]Section 163(j) Election'!$A$5:$J$1406,7,0)</f>
        <v>2018</v>
      </c>
    </row>
    <row r="1233" spans="1:20" s="5" customFormat="1" ht="30" customHeight="1" x14ac:dyDescent="0.25">
      <c r="A1233" s="5" t="s">
        <v>3871</v>
      </c>
      <c r="B1233" s="15">
        <v>66544</v>
      </c>
      <c r="C1233" s="6">
        <v>61</v>
      </c>
      <c r="D1233" s="5" t="s">
        <v>3871</v>
      </c>
      <c r="E1233" s="5" t="s">
        <v>3886</v>
      </c>
      <c r="F1233" s="5" t="s">
        <v>3887</v>
      </c>
      <c r="G1233" s="5" t="s">
        <v>3883</v>
      </c>
      <c r="H1233" s="5" t="s">
        <v>31</v>
      </c>
      <c r="I1233" s="5" t="s">
        <v>32</v>
      </c>
      <c r="J1233" s="5" t="s">
        <v>1509</v>
      </c>
      <c r="K1233" s="7">
        <v>42341</v>
      </c>
      <c r="L1233" s="7"/>
      <c r="M1233" s="6" t="s">
        <v>454</v>
      </c>
      <c r="N1233" s="5" t="s">
        <v>26</v>
      </c>
      <c r="O1233" s="9"/>
      <c r="P1233" s="6" t="str">
        <f>VLOOKUP(Table14[[#This Row],[SMT ID]],Table13[[SMT'#]:[163 J Election Question]],9,0)</f>
        <v>Yes</v>
      </c>
      <c r="Q1233" s="6">
        <v>2018</v>
      </c>
      <c r="R1233" s="6"/>
      <c r="S123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33" s="38">
        <f>VLOOKUP(Table14[[#This Row],[SMT ID]],'[1]Section 163(j) Election'!$A$5:$J$1406,7,0)</f>
        <v>2018</v>
      </c>
    </row>
    <row r="1234" spans="1:20" s="5" customFormat="1" ht="30" customHeight="1" x14ac:dyDescent="0.25">
      <c r="A1234" s="5" t="s">
        <v>3904</v>
      </c>
      <c r="B1234" s="15">
        <v>66544</v>
      </c>
      <c r="C1234" s="6">
        <v>39</v>
      </c>
      <c r="D1234" s="5" t="s">
        <v>3904</v>
      </c>
      <c r="E1234" s="5" t="s">
        <v>3886</v>
      </c>
      <c r="F1234" s="5" t="s">
        <v>3887</v>
      </c>
      <c r="G1234" s="5" t="s">
        <v>3883</v>
      </c>
      <c r="H1234" s="5" t="s">
        <v>31</v>
      </c>
      <c r="I1234" s="5" t="s">
        <v>32</v>
      </c>
      <c r="J1234" s="5" t="s">
        <v>1509</v>
      </c>
      <c r="K1234" s="7">
        <v>42341</v>
      </c>
      <c r="L1234" s="7"/>
      <c r="M1234" s="6" t="s">
        <v>454</v>
      </c>
      <c r="N1234" s="5" t="s">
        <v>26</v>
      </c>
      <c r="O1234" s="9"/>
      <c r="P1234" s="6" t="str">
        <f>VLOOKUP(Table14[[#This Row],[SMT ID]],Table13[[SMT'#]:[163 J Election Question]],9,0)</f>
        <v>Yes</v>
      </c>
      <c r="Q1234" s="6">
        <v>2018</v>
      </c>
      <c r="R1234" s="6"/>
      <c r="S123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34" s="37">
        <f>VLOOKUP(Table14[[#This Row],[SMT ID]],'[1]Section 163(j) Election'!$A$5:$J$1406,7,0)</f>
        <v>2018</v>
      </c>
    </row>
    <row r="1235" spans="1:20" s="5" customFormat="1" ht="30" customHeight="1" x14ac:dyDescent="0.25">
      <c r="A1235" s="5" t="s">
        <v>1107</v>
      </c>
      <c r="B1235" s="15">
        <v>66545</v>
      </c>
      <c r="C1235" s="6">
        <v>100</v>
      </c>
      <c r="D1235" s="5" t="s">
        <v>1107</v>
      </c>
      <c r="E1235" s="5" t="s">
        <v>1115</v>
      </c>
      <c r="F1235" s="5" t="s">
        <v>1116</v>
      </c>
      <c r="G1235" s="5" t="s">
        <v>1117</v>
      </c>
      <c r="H1235" s="5" t="s">
        <v>144</v>
      </c>
      <c r="I1235" s="5" t="s">
        <v>133</v>
      </c>
      <c r="J1235" s="5" t="s">
        <v>298</v>
      </c>
      <c r="K1235" s="7">
        <v>42214</v>
      </c>
      <c r="L1235" s="7"/>
      <c r="M1235" s="6" t="s">
        <v>90</v>
      </c>
      <c r="N1235" s="5" t="s">
        <v>47</v>
      </c>
      <c r="O1235" s="9"/>
      <c r="P1235" s="6" t="s">
        <v>4525</v>
      </c>
      <c r="Q1235" s="6" t="s">
        <v>4525</v>
      </c>
      <c r="R1235" s="6"/>
      <c r="S1235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235" s="38" t="e">
        <f>VLOOKUP(Table14[[#This Row],[SMT ID]],'[1]Section 163(j) Election'!$A$5:$J$1406,7,0)</f>
        <v>#N/A</v>
      </c>
    </row>
    <row r="1236" spans="1:20" s="5" customFormat="1" ht="30" customHeight="1" x14ac:dyDescent="0.25">
      <c r="A1236" s="5" t="s">
        <v>3146</v>
      </c>
      <c r="B1236" s="15">
        <v>66552</v>
      </c>
      <c r="C1236" s="6">
        <v>100</v>
      </c>
      <c r="D1236" s="5" t="s">
        <v>3146</v>
      </c>
      <c r="E1236" s="5" t="s">
        <v>3178</v>
      </c>
      <c r="F1236" s="5" t="s">
        <v>3179</v>
      </c>
      <c r="G1236" s="5" t="s">
        <v>332</v>
      </c>
      <c r="H1236" s="5" t="s">
        <v>289</v>
      </c>
      <c r="I1236" s="5" t="s">
        <v>133</v>
      </c>
      <c r="J1236" s="5" t="s">
        <v>333</v>
      </c>
      <c r="K1236" s="7">
        <v>42527</v>
      </c>
      <c r="L1236" s="7"/>
      <c r="M1236" s="6" t="s">
        <v>90</v>
      </c>
      <c r="N1236" s="5" t="s">
        <v>47</v>
      </c>
      <c r="O1236" s="9"/>
      <c r="P1236" s="6" t="str">
        <f>VLOOKUP(Table14[[#This Row],[SMT ID]],Table13[[SMT'#]:[163 J Election Question]],9,0)</f>
        <v>Yes</v>
      </c>
      <c r="Q1236" s="6">
        <v>2018</v>
      </c>
      <c r="R1236" s="6"/>
      <c r="S123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36" s="37">
        <f>VLOOKUP(Table14[[#This Row],[SMT ID]],'[1]Section 163(j) Election'!$A$5:$J$1406,7,0)</f>
        <v>2018</v>
      </c>
    </row>
    <row r="1237" spans="1:20" s="5" customFormat="1" ht="30" customHeight="1" x14ac:dyDescent="0.25">
      <c r="A1237" s="5" t="s">
        <v>759</v>
      </c>
      <c r="B1237" s="15">
        <v>66561</v>
      </c>
      <c r="C1237" s="6">
        <v>7.95</v>
      </c>
      <c r="D1237" s="5" t="s">
        <v>759</v>
      </c>
      <c r="E1237" s="5" t="s">
        <v>782</v>
      </c>
      <c r="F1237" s="5" t="s">
        <v>783</v>
      </c>
      <c r="G1237" s="5" t="s">
        <v>784</v>
      </c>
      <c r="H1237" s="5" t="s">
        <v>109</v>
      </c>
      <c r="I1237" s="5" t="s">
        <v>32</v>
      </c>
      <c r="J1237" s="5" t="s">
        <v>785</v>
      </c>
      <c r="K1237" s="7">
        <v>42569</v>
      </c>
      <c r="L1237" s="7"/>
      <c r="M1237" s="6" t="s">
        <v>105</v>
      </c>
      <c r="N1237" s="5" t="s">
        <v>47</v>
      </c>
      <c r="O1237" s="9"/>
      <c r="P1237" s="6" t="str">
        <f>VLOOKUP(Table14[[#This Row],[SMT ID]],Table13[[SMT'#]:[163 J Election Question]],9,0)</f>
        <v>Yes</v>
      </c>
      <c r="Q1237" s="6">
        <v>2018</v>
      </c>
      <c r="R1237" s="6"/>
      <c r="S123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37" s="38">
        <f>VLOOKUP(Table14[[#This Row],[SMT ID]],'[1]Section 163(j) Election'!$A$5:$J$1406,7,0)</f>
        <v>2018</v>
      </c>
    </row>
    <row r="1238" spans="1:20" s="5" customFormat="1" ht="30" customHeight="1" x14ac:dyDescent="0.25">
      <c r="A1238" s="5" t="s">
        <v>3904</v>
      </c>
      <c r="B1238" s="15">
        <v>66561</v>
      </c>
      <c r="C1238" s="6">
        <v>37.5</v>
      </c>
      <c r="D1238" s="5" t="s">
        <v>3904</v>
      </c>
      <c r="E1238" s="5" t="s">
        <v>782</v>
      </c>
      <c r="F1238" s="5" t="s">
        <v>783</v>
      </c>
      <c r="G1238" s="5" t="s">
        <v>784</v>
      </c>
      <c r="H1238" s="5" t="s">
        <v>109</v>
      </c>
      <c r="I1238" s="5" t="s">
        <v>32</v>
      </c>
      <c r="J1238" s="5" t="s">
        <v>785</v>
      </c>
      <c r="K1238" s="7">
        <v>42569</v>
      </c>
      <c r="L1238" s="7"/>
      <c r="M1238" s="6" t="s">
        <v>105</v>
      </c>
      <c r="N1238" s="5" t="s">
        <v>47</v>
      </c>
      <c r="O1238" s="9"/>
      <c r="P1238" s="6" t="str">
        <f>VLOOKUP(Table14[[#This Row],[SMT ID]],Table13[[SMT'#]:[163 J Election Question]],9,0)</f>
        <v>Yes</v>
      </c>
      <c r="Q1238" s="6">
        <v>2018</v>
      </c>
      <c r="R1238" s="6"/>
      <c r="S123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38" s="37">
        <f>VLOOKUP(Table14[[#This Row],[SMT ID]],'[1]Section 163(j) Election'!$A$5:$J$1406,7,0)</f>
        <v>2018</v>
      </c>
    </row>
    <row r="1239" spans="1:20" s="5" customFormat="1" ht="30" customHeight="1" x14ac:dyDescent="0.25">
      <c r="A1239" s="5" t="s">
        <v>3958</v>
      </c>
      <c r="B1239" s="15">
        <v>66561</v>
      </c>
      <c r="C1239" s="6">
        <v>54.55</v>
      </c>
      <c r="D1239" s="5" t="s">
        <v>3958</v>
      </c>
      <c r="E1239" s="5" t="s">
        <v>782</v>
      </c>
      <c r="F1239" s="5" t="s">
        <v>783</v>
      </c>
      <c r="G1239" s="5" t="s">
        <v>784</v>
      </c>
      <c r="H1239" s="5" t="s">
        <v>109</v>
      </c>
      <c r="I1239" s="5" t="s">
        <v>32</v>
      </c>
      <c r="J1239" s="5" t="s">
        <v>785</v>
      </c>
      <c r="K1239" s="7">
        <v>42569</v>
      </c>
      <c r="L1239" s="7"/>
      <c r="M1239" s="6" t="s">
        <v>105</v>
      </c>
      <c r="N1239" s="5" t="s">
        <v>47</v>
      </c>
      <c r="O1239" s="9"/>
      <c r="P1239" s="6" t="str">
        <f>VLOOKUP(Table14[[#This Row],[SMT ID]],Table13[[SMT'#]:[163 J Election Question]],9,0)</f>
        <v>Yes</v>
      </c>
      <c r="Q1239" s="6">
        <v>2018</v>
      </c>
      <c r="R1239" s="6"/>
      <c r="S123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39" s="38">
        <f>VLOOKUP(Table14[[#This Row],[SMT ID]],'[1]Section 163(j) Election'!$A$5:$J$1406,7,0)</f>
        <v>2018</v>
      </c>
    </row>
    <row r="1240" spans="1:20" s="5" customFormat="1" ht="30" customHeight="1" x14ac:dyDescent="0.25">
      <c r="A1240" s="5" t="s">
        <v>3871</v>
      </c>
      <c r="B1240" s="15">
        <v>66563</v>
      </c>
      <c r="C1240" s="6">
        <v>100</v>
      </c>
      <c r="D1240" s="5" t="s">
        <v>3871</v>
      </c>
      <c r="E1240" s="5" t="s">
        <v>3888</v>
      </c>
      <c r="F1240" s="5" t="s">
        <v>3889</v>
      </c>
      <c r="G1240" s="5" t="s">
        <v>93</v>
      </c>
      <c r="H1240" s="5" t="s">
        <v>88</v>
      </c>
      <c r="I1240" s="5" t="s">
        <v>32</v>
      </c>
      <c r="J1240" s="5" t="s">
        <v>171</v>
      </c>
      <c r="K1240" s="7">
        <v>41956</v>
      </c>
      <c r="L1240" s="7"/>
      <c r="M1240" s="6" t="s">
        <v>459</v>
      </c>
      <c r="N1240" s="5" t="s">
        <v>47</v>
      </c>
      <c r="O1240" s="9"/>
      <c r="P1240" s="6" t="str">
        <f>VLOOKUP(Table14[[#This Row],[SMT ID]],Table13[[SMT'#]:[163 J Election Question]],9,0)</f>
        <v>No</v>
      </c>
      <c r="Q1240" s="6"/>
      <c r="R1240" s="6"/>
      <c r="S124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40" s="37">
        <f>VLOOKUP(Table14[[#This Row],[SMT ID]],'[1]Section 163(j) Election'!$A$5:$J$1406,7,0)</f>
        <v>2022</v>
      </c>
    </row>
    <row r="1241" spans="1:20" s="5" customFormat="1" ht="30" customHeight="1" x14ac:dyDescent="0.25">
      <c r="A1241" s="5" t="s">
        <v>3871</v>
      </c>
      <c r="B1241" s="15">
        <v>66564</v>
      </c>
      <c r="C1241" s="6">
        <v>100</v>
      </c>
      <c r="D1241" s="5" t="s">
        <v>3871</v>
      </c>
      <c r="E1241" s="5" t="s">
        <v>3890</v>
      </c>
      <c r="F1241" s="5" t="s">
        <v>3891</v>
      </c>
      <c r="G1241" s="5" t="s">
        <v>93</v>
      </c>
      <c r="H1241" s="5" t="s">
        <v>88</v>
      </c>
      <c r="I1241" s="5" t="s">
        <v>32</v>
      </c>
      <c r="J1241" s="5" t="s">
        <v>171</v>
      </c>
      <c r="K1241" s="7">
        <v>42101</v>
      </c>
      <c r="L1241" s="7"/>
      <c r="M1241" s="6" t="s">
        <v>459</v>
      </c>
      <c r="N1241" s="5" t="s">
        <v>178</v>
      </c>
      <c r="O1241" s="9"/>
      <c r="P1241" s="6" t="str">
        <f>VLOOKUP(Table14[[#This Row],[SMT ID]],Table13[[SMT'#]:[163 J Election Question]],9,0)</f>
        <v>No</v>
      </c>
      <c r="Q1241" s="6"/>
      <c r="R1241" s="6"/>
      <c r="S124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41" s="38">
        <f>VLOOKUP(Table14[[#This Row],[SMT ID]],'[1]Section 163(j) Election'!$A$5:$J$1406,7,0)</f>
        <v>0</v>
      </c>
    </row>
    <row r="1242" spans="1:20" s="5" customFormat="1" ht="30" customHeight="1" x14ac:dyDescent="0.25">
      <c r="A1242" s="5" t="s">
        <v>3871</v>
      </c>
      <c r="B1242" s="15">
        <v>66565</v>
      </c>
      <c r="C1242" s="6">
        <v>100</v>
      </c>
      <c r="D1242" s="5" t="s">
        <v>3871</v>
      </c>
      <c r="E1242" s="5" t="s">
        <v>3892</v>
      </c>
      <c r="F1242" s="5" t="s">
        <v>3893</v>
      </c>
      <c r="G1242" s="5" t="s">
        <v>93</v>
      </c>
      <c r="H1242" s="5" t="s">
        <v>88</v>
      </c>
      <c r="I1242" s="5" t="s">
        <v>32</v>
      </c>
      <c r="J1242" s="5" t="s">
        <v>171</v>
      </c>
      <c r="K1242" s="7">
        <v>41996</v>
      </c>
      <c r="L1242" s="7"/>
      <c r="M1242" s="6" t="s">
        <v>459</v>
      </c>
      <c r="N1242" s="5" t="s">
        <v>47</v>
      </c>
      <c r="O1242" s="9"/>
      <c r="P1242" s="6" t="str">
        <f>VLOOKUP(Table14[[#This Row],[SMT ID]],Table13[[SMT'#]:[163 J Election Question]],9,0)</f>
        <v>No</v>
      </c>
      <c r="Q1242" s="6"/>
      <c r="R1242" s="6"/>
      <c r="S124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42" s="37">
        <f>VLOOKUP(Table14[[#This Row],[SMT ID]],'[1]Section 163(j) Election'!$A$5:$J$1406,7,0)</f>
        <v>0</v>
      </c>
    </row>
    <row r="1243" spans="1:20" s="5" customFormat="1" ht="30" customHeight="1" x14ac:dyDescent="0.25">
      <c r="A1243" s="5" t="s">
        <v>3843</v>
      </c>
      <c r="B1243" s="15">
        <v>66572</v>
      </c>
      <c r="C1243" s="6">
        <v>100</v>
      </c>
      <c r="D1243" s="5" t="s">
        <v>3843</v>
      </c>
      <c r="E1243" s="5" t="s">
        <v>3862</v>
      </c>
      <c r="F1243" s="5" t="s">
        <v>3863</v>
      </c>
      <c r="G1243" s="5" t="s">
        <v>1947</v>
      </c>
      <c r="H1243" s="5" t="s">
        <v>203</v>
      </c>
      <c r="I1243" s="5" t="s">
        <v>133</v>
      </c>
      <c r="J1243" s="5" t="s">
        <v>254</v>
      </c>
      <c r="K1243" s="7">
        <v>41955</v>
      </c>
      <c r="L1243" s="7"/>
      <c r="M1243" s="6" t="s">
        <v>454</v>
      </c>
      <c r="N1243" s="5" t="s">
        <v>47</v>
      </c>
      <c r="O1243" s="9"/>
      <c r="P1243" s="6" t="str">
        <f>VLOOKUP(Table14[[#This Row],[SMT ID]],Table13[[SMT'#]:[163 J Election Question]],9,0)</f>
        <v>No</v>
      </c>
      <c r="Q1243" s="6"/>
      <c r="R1243" s="6"/>
      <c r="S124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43" s="38">
        <f>VLOOKUP(Table14[[#This Row],[SMT ID]],'[1]Section 163(j) Election'!$A$5:$J$1406,7,0)</f>
        <v>0</v>
      </c>
    </row>
    <row r="1244" spans="1:20" s="5" customFormat="1" ht="30" customHeight="1" x14ac:dyDescent="0.25">
      <c r="A1244" s="5" t="s">
        <v>3843</v>
      </c>
      <c r="B1244" s="15">
        <v>66573</v>
      </c>
      <c r="C1244" s="6">
        <v>12</v>
      </c>
      <c r="D1244" s="5" t="s">
        <v>3843</v>
      </c>
      <c r="E1244" s="5" t="s">
        <v>3864</v>
      </c>
      <c r="F1244" s="5" t="s">
        <v>3865</v>
      </c>
      <c r="G1244" s="5" t="s">
        <v>1947</v>
      </c>
      <c r="H1244" s="5" t="s">
        <v>203</v>
      </c>
      <c r="I1244" s="5" t="s">
        <v>133</v>
      </c>
      <c r="J1244" s="5" t="s">
        <v>254</v>
      </c>
      <c r="K1244" s="7">
        <v>41946</v>
      </c>
      <c r="L1244" s="7"/>
      <c r="M1244" s="6" t="s">
        <v>454</v>
      </c>
      <c r="N1244" s="5" t="s">
        <v>47</v>
      </c>
      <c r="O1244" s="9"/>
      <c r="P1244" s="6" t="str">
        <f>VLOOKUP(Table14[[#This Row],[SMT ID]],Table13[[SMT'#]:[163 J Election Question]],9,0)</f>
        <v>No</v>
      </c>
      <c r="Q1244" s="6"/>
      <c r="R1244" s="6"/>
      <c r="S124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44" s="37">
        <f>VLOOKUP(Table14[[#This Row],[SMT ID]],'[1]Section 163(j) Election'!$A$5:$J$1406,7,0)</f>
        <v>0</v>
      </c>
    </row>
    <row r="1245" spans="1:20" s="5" customFormat="1" ht="30" customHeight="1" x14ac:dyDescent="0.25">
      <c r="A1245" s="5" t="s">
        <v>3904</v>
      </c>
      <c r="B1245" s="15">
        <v>66573</v>
      </c>
      <c r="C1245" s="6">
        <v>88</v>
      </c>
      <c r="D1245" s="5" t="s">
        <v>3904</v>
      </c>
      <c r="E1245" s="5" t="s">
        <v>3864</v>
      </c>
      <c r="F1245" s="5" t="s">
        <v>3865</v>
      </c>
      <c r="G1245" s="5" t="s">
        <v>1947</v>
      </c>
      <c r="H1245" s="5" t="s">
        <v>203</v>
      </c>
      <c r="I1245" s="5" t="s">
        <v>133</v>
      </c>
      <c r="J1245" s="5" t="s">
        <v>254</v>
      </c>
      <c r="K1245" s="7">
        <v>41946</v>
      </c>
      <c r="L1245" s="7"/>
      <c r="M1245" s="6" t="s">
        <v>454</v>
      </c>
      <c r="N1245" s="5" t="s">
        <v>47</v>
      </c>
      <c r="O1245" s="9"/>
      <c r="P1245" s="6" t="str">
        <f>VLOOKUP(Table14[[#This Row],[SMT ID]],Table13[[SMT'#]:[163 J Election Question]],9,0)</f>
        <v>No</v>
      </c>
      <c r="Q1245" s="6"/>
      <c r="R1245" s="6"/>
      <c r="S124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45" s="38">
        <f>VLOOKUP(Table14[[#This Row],[SMT ID]],'[1]Section 163(j) Election'!$A$5:$J$1406,7,0)</f>
        <v>0</v>
      </c>
    </row>
    <row r="1246" spans="1:20" s="5" customFormat="1" ht="30" customHeight="1" x14ac:dyDescent="0.25">
      <c r="A1246" s="5" t="s">
        <v>1239</v>
      </c>
      <c r="B1246" s="15">
        <v>66577</v>
      </c>
      <c r="C1246" s="6">
        <v>100</v>
      </c>
      <c r="D1246" s="5" t="s">
        <v>1239</v>
      </c>
      <c r="E1246" s="5" t="s">
        <v>1248</v>
      </c>
      <c r="F1246" s="5" t="s">
        <v>1249</v>
      </c>
      <c r="G1246" s="5" t="s">
        <v>1250</v>
      </c>
      <c r="H1246" s="5" t="s">
        <v>164</v>
      </c>
      <c r="I1246" s="5" t="s">
        <v>133</v>
      </c>
      <c r="J1246" s="5" t="s">
        <v>1251</v>
      </c>
      <c r="K1246" s="7">
        <v>42397</v>
      </c>
      <c r="L1246" s="7"/>
      <c r="M1246" s="6" t="s">
        <v>90</v>
      </c>
      <c r="N1246" s="5" t="s">
        <v>47</v>
      </c>
      <c r="O1246" s="9"/>
      <c r="P1246" s="6" t="str">
        <f>VLOOKUP(Table14[[#This Row],[SMT ID]],Table13[[SMT'#]:[163 J Election Question]],9,0)</f>
        <v>Yes</v>
      </c>
      <c r="Q1246" s="6">
        <v>2018</v>
      </c>
      <c r="R1246" s="6"/>
      <c r="S124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46" s="37">
        <f>VLOOKUP(Table14[[#This Row],[SMT ID]],'[1]Section 163(j) Election'!$A$5:$J$1406,7,0)</f>
        <v>2018</v>
      </c>
    </row>
    <row r="1247" spans="1:20" s="5" customFormat="1" ht="30" customHeight="1" x14ac:dyDescent="0.25">
      <c r="A1247" s="5" t="s">
        <v>1694</v>
      </c>
      <c r="B1247" s="15">
        <v>66580</v>
      </c>
      <c r="C1247" s="6">
        <v>100</v>
      </c>
      <c r="D1247" s="5" t="s">
        <v>1694</v>
      </c>
      <c r="E1247" s="5" t="s">
        <v>1707</v>
      </c>
      <c r="F1247" s="5" t="s">
        <v>1708</v>
      </c>
      <c r="G1247" s="5" t="s">
        <v>1709</v>
      </c>
      <c r="H1247" s="5" t="s">
        <v>132</v>
      </c>
      <c r="I1247" s="5" t="s">
        <v>133</v>
      </c>
      <c r="J1247" s="5" t="s">
        <v>1710</v>
      </c>
      <c r="K1247" s="7">
        <v>42088</v>
      </c>
      <c r="L1247" s="7"/>
      <c r="M1247" s="6" t="s">
        <v>459</v>
      </c>
      <c r="N1247" s="5" t="s">
        <v>47</v>
      </c>
      <c r="O1247" s="9"/>
      <c r="P1247" s="6" t="str">
        <f>VLOOKUP(Table14[[#This Row],[SMT ID]],Table13[[SMT'#]:[163 J Election Question]],9,0)</f>
        <v>Yes</v>
      </c>
      <c r="Q1247" s="6">
        <v>2018</v>
      </c>
      <c r="R1247" s="6"/>
      <c r="S124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47" s="38">
        <f>VLOOKUP(Table14[[#This Row],[SMT ID]],'[1]Section 163(j) Election'!$A$5:$J$1406,7,0)</f>
        <v>2018</v>
      </c>
    </row>
    <row r="1248" spans="1:20" s="5" customFormat="1" ht="30" customHeight="1" x14ac:dyDescent="0.25">
      <c r="A1248" s="5" t="s">
        <v>3146</v>
      </c>
      <c r="B1248" s="15">
        <v>66583</v>
      </c>
      <c r="C1248" s="6">
        <v>100</v>
      </c>
      <c r="D1248" s="5" t="s">
        <v>3146</v>
      </c>
      <c r="E1248" s="5" t="s">
        <v>3180</v>
      </c>
      <c r="F1248" s="5" t="s">
        <v>3181</v>
      </c>
      <c r="G1248" s="5" t="s">
        <v>3182</v>
      </c>
      <c r="H1248" s="5" t="s">
        <v>100</v>
      </c>
      <c r="I1248" s="5" t="s">
        <v>32</v>
      </c>
      <c r="J1248" s="5" t="s">
        <v>122</v>
      </c>
      <c r="K1248" s="7">
        <v>42075</v>
      </c>
      <c r="L1248" s="7"/>
      <c r="M1248" s="6" t="s">
        <v>459</v>
      </c>
      <c r="N1248" s="5" t="s">
        <v>26</v>
      </c>
      <c r="O1248" s="9"/>
      <c r="P1248" s="6" t="str">
        <f>VLOOKUP(Table14[[#This Row],[SMT ID]],Table13[[SMT'#]:[163 J Election Question]],9,0)</f>
        <v>No</v>
      </c>
      <c r="Q1248" s="6"/>
      <c r="R1248" s="6"/>
      <c r="S124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48" s="37">
        <f>VLOOKUP(Table14[[#This Row],[SMT ID]],'[1]Section 163(j) Election'!$A$5:$J$1406,7,0)</f>
        <v>2022</v>
      </c>
    </row>
    <row r="1249" spans="1:20" s="5" customFormat="1" ht="30" customHeight="1" x14ac:dyDescent="0.25">
      <c r="A1249" s="5" t="s">
        <v>1713</v>
      </c>
      <c r="B1249" s="15">
        <v>66584</v>
      </c>
      <c r="C1249" s="6">
        <v>100</v>
      </c>
      <c r="D1249" s="5" t="s">
        <v>1713</v>
      </c>
      <c r="E1249" s="5" t="s">
        <v>1714</v>
      </c>
      <c r="F1249" s="5" t="s">
        <v>1715</v>
      </c>
      <c r="G1249" s="5" t="s">
        <v>1716</v>
      </c>
      <c r="H1249" s="5" t="s">
        <v>31</v>
      </c>
      <c r="I1249" s="5" t="s">
        <v>32</v>
      </c>
      <c r="J1249" s="5" t="s">
        <v>19</v>
      </c>
      <c r="K1249" s="7">
        <v>42408</v>
      </c>
      <c r="L1249" s="7"/>
      <c r="M1249" s="6" t="s">
        <v>454</v>
      </c>
      <c r="N1249" s="5" t="s">
        <v>47</v>
      </c>
      <c r="O1249" s="9"/>
      <c r="P1249" s="6" t="str">
        <f>VLOOKUP(Table14[[#This Row],[SMT ID]],Table13[[SMT'#]:[163 J Election Question]],9,0)</f>
        <v>Yes</v>
      </c>
      <c r="Q1249" s="6">
        <v>2018</v>
      </c>
      <c r="R1249" s="6"/>
      <c r="S124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49" s="38">
        <f>VLOOKUP(Table14[[#This Row],[SMT ID]],'[1]Section 163(j) Election'!$A$5:$J$1406,7,0)</f>
        <v>2018</v>
      </c>
    </row>
    <row r="1250" spans="1:20" s="5" customFormat="1" ht="30" customHeight="1" x14ac:dyDescent="0.25">
      <c r="A1250" s="5" t="s">
        <v>3146</v>
      </c>
      <c r="B1250" s="15">
        <v>66585</v>
      </c>
      <c r="C1250" s="6">
        <v>100</v>
      </c>
      <c r="D1250" s="5" t="s">
        <v>3146</v>
      </c>
      <c r="E1250" s="5" t="s">
        <v>3183</v>
      </c>
      <c r="F1250" s="5" t="s">
        <v>3184</v>
      </c>
      <c r="G1250" s="5" t="s">
        <v>1659</v>
      </c>
      <c r="H1250" s="5" t="s">
        <v>31</v>
      </c>
      <c r="I1250" s="5" t="s">
        <v>32</v>
      </c>
      <c r="J1250" s="5" t="s">
        <v>153</v>
      </c>
      <c r="K1250" s="7">
        <v>42200</v>
      </c>
      <c r="L1250" s="7"/>
      <c r="M1250" s="6" t="s">
        <v>454</v>
      </c>
      <c r="N1250" s="5" t="s">
        <v>47</v>
      </c>
      <c r="O1250" s="9"/>
      <c r="P1250" s="6" t="str">
        <f>VLOOKUP(Table14[[#This Row],[SMT ID]],Table13[[SMT'#]:[163 J Election Question]],9,0)</f>
        <v>No</v>
      </c>
      <c r="Q1250" s="6"/>
      <c r="R1250" s="6"/>
      <c r="S125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50" s="37">
        <f>VLOOKUP(Table14[[#This Row],[SMT ID]],'[1]Section 163(j) Election'!$A$5:$J$1406,7,0)</f>
        <v>0</v>
      </c>
    </row>
    <row r="1251" spans="1:20" s="5" customFormat="1" ht="30" customHeight="1" x14ac:dyDescent="0.25">
      <c r="A1251" s="5" t="s">
        <v>1107</v>
      </c>
      <c r="B1251" s="15">
        <v>66586</v>
      </c>
      <c r="C1251" s="6">
        <v>100</v>
      </c>
      <c r="D1251" s="5" t="s">
        <v>1107</v>
      </c>
      <c r="E1251" s="5" t="s">
        <v>1118</v>
      </c>
      <c r="F1251" s="5" t="s">
        <v>1119</v>
      </c>
      <c r="G1251" s="5" t="s">
        <v>1120</v>
      </c>
      <c r="H1251" s="5" t="s">
        <v>451</v>
      </c>
      <c r="I1251" s="5" t="s">
        <v>452</v>
      </c>
      <c r="J1251" s="5" t="s">
        <v>1121</v>
      </c>
      <c r="K1251" s="7">
        <v>42180</v>
      </c>
      <c r="L1251" s="7"/>
      <c r="M1251" s="6" t="s">
        <v>90</v>
      </c>
      <c r="N1251" s="5" t="s">
        <v>26</v>
      </c>
      <c r="O1251" s="9"/>
      <c r="P1251" s="6" t="str">
        <f>VLOOKUP(Table14[[#This Row],[SMT ID]],Table13[[SMT'#]:[163 J Election Question]],9,0)</f>
        <v>Yes</v>
      </c>
      <c r="Q1251" s="6">
        <v>2018</v>
      </c>
      <c r="R1251" s="6"/>
      <c r="S125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51" s="38">
        <f>VLOOKUP(Table14[[#This Row],[SMT ID]],'[1]Section 163(j) Election'!$A$5:$J$1406,7,0)</f>
        <v>2018</v>
      </c>
    </row>
    <row r="1252" spans="1:20" s="5" customFormat="1" ht="30" customHeight="1" x14ac:dyDescent="0.25">
      <c r="A1252" s="5" t="s">
        <v>3823</v>
      </c>
      <c r="B1252" s="15">
        <v>66614</v>
      </c>
      <c r="C1252" s="6">
        <v>78.069999999999993</v>
      </c>
      <c r="D1252" s="5" t="s">
        <v>3823</v>
      </c>
      <c r="E1252" s="5" t="s">
        <v>3833</v>
      </c>
      <c r="F1252" s="5" t="s">
        <v>3834</v>
      </c>
      <c r="G1252" s="5" t="s">
        <v>2725</v>
      </c>
      <c r="H1252" s="5" t="s">
        <v>31</v>
      </c>
      <c r="I1252" s="5" t="s">
        <v>32</v>
      </c>
      <c r="J1252" s="5" t="s">
        <v>1509</v>
      </c>
      <c r="K1252" s="7">
        <v>42206</v>
      </c>
      <c r="L1252" s="7"/>
      <c r="M1252" s="6" t="s">
        <v>459</v>
      </c>
      <c r="N1252" s="5" t="s">
        <v>47</v>
      </c>
      <c r="O1252" s="9"/>
      <c r="P1252" s="6" t="str">
        <f>VLOOKUP(Table14[[#This Row],[SMT ID]],Table13[[SMT'#]:[163 J Election Question]],9,0)</f>
        <v>No</v>
      </c>
      <c r="Q1252" s="6"/>
      <c r="R1252" s="6"/>
      <c r="S125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52" s="37">
        <f>VLOOKUP(Table14[[#This Row],[SMT ID]],'[1]Section 163(j) Election'!$A$5:$J$1406,7,0)</f>
        <v>0</v>
      </c>
    </row>
    <row r="1253" spans="1:20" s="5" customFormat="1" ht="30" customHeight="1" x14ac:dyDescent="0.25">
      <c r="A1253" s="5" t="s">
        <v>3871</v>
      </c>
      <c r="B1253" s="15">
        <v>66614</v>
      </c>
      <c r="C1253" s="6">
        <v>21.93</v>
      </c>
      <c r="D1253" s="5" t="s">
        <v>3871</v>
      </c>
      <c r="E1253" s="5" t="s">
        <v>3833</v>
      </c>
      <c r="F1253" s="5" t="s">
        <v>3834</v>
      </c>
      <c r="G1253" s="5" t="s">
        <v>2725</v>
      </c>
      <c r="H1253" s="5" t="s">
        <v>31</v>
      </c>
      <c r="I1253" s="5" t="s">
        <v>32</v>
      </c>
      <c r="J1253" s="5" t="s">
        <v>1509</v>
      </c>
      <c r="K1253" s="7">
        <v>42206</v>
      </c>
      <c r="L1253" s="7"/>
      <c r="M1253" s="6" t="s">
        <v>459</v>
      </c>
      <c r="N1253" s="5" t="s">
        <v>47</v>
      </c>
      <c r="O1253" s="9"/>
      <c r="P1253" s="6" t="str">
        <f>VLOOKUP(Table14[[#This Row],[SMT ID]],Table13[[SMT'#]:[163 J Election Question]],9,0)</f>
        <v>No</v>
      </c>
      <c r="Q1253" s="6"/>
      <c r="R1253" s="6"/>
      <c r="S125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53" s="38">
        <f>VLOOKUP(Table14[[#This Row],[SMT ID]],'[1]Section 163(j) Election'!$A$5:$J$1406,7,0)</f>
        <v>0</v>
      </c>
    </row>
    <row r="1254" spans="1:20" s="5" customFormat="1" ht="30" customHeight="1" x14ac:dyDescent="0.25">
      <c r="A1254" s="5" t="s">
        <v>759</v>
      </c>
      <c r="B1254" s="15">
        <v>66623</v>
      </c>
      <c r="C1254" s="6">
        <v>31.27</v>
      </c>
      <c r="D1254" s="5" t="s">
        <v>759</v>
      </c>
      <c r="E1254" s="5" t="s">
        <v>786</v>
      </c>
      <c r="F1254" s="5" t="s">
        <v>787</v>
      </c>
      <c r="G1254" s="5" t="s">
        <v>767</v>
      </c>
      <c r="H1254" s="5" t="s">
        <v>53</v>
      </c>
      <c r="I1254" s="5" t="s">
        <v>43</v>
      </c>
      <c r="J1254" s="5" t="s">
        <v>33</v>
      </c>
      <c r="K1254" s="7">
        <v>42122</v>
      </c>
      <c r="L1254" s="7"/>
      <c r="M1254" s="6" t="s">
        <v>454</v>
      </c>
      <c r="N1254" s="5" t="s">
        <v>47</v>
      </c>
      <c r="O1254" s="9"/>
      <c r="P1254" s="6" t="str">
        <f>VLOOKUP(Table14[[#This Row],[SMT ID]],Table13[[SMT'#]:[163 J Election Question]],9,0)</f>
        <v>No</v>
      </c>
      <c r="Q1254" s="6"/>
      <c r="R1254" s="6"/>
      <c r="S125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54" s="37">
        <f>VLOOKUP(Table14[[#This Row],[SMT ID]],'[1]Section 163(j) Election'!$A$5:$J$1406,7,0)</f>
        <v>0</v>
      </c>
    </row>
    <row r="1255" spans="1:20" s="5" customFormat="1" ht="30" customHeight="1" x14ac:dyDescent="0.25">
      <c r="A1255" s="5" t="s">
        <v>800</v>
      </c>
      <c r="B1255" s="15">
        <v>66623</v>
      </c>
      <c r="C1255" s="6">
        <v>8.2899999999999991</v>
      </c>
      <c r="D1255" s="5" t="s">
        <v>800</v>
      </c>
      <c r="E1255" s="5" t="s">
        <v>786</v>
      </c>
      <c r="F1255" s="5" t="s">
        <v>787</v>
      </c>
      <c r="G1255" s="5" t="s">
        <v>767</v>
      </c>
      <c r="H1255" s="5" t="s">
        <v>53</v>
      </c>
      <c r="I1255" s="5" t="s">
        <v>43</v>
      </c>
      <c r="J1255" s="5" t="s">
        <v>33</v>
      </c>
      <c r="K1255" s="7">
        <v>42122</v>
      </c>
      <c r="L1255" s="7"/>
      <c r="M1255" s="6" t="s">
        <v>454</v>
      </c>
      <c r="N1255" s="5" t="s">
        <v>47</v>
      </c>
      <c r="O1255" s="9"/>
      <c r="P1255" s="6" t="str">
        <f>VLOOKUP(Table14[[#This Row],[SMT ID]],Table13[[SMT'#]:[163 J Election Question]],9,0)</f>
        <v>No</v>
      </c>
      <c r="Q1255" s="6"/>
      <c r="R1255" s="6"/>
      <c r="S125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55" s="38">
        <f>VLOOKUP(Table14[[#This Row],[SMT ID]],'[1]Section 163(j) Election'!$A$5:$J$1406,7,0)</f>
        <v>0</v>
      </c>
    </row>
    <row r="1256" spans="1:20" s="5" customFormat="1" ht="30" customHeight="1" x14ac:dyDescent="0.25">
      <c r="A1256" s="5" t="s">
        <v>1496</v>
      </c>
      <c r="B1256" s="15">
        <v>66623</v>
      </c>
      <c r="C1256" s="6">
        <v>60.44</v>
      </c>
      <c r="D1256" s="5" t="s">
        <v>1496</v>
      </c>
      <c r="E1256" s="5" t="s">
        <v>786</v>
      </c>
      <c r="F1256" s="5" t="s">
        <v>787</v>
      </c>
      <c r="G1256" s="5" t="s">
        <v>767</v>
      </c>
      <c r="H1256" s="5" t="s">
        <v>53</v>
      </c>
      <c r="I1256" s="5" t="s">
        <v>43</v>
      </c>
      <c r="J1256" s="5" t="s">
        <v>33</v>
      </c>
      <c r="K1256" s="7">
        <v>42122</v>
      </c>
      <c r="L1256" s="7"/>
      <c r="M1256" s="6" t="s">
        <v>454</v>
      </c>
      <c r="N1256" s="5" t="s">
        <v>47</v>
      </c>
      <c r="O1256" s="9"/>
      <c r="P1256" s="6" t="str">
        <f>VLOOKUP(Table14[[#This Row],[SMT ID]],Table13[[SMT'#]:[163 J Election Question]],9,0)</f>
        <v>No</v>
      </c>
      <c r="Q1256" s="6"/>
      <c r="R1256" s="6"/>
      <c r="S125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56" s="37">
        <f>VLOOKUP(Table14[[#This Row],[SMT ID]],'[1]Section 163(j) Election'!$A$5:$J$1406,7,0)</f>
        <v>0</v>
      </c>
    </row>
    <row r="1257" spans="1:20" s="5" customFormat="1" ht="30" customHeight="1" x14ac:dyDescent="0.25">
      <c r="A1257" s="5" t="s">
        <v>1537</v>
      </c>
      <c r="B1257" s="15">
        <v>66635</v>
      </c>
      <c r="C1257" s="6">
        <v>100</v>
      </c>
      <c r="D1257" s="5" t="s">
        <v>1537</v>
      </c>
      <c r="E1257" s="5" t="s">
        <v>1545</v>
      </c>
      <c r="F1257" s="5" t="s">
        <v>1546</v>
      </c>
      <c r="G1257" s="5" t="s">
        <v>1396</v>
      </c>
      <c r="H1257" s="5" t="s">
        <v>42</v>
      </c>
      <c r="I1257" s="5" t="s">
        <v>43</v>
      </c>
      <c r="J1257" s="5" t="s">
        <v>1348</v>
      </c>
      <c r="K1257" s="7">
        <v>42181</v>
      </c>
      <c r="L1257" s="7"/>
      <c r="M1257" s="6" t="s">
        <v>454</v>
      </c>
      <c r="N1257" s="5" t="s">
        <v>47</v>
      </c>
      <c r="O1257" s="9"/>
      <c r="P1257" s="6" t="str">
        <f>VLOOKUP(Table14[[#This Row],[SMT ID]],Table13[[SMT'#]:[163 J Election Question]],9,0)</f>
        <v>No</v>
      </c>
      <c r="Q1257" s="6"/>
      <c r="R1257" s="6"/>
      <c r="S125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57" s="38">
        <f>VLOOKUP(Table14[[#This Row],[SMT ID]],'[1]Section 163(j) Election'!$A$5:$J$1406,7,0)</f>
        <v>0</v>
      </c>
    </row>
    <row r="1258" spans="1:20" s="5" customFormat="1" ht="30" customHeight="1" x14ac:dyDescent="0.25">
      <c r="A1258" s="5" t="s">
        <v>1713</v>
      </c>
      <c r="B1258" s="15">
        <v>66645</v>
      </c>
      <c r="C1258" s="6">
        <v>100</v>
      </c>
      <c r="D1258" s="5" t="s">
        <v>1713</v>
      </c>
      <c r="E1258" s="5" t="s">
        <v>1717</v>
      </c>
      <c r="F1258" s="5" t="s">
        <v>1718</v>
      </c>
      <c r="G1258" s="5" t="s">
        <v>1719</v>
      </c>
      <c r="H1258" s="5" t="s">
        <v>127</v>
      </c>
      <c r="I1258" s="5" t="s">
        <v>43</v>
      </c>
      <c r="J1258" s="5" t="s">
        <v>44</v>
      </c>
      <c r="K1258" s="7">
        <v>42339</v>
      </c>
      <c r="L1258" s="7"/>
      <c r="M1258" s="6" t="s">
        <v>459</v>
      </c>
      <c r="N1258" s="5" t="s">
        <v>47</v>
      </c>
      <c r="O1258" s="9"/>
      <c r="P1258" s="6" t="str">
        <f>VLOOKUP(Table14[[#This Row],[SMT ID]],Table13[[SMT'#]:[163 J Election Question]],9,0)</f>
        <v>Yes</v>
      </c>
      <c r="Q1258" s="6">
        <v>2018</v>
      </c>
      <c r="R1258" s="6"/>
      <c r="S125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58" s="37">
        <f>VLOOKUP(Table14[[#This Row],[SMT ID]],'[1]Section 163(j) Election'!$A$5:$J$1406,7,0)</f>
        <v>2018</v>
      </c>
    </row>
    <row r="1259" spans="1:20" s="5" customFormat="1" ht="30" customHeight="1" x14ac:dyDescent="0.25">
      <c r="A1259" s="5" t="s">
        <v>1713</v>
      </c>
      <c r="B1259" s="15">
        <v>66646</v>
      </c>
      <c r="C1259" s="6">
        <v>100</v>
      </c>
      <c r="D1259" s="5" t="s">
        <v>1713</v>
      </c>
      <c r="E1259" s="5" t="s">
        <v>1720</v>
      </c>
      <c r="F1259" s="5" t="s">
        <v>1721</v>
      </c>
      <c r="G1259" s="5" t="s">
        <v>1719</v>
      </c>
      <c r="H1259" s="5" t="s">
        <v>127</v>
      </c>
      <c r="I1259" s="5" t="s">
        <v>43</v>
      </c>
      <c r="J1259" s="5" t="s">
        <v>44</v>
      </c>
      <c r="K1259" s="7">
        <v>42368</v>
      </c>
      <c r="L1259" s="7"/>
      <c r="M1259" s="6" t="s">
        <v>454</v>
      </c>
      <c r="N1259" s="5" t="s">
        <v>47</v>
      </c>
      <c r="O1259" s="9"/>
      <c r="P1259" s="6" t="str">
        <f>VLOOKUP(Table14[[#This Row],[SMT ID]],Table13[[SMT'#]:[163 J Election Question]],9,0)</f>
        <v>Yes</v>
      </c>
      <c r="Q1259" s="6">
        <v>2018</v>
      </c>
      <c r="R1259" s="6"/>
      <c r="S125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59" s="38">
        <f>VLOOKUP(Table14[[#This Row],[SMT ID]],'[1]Section 163(j) Election'!$A$5:$J$1406,7,0)</f>
        <v>2018</v>
      </c>
    </row>
    <row r="1260" spans="1:20" s="5" customFormat="1" ht="30" customHeight="1" x14ac:dyDescent="0.25">
      <c r="A1260" s="5" t="s">
        <v>3117</v>
      </c>
      <c r="B1260" s="15">
        <v>66651</v>
      </c>
      <c r="C1260" s="6">
        <v>100</v>
      </c>
      <c r="D1260" s="5" t="s">
        <v>3117</v>
      </c>
      <c r="E1260" s="5" t="s">
        <v>3142</v>
      </c>
      <c r="F1260" s="5" t="s">
        <v>3143</v>
      </c>
      <c r="G1260" s="5" t="s">
        <v>3144</v>
      </c>
      <c r="H1260" s="5" t="s">
        <v>232</v>
      </c>
      <c r="I1260" s="5" t="s">
        <v>133</v>
      </c>
      <c r="J1260" s="5" t="s">
        <v>3145</v>
      </c>
      <c r="K1260" s="7">
        <v>42072</v>
      </c>
      <c r="L1260" s="7"/>
      <c r="M1260" s="6" t="s">
        <v>250</v>
      </c>
      <c r="N1260" s="5" t="s">
        <v>47</v>
      </c>
      <c r="O1260" s="9"/>
      <c r="P1260" s="6" t="str">
        <f>VLOOKUP(Table14[[#This Row],[SMT ID]],Table13[[SMT'#]:[163 J Election Question]],9,0)</f>
        <v>No</v>
      </c>
      <c r="Q1260" s="6"/>
      <c r="R1260" s="6"/>
      <c r="S126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60" s="37">
        <f>VLOOKUP(Table14[[#This Row],[SMT ID]],'[1]Section 163(j) Election'!$A$5:$J$1406,7,0)</f>
        <v>0</v>
      </c>
    </row>
    <row r="1261" spans="1:20" s="5" customFormat="1" ht="30" customHeight="1" x14ac:dyDescent="0.25">
      <c r="A1261" s="5" t="s">
        <v>4232</v>
      </c>
      <c r="B1261" s="15">
        <v>66652</v>
      </c>
      <c r="C1261" s="6">
        <v>100</v>
      </c>
      <c r="D1261" s="5" t="s">
        <v>4232</v>
      </c>
      <c r="E1261" s="5" t="s">
        <v>4245</v>
      </c>
      <c r="F1261" s="5" t="s">
        <v>4246</v>
      </c>
      <c r="G1261" s="5" t="s">
        <v>3842</v>
      </c>
      <c r="H1261" s="5" t="s">
        <v>232</v>
      </c>
      <c r="I1261" s="5" t="s">
        <v>133</v>
      </c>
      <c r="J1261" s="5" t="s">
        <v>62</v>
      </c>
      <c r="K1261" s="7">
        <v>42230</v>
      </c>
      <c r="L1261" s="7"/>
      <c r="M1261" s="6" t="s">
        <v>459</v>
      </c>
      <c r="N1261" s="5" t="s">
        <v>47</v>
      </c>
      <c r="O1261" s="9"/>
      <c r="P1261" s="6" t="str">
        <f>VLOOKUP(Table14[[#This Row],[SMT ID]],Table13[[SMT'#]:[163 J Election Question]],9,0)</f>
        <v>Yes</v>
      </c>
      <c r="Q1261" s="6">
        <v>2018</v>
      </c>
      <c r="R1261" s="6"/>
      <c r="S126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61" s="38">
        <f>VLOOKUP(Table14[[#This Row],[SMT ID]],'[1]Section 163(j) Election'!$A$5:$J$1406,7,0)</f>
        <v>2018</v>
      </c>
    </row>
    <row r="1262" spans="1:20" s="5" customFormat="1" ht="30" customHeight="1" x14ac:dyDescent="0.25">
      <c r="A1262" s="5" t="s">
        <v>4232</v>
      </c>
      <c r="B1262" s="15">
        <v>66653</v>
      </c>
      <c r="C1262" s="6">
        <v>100</v>
      </c>
      <c r="D1262" s="5" t="s">
        <v>4232</v>
      </c>
      <c r="E1262" s="5" t="s">
        <v>4247</v>
      </c>
      <c r="F1262" s="5" t="s">
        <v>4248</v>
      </c>
      <c r="G1262" s="5" t="s">
        <v>3842</v>
      </c>
      <c r="H1262" s="5" t="s">
        <v>232</v>
      </c>
      <c r="I1262" s="5" t="s">
        <v>133</v>
      </c>
      <c r="J1262" s="5" t="s">
        <v>62</v>
      </c>
      <c r="K1262" s="7">
        <v>42412</v>
      </c>
      <c r="L1262" s="7"/>
      <c r="M1262" s="6" t="s">
        <v>454</v>
      </c>
      <c r="N1262" s="5" t="s">
        <v>47</v>
      </c>
      <c r="O1262" s="9"/>
      <c r="P1262" s="6" t="str">
        <f>VLOOKUP(Table14[[#This Row],[SMT ID]],Table13[[SMT'#]:[163 J Election Question]],9,0)</f>
        <v>No</v>
      </c>
      <c r="Q1262" s="6"/>
      <c r="R1262" s="6"/>
      <c r="S126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62" s="37">
        <f>VLOOKUP(Table14[[#This Row],[SMT ID]],'[1]Section 163(j) Election'!$A$5:$J$1406,7,0)</f>
        <v>2022</v>
      </c>
    </row>
    <row r="1263" spans="1:20" s="5" customFormat="1" ht="30" customHeight="1" x14ac:dyDescent="0.25">
      <c r="A1263" s="5" t="s">
        <v>3904</v>
      </c>
      <c r="B1263" s="15">
        <v>66658</v>
      </c>
      <c r="C1263" s="6">
        <v>100</v>
      </c>
      <c r="D1263" s="5" t="s">
        <v>3904</v>
      </c>
      <c r="E1263" s="5" t="s">
        <v>3910</v>
      </c>
      <c r="F1263" s="5" t="s">
        <v>3911</v>
      </c>
      <c r="G1263" s="5" t="s">
        <v>3912</v>
      </c>
      <c r="H1263" s="5" t="s">
        <v>109</v>
      </c>
      <c r="I1263" s="5" t="s">
        <v>32</v>
      </c>
      <c r="J1263" s="5" t="s">
        <v>19</v>
      </c>
      <c r="K1263" s="7">
        <v>42300</v>
      </c>
      <c r="L1263" s="7"/>
      <c r="M1263" s="6" t="s">
        <v>454</v>
      </c>
      <c r="N1263" s="5" t="s">
        <v>47</v>
      </c>
      <c r="O1263" s="9"/>
      <c r="P1263" s="6" t="str">
        <f>VLOOKUP(Table14[[#This Row],[SMT ID]],Table13[[SMT'#]:[163 J Election Question]],9,0)</f>
        <v>No</v>
      </c>
      <c r="Q1263" s="6"/>
      <c r="R1263" s="6"/>
      <c r="S126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63" s="38">
        <f>VLOOKUP(Table14[[#This Row],[SMT ID]],'[1]Section 163(j) Election'!$A$5:$J$1406,7,0)</f>
        <v>0</v>
      </c>
    </row>
    <row r="1264" spans="1:20" s="5" customFormat="1" ht="30" customHeight="1" x14ac:dyDescent="0.25">
      <c r="A1264" s="5" t="s">
        <v>632</v>
      </c>
      <c r="B1264" s="15">
        <v>66661</v>
      </c>
      <c r="C1264" s="6">
        <v>100</v>
      </c>
      <c r="D1264" s="5" t="s">
        <v>632</v>
      </c>
      <c r="E1264" s="5" t="s">
        <v>645</v>
      </c>
      <c r="F1264" s="5" t="s">
        <v>646</v>
      </c>
      <c r="G1264" s="5" t="s">
        <v>647</v>
      </c>
      <c r="H1264" s="5" t="s">
        <v>109</v>
      </c>
      <c r="I1264" s="5" t="s">
        <v>32</v>
      </c>
      <c r="J1264" s="5" t="s">
        <v>110</v>
      </c>
      <c r="K1264" s="7">
        <v>42202</v>
      </c>
      <c r="L1264" s="7"/>
      <c r="M1264" s="6" t="s">
        <v>454</v>
      </c>
      <c r="N1264" s="5" t="s">
        <v>47</v>
      </c>
      <c r="O1264" s="9"/>
      <c r="P1264" s="6" t="str">
        <f>VLOOKUP(Table14[[#This Row],[SMT ID]],Table13[[SMT'#]:[163 J Election Question]],9,0)</f>
        <v>Yes</v>
      </c>
      <c r="Q1264" s="6">
        <v>2018</v>
      </c>
      <c r="R1264" s="6"/>
      <c r="S126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64" s="37">
        <f>VLOOKUP(Table14[[#This Row],[SMT ID]],'[1]Section 163(j) Election'!$A$5:$J$1406,7,0)</f>
        <v>2018</v>
      </c>
    </row>
    <row r="1265" spans="1:20" s="5" customFormat="1" ht="30" customHeight="1" x14ac:dyDescent="0.25">
      <c r="A1265" s="5" t="s">
        <v>923</v>
      </c>
      <c r="B1265" s="15">
        <v>66670</v>
      </c>
      <c r="C1265" s="6">
        <v>100</v>
      </c>
      <c r="D1265" s="5" t="s">
        <v>923</v>
      </c>
      <c r="E1265" s="5" t="s">
        <v>927</v>
      </c>
      <c r="F1265" s="5" t="s">
        <v>928</v>
      </c>
      <c r="G1265" s="5" t="s">
        <v>929</v>
      </c>
      <c r="H1265" s="5" t="s">
        <v>431</v>
      </c>
      <c r="I1265" s="5" t="s">
        <v>43</v>
      </c>
      <c r="J1265" s="5" t="s">
        <v>44</v>
      </c>
      <c r="K1265" s="7">
        <v>41974</v>
      </c>
      <c r="L1265" s="7"/>
      <c r="M1265" s="6" t="s">
        <v>454</v>
      </c>
      <c r="N1265" s="5" t="s">
        <v>47</v>
      </c>
      <c r="O1265" s="9"/>
      <c r="P1265" s="6" t="str">
        <f>VLOOKUP(Table14[[#This Row],[SMT ID]],Table13[[SMT'#]:[163 J Election Question]],9,0)</f>
        <v>No</v>
      </c>
      <c r="Q1265" s="6"/>
      <c r="R1265" s="6"/>
      <c r="S126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65" s="38">
        <f>VLOOKUP(Table14[[#This Row],[SMT ID]],'[1]Section 163(j) Election'!$A$5:$J$1406,7,0)</f>
        <v>0</v>
      </c>
    </row>
    <row r="1266" spans="1:20" s="5" customFormat="1" ht="30" customHeight="1" x14ac:dyDescent="0.25">
      <c r="A1266" s="5" t="s">
        <v>1713</v>
      </c>
      <c r="B1266" s="15">
        <v>66672</v>
      </c>
      <c r="C1266" s="6">
        <v>100</v>
      </c>
      <c r="D1266" s="5" t="s">
        <v>1713</v>
      </c>
      <c r="E1266" s="5" t="s">
        <v>1722</v>
      </c>
      <c r="F1266" s="5" t="s">
        <v>1723</v>
      </c>
      <c r="G1266" s="5" t="s">
        <v>543</v>
      </c>
      <c r="H1266" s="5" t="s">
        <v>127</v>
      </c>
      <c r="I1266" s="5" t="s">
        <v>43</v>
      </c>
      <c r="J1266" s="5" t="s">
        <v>329</v>
      </c>
      <c r="K1266" s="7">
        <v>42095</v>
      </c>
      <c r="L1266" s="7"/>
      <c r="M1266" s="6" t="s">
        <v>454</v>
      </c>
      <c r="N1266" s="5" t="s">
        <v>178</v>
      </c>
      <c r="O1266" s="9"/>
      <c r="P1266" s="6" t="str">
        <f>VLOOKUP(Table14[[#This Row],[SMT ID]],Table13[[SMT'#]:[163 J Election Question]],9,0)</f>
        <v>Yes</v>
      </c>
      <c r="Q1266" s="6">
        <v>2018</v>
      </c>
      <c r="R1266" s="6"/>
      <c r="S126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66" s="37">
        <f>VLOOKUP(Table14[[#This Row],[SMT ID]],'[1]Section 163(j) Election'!$A$5:$J$1406,7,0)</f>
        <v>2018</v>
      </c>
    </row>
    <row r="1267" spans="1:20" s="5" customFormat="1" ht="30" customHeight="1" x14ac:dyDescent="0.25">
      <c r="A1267" s="5" t="s">
        <v>759</v>
      </c>
      <c r="B1267" s="15">
        <v>66676</v>
      </c>
      <c r="C1267" s="6">
        <v>7.7</v>
      </c>
      <c r="D1267" s="5" t="s">
        <v>759</v>
      </c>
      <c r="E1267" s="5" t="s">
        <v>788</v>
      </c>
      <c r="F1267" s="5" t="s">
        <v>789</v>
      </c>
      <c r="G1267" s="5" t="s">
        <v>790</v>
      </c>
      <c r="H1267" s="5" t="s">
        <v>524</v>
      </c>
      <c r="I1267" s="5" t="s">
        <v>43</v>
      </c>
      <c r="J1267" s="5" t="s">
        <v>116</v>
      </c>
      <c r="K1267" s="7">
        <v>42102</v>
      </c>
      <c r="L1267" s="7"/>
      <c r="M1267" s="6" t="s">
        <v>454</v>
      </c>
      <c r="N1267" s="5" t="s">
        <v>26</v>
      </c>
      <c r="O1267" s="9"/>
      <c r="P1267" s="6" t="str">
        <f>VLOOKUP(Table14[[#This Row],[SMT ID]],Table13[[SMT'#]:[163 J Election Question]],9,0)</f>
        <v>Yes</v>
      </c>
      <c r="Q1267" s="6">
        <v>2018</v>
      </c>
      <c r="R1267" s="6"/>
      <c r="S126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67" s="38">
        <f>VLOOKUP(Table14[[#This Row],[SMT ID]],'[1]Section 163(j) Election'!$A$5:$J$1406,7,0)</f>
        <v>2022</v>
      </c>
    </row>
    <row r="1268" spans="1:20" s="5" customFormat="1" ht="30" customHeight="1" x14ac:dyDescent="0.25">
      <c r="A1268" s="5" t="s">
        <v>923</v>
      </c>
      <c r="B1268" s="15">
        <v>66676</v>
      </c>
      <c r="C1268" s="6">
        <v>76.3</v>
      </c>
      <c r="D1268" s="5" t="s">
        <v>923</v>
      </c>
      <c r="E1268" s="5" t="s">
        <v>788</v>
      </c>
      <c r="F1268" s="5" t="s">
        <v>789</v>
      </c>
      <c r="G1268" s="5" t="s">
        <v>790</v>
      </c>
      <c r="H1268" s="5" t="s">
        <v>524</v>
      </c>
      <c r="I1268" s="5" t="s">
        <v>43</v>
      </c>
      <c r="J1268" s="5" t="s">
        <v>116</v>
      </c>
      <c r="K1268" s="7">
        <v>42102</v>
      </c>
      <c r="L1268" s="7"/>
      <c r="M1268" s="6" t="s">
        <v>454</v>
      </c>
      <c r="N1268" s="5" t="s">
        <v>26</v>
      </c>
      <c r="O1268" s="9"/>
      <c r="P1268" s="6" t="str">
        <f>VLOOKUP(Table14[[#This Row],[SMT ID]],Table13[[SMT'#]:[163 J Election Question]],9,0)</f>
        <v>Yes</v>
      </c>
      <c r="Q1268" s="6">
        <v>2018</v>
      </c>
      <c r="R1268" s="6"/>
      <c r="S126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68" s="37">
        <f>VLOOKUP(Table14[[#This Row],[SMT ID]],'[1]Section 163(j) Election'!$A$5:$J$1406,7,0)</f>
        <v>2022</v>
      </c>
    </row>
    <row r="1269" spans="1:20" s="5" customFormat="1" ht="30" customHeight="1" x14ac:dyDescent="0.25">
      <c r="A1269" s="5" t="s">
        <v>1135</v>
      </c>
      <c r="B1269" s="15">
        <v>66676</v>
      </c>
      <c r="C1269" s="6">
        <v>16</v>
      </c>
      <c r="D1269" s="5" t="s">
        <v>1135</v>
      </c>
      <c r="E1269" s="5" t="s">
        <v>788</v>
      </c>
      <c r="F1269" s="5" t="s">
        <v>789</v>
      </c>
      <c r="G1269" s="5" t="s">
        <v>790</v>
      </c>
      <c r="H1269" s="5" t="s">
        <v>524</v>
      </c>
      <c r="I1269" s="5" t="s">
        <v>43</v>
      </c>
      <c r="J1269" s="5" t="s">
        <v>116</v>
      </c>
      <c r="K1269" s="7">
        <v>42102</v>
      </c>
      <c r="L1269" s="7"/>
      <c r="M1269" s="6" t="s">
        <v>454</v>
      </c>
      <c r="N1269" s="5" t="s">
        <v>26</v>
      </c>
      <c r="O1269" s="9"/>
      <c r="P1269" s="6" t="str">
        <f>VLOOKUP(Table14[[#This Row],[SMT ID]],Table13[[SMT'#]:[163 J Election Question]],9,0)</f>
        <v>Yes</v>
      </c>
      <c r="Q1269" s="6">
        <v>2018</v>
      </c>
      <c r="R1269" s="6"/>
      <c r="S126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69" s="38">
        <f>VLOOKUP(Table14[[#This Row],[SMT ID]],'[1]Section 163(j) Election'!$A$5:$J$1406,7,0)</f>
        <v>2022</v>
      </c>
    </row>
    <row r="1270" spans="1:20" s="5" customFormat="1" ht="30" customHeight="1" x14ac:dyDescent="0.25">
      <c r="A1270" s="5" t="s">
        <v>3958</v>
      </c>
      <c r="B1270" s="15">
        <v>66679</v>
      </c>
      <c r="C1270" s="6">
        <v>100</v>
      </c>
      <c r="D1270" s="5" t="s">
        <v>3958</v>
      </c>
      <c r="E1270" s="5" t="s">
        <v>3963</v>
      </c>
      <c r="F1270" s="5" t="s">
        <v>3964</v>
      </c>
      <c r="G1270" s="5" t="s">
        <v>585</v>
      </c>
      <c r="H1270" s="5" t="s">
        <v>139</v>
      </c>
      <c r="I1270" s="5" t="s">
        <v>32</v>
      </c>
      <c r="J1270" s="5" t="s">
        <v>33</v>
      </c>
      <c r="K1270" s="7">
        <v>42724</v>
      </c>
      <c r="L1270" s="7"/>
      <c r="M1270" s="6" t="s">
        <v>454</v>
      </c>
      <c r="N1270" s="5" t="s">
        <v>56</v>
      </c>
      <c r="O1270" s="9"/>
      <c r="P1270" s="6" t="str">
        <f>VLOOKUP(Table14[[#This Row],[SMT ID]],Table13[[SMT'#]:[163 J Election Question]],9,0)</f>
        <v>Yes</v>
      </c>
      <c r="Q1270" s="6">
        <v>2018</v>
      </c>
      <c r="R1270" s="6"/>
      <c r="S127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70" s="37">
        <f>VLOOKUP(Table14[[#This Row],[SMT ID]],'[1]Section 163(j) Election'!$A$5:$J$1406,7,0)</f>
        <v>2018</v>
      </c>
    </row>
    <row r="1271" spans="1:20" s="5" customFormat="1" ht="30" customHeight="1" x14ac:dyDescent="0.25">
      <c r="A1271" s="5" t="s">
        <v>3146</v>
      </c>
      <c r="B1271" s="15">
        <v>66687</v>
      </c>
      <c r="C1271" s="6">
        <v>100</v>
      </c>
      <c r="D1271" s="5" t="s">
        <v>3146</v>
      </c>
      <c r="E1271" s="5" t="s">
        <v>3185</v>
      </c>
      <c r="F1271" s="5" t="s">
        <v>3186</v>
      </c>
      <c r="G1271" s="5" t="s">
        <v>402</v>
      </c>
      <c r="H1271" s="5" t="s">
        <v>31</v>
      </c>
      <c r="I1271" s="5" t="s">
        <v>32</v>
      </c>
      <c r="J1271" s="5" t="s">
        <v>403</v>
      </c>
      <c r="K1271" s="7">
        <v>42349</v>
      </c>
      <c r="L1271" s="7"/>
      <c r="M1271" s="6" t="s">
        <v>454</v>
      </c>
      <c r="N1271" s="5" t="s">
        <v>26</v>
      </c>
      <c r="O1271" s="9"/>
      <c r="P1271" s="6" t="str">
        <f>VLOOKUP(Table14[[#This Row],[SMT ID]],Table13[[SMT'#]:[163 J Election Question]],9,0)</f>
        <v>No</v>
      </c>
      <c r="Q1271" s="6"/>
      <c r="R1271" s="6"/>
      <c r="S127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71" s="38">
        <f>VLOOKUP(Table14[[#This Row],[SMT ID]],'[1]Section 163(j) Election'!$A$5:$J$1406,7,0)</f>
        <v>2022</v>
      </c>
    </row>
    <row r="1272" spans="1:20" s="5" customFormat="1" ht="30" customHeight="1" x14ac:dyDescent="0.25">
      <c r="A1272" s="5" t="s">
        <v>3904</v>
      </c>
      <c r="B1272" s="15">
        <v>66689</v>
      </c>
      <c r="C1272" s="6">
        <v>100</v>
      </c>
      <c r="D1272" s="5" t="s">
        <v>3904</v>
      </c>
      <c r="E1272" s="5" t="s">
        <v>3913</v>
      </c>
      <c r="F1272" s="5" t="s">
        <v>3914</v>
      </c>
      <c r="G1272" s="5" t="s">
        <v>1659</v>
      </c>
      <c r="H1272" s="5" t="s">
        <v>31</v>
      </c>
      <c r="I1272" s="5" t="s">
        <v>32</v>
      </c>
      <c r="J1272" s="5" t="s">
        <v>153</v>
      </c>
      <c r="K1272" s="7">
        <v>42307</v>
      </c>
      <c r="L1272" s="7"/>
      <c r="M1272" s="6" t="s">
        <v>90</v>
      </c>
      <c r="N1272" s="5" t="s">
        <v>56</v>
      </c>
      <c r="O1272" s="9"/>
      <c r="P1272" s="6" t="str">
        <f>VLOOKUP(Table14[[#This Row],[SMT ID]],Table13[[SMT'#]:[163 J Election Question]],9,0)</f>
        <v>No</v>
      </c>
      <c r="Q1272" s="6"/>
      <c r="R1272" s="6"/>
      <c r="S127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72" s="37">
        <f>VLOOKUP(Table14[[#This Row],[SMT ID]],'[1]Section 163(j) Election'!$A$5:$J$1406,7,0)</f>
        <v>2022</v>
      </c>
    </row>
    <row r="1273" spans="1:20" s="5" customFormat="1" ht="30" customHeight="1" x14ac:dyDescent="0.25">
      <c r="A1273" s="5" t="s">
        <v>632</v>
      </c>
      <c r="B1273" s="15">
        <v>66699</v>
      </c>
      <c r="C1273" s="6">
        <v>100</v>
      </c>
      <c r="D1273" s="5" t="s">
        <v>632</v>
      </c>
      <c r="E1273" s="5" t="s">
        <v>648</v>
      </c>
      <c r="F1273" s="5" t="s">
        <v>649</v>
      </c>
      <c r="G1273" s="5" t="s">
        <v>181</v>
      </c>
      <c r="H1273" s="5" t="s">
        <v>182</v>
      </c>
      <c r="I1273" s="5" t="s">
        <v>32</v>
      </c>
      <c r="J1273" s="5" t="s">
        <v>62</v>
      </c>
      <c r="K1273" s="7">
        <v>42102</v>
      </c>
      <c r="L1273" s="7"/>
      <c r="M1273" s="6" t="s">
        <v>454</v>
      </c>
      <c r="N1273" s="5" t="s">
        <v>47</v>
      </c>
      <c r="O1273" s="9"/>
      <c r="P1273" s="6" t="str">
        <f>VLOOKUP(Table14[[#This Row],[SMT ID]],Table13[[SMT'#]:[163 J Election Question]],9,0)</f>
        <v>Yes</v>
      </c>
      <c r="Q1273" s="6">
        <v>2018</v>
      </c>
      <c r="R1273" s="6"/>
      <c r="S127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73" s="38">
        <f>VLOOKUP(Table14[[#This Row],[SMT ID]],'[1]Section 163(j) Election'!$A$5:$J$1406,7,0)</f>
        <v>2018</v>
      </c>
    </row>
    <row r="1274" spans="1:20" s="5" customFormat="1" ht="30" customHeight="1" x14ac:dyDescent="0.25">
      <c r="A1274" s="5" t="s">
        <v>3871</v>
      </c>
      <c r="B1274" s="15">
        <v>66702</v>
      </c>
      <c r="C1274" s="6">
        <v>100</v>
      </c>
      <c r="D1274" s="5" t="s">
        <v>3871</v>
      </c>
      <c r="E1274" s="5" t="s">
        <v>3894</v>
      </c>
      <c r="F1274" s="5" t="s">
        <v>3895</v>
      </c>
      <c r="G1274" s="5" t="s">
        <v>1077</v>
      </c>
      <c r="H1274" s="5" t="s">
        <v>88</v>
      </c>
      <c r="I1274" s="5" t="s">
        <v>32</v>
      </c>
      <c r="J1274" s="5" t="s">
        <v>89</v>
      </c>
      <c r="K1274" s="7">
        <v>42215</v>
      </c>
      <c r="L1274" s="7"/>
      <c r="M1274" s="6" t="s">
        <v>459</v>
      </c>
      <c r="N1274" s="5" t="s">
        <v>26</v>
      </c>
      <c r="O1274" s="9"/>
      <c r="P1274" s="6" t="str">
        <f>VLOOKUP(Table14[[#This Row],[SMT ID]],Table13[[SMT'#]:[163 J Election Question]],9,0)</f>
        <v>Yes</v>
      </c>
      <c r="Q1274" s="6">
        <v>2018</v>
      </c>
      <c r="R1274" s="6"/>
      <c r="S127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74" s="37">
        <f>VLOOKUP(Table14[[#This Row],[SMT ID]],'[1]Section 163(j) Election'!$A$5:$J$1406,7,0)</f>
        <v>2018</v>
      </c>
    </row>
    <row r="1275" spans="1:20" s="5" customFormat="1" ht="30" customHeight="1" x14ac:dyDescent="0.25">
      <c r="A1275" s="5" t="s">
        <v>3146</v>
      </c>
      <c r="B1275" s="15">
        <v>66703</v>
      </c>
      <c r="C1275" s="6">
        <v>100</v>
      </c>
      <c r="D1275" s="5" t="s">
        <v>3146</v>
      </c>
      <c r="E1275" s="5" t="s">
        <v>3187</v>
      </c>
      <c r="F1275" s="5" t="s">
        <v>3188</v>
      </c>
      <c r="G1275" s="5" t="s">
        <v>3189</v>
      </c>
      <c r="H1275" s="5" t="s">
        <v>109</v>
      </c>
      <c r="I1275" s="5" t="s">
        <v>32</v>
      </c>
      <c r="J1275" s="5" t="s">
        <v>110</v>
      </c>
      <c r="K1275" s="7">
        <v>42181</v>
      </c>
      <c r="L1275" s="7"/>
      <c r="M1275" s="6" t="s">
        <v>454</v>
      </c>
      <c r="N1275" s="5" t="s">
        <v>47</v>
      </c>
      <c r="O1275" s="9"/>
      <c r="P1275" s="6" t="str">
        <f>VLOOKUP(Table14[[#This Row],[SMT ID]],Table13[[SMT'#]:[163 J Election Question]],9,0)</f>
        <v>No</v>
      </c>
      <c r="Q1275" s="6"/>
      <c r="R1275" s="6"/>
      <c r="S127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75" s="38">
        <f>VLOOKUP(Table14[[#This Row],[SMT ID]],'[1]Section 163(j) Election'!$A$5:$J$1406,7,0)</f>
        <v>0</v>
      </c>
    </row>
    <row r="1276" spans="1:20" s="5" customFormat="1" ht="30" customHeight="1" x14ac:dyDescent="0.25">
      <c r="A1276" s="5" t="s">
        <v>1694</v>
      </c>
      <c r="B1276" s="15">
        <v>66704</v>
      </c>
      <c r="C1276" s="6">
        <v>100</v>
      </c>
      <c r="D1276" s="5" t="s">
        <v>1694</v>
      </c>
      <c r="E1276" s="5" t="s">
        <v>1711</v>
      </c>
      <c r="F1276" s="5" t="s">
        <v>1712</v>
      </c>
      <c r="G1276" s="5" t="s">
        <v>607</v>
      </c>
      <c r="H1276" s="5" t="s">
        <v>499</v>
      </c>
      <c r="I1276" s="5" t="s">
        <v>43</v>
      </c>
      <c r="J1276" s="5" t="s">
        <v>608</v>
      </c>
      <c r="K1276" s="7">
        <v>42081</v>
      </c>
      <c r="L1276" s="7"/>
      <c r="M1276" s="6" t="s">
        <v>459</v>
      </c>
      <c r="N1276" s="5" t="s">
        <v>47</v>
      </c>
      <c r="O1276" s="9"/>
      <c r="P1276" s="6" t="str">
        <f>VLOOKUP(Table14[[#This Row],[SMT ID]],Table13[[SMT'#]:[163 J Election Question]],9,0)</f>
        <v>No</v>
      </c>
      <c r="Q1276" s="6"/>
      <c r="R1276" s="6"/>
      <c r="S127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76" s="37">
        <f>VLOOKUP(Table14[[#This Row],[SMT ID]],'[1]Section 163(j) Election'!$A$5:$J$1406,7,0)</f>
        <v>2022</v>
      </c>
    </row>
    <row r="1277" spans="1:20" s="5" customFormat="1" ht="30" customHeight="1" x14ac:dyDescent="0.25">
      <c r="A1277" s="5" t="s">
        <v>1038</v>
      </c>
      <c r="B1277" s="15">
        <v>66705</v>
      </c>
      <c r="C1277" s="6">
        <v>100</v>
      </c>
      <c r="D1277" s="5" t="s">
        <v>1038</v>
      </c>
      <c r="E1277" s="5" t="s">
        <v>1039</v>
      </c>
      <c r="F1277" s="5" t="s">
        <v>1040</v>
      </c>
      <c r="G1277" s="5" t="s">
        <v>1041</v>
      </c>
      <c r="H1277" s="5" t="s">
        <v>109</v>
      </c>
      <c r="I1277" s="5" t="s">
        <v>32</v>
      </c>
      <c r="J1277" s="5" t="s">
        <v>110</v>
      </c>
      <c r="K1277" s="7">
        <v>43069</v>
      </c>
      <c r="L1277" s="7"/>
      <c r="M1277" s="6" t="s">
        <v>90</v>
      </c>
      <c r="N1277" s="5" t="s">
        <v>26</v>
      </c>
      <c r="O1277" s="9"/>
      <c r="P1277" s="6" t="str">
        <f>VLOOKUP(Table14[[#This Row],[SMT ID]],Table13[[SMT'#]:[163 J Election Question]],9,0)</f>
        <v>Yes</v>
      </c>
      <c r="Q1277" s="6">
        <v>2018</v>
      </c>
      <c r="R1277" s="6"/>
      <c r="S127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77" s="38">
        <f>VLOOKUP(Table14[[#This Row],[SMT ID]],'[1]Section 163(j) Election'!$A$5:$J$1406,7,0)</f>
        <v>2018</v>
      </c>
    </row>
    <row r="1278" spans="1:20" s="5" customFormat="1" ht="30" customHeight="1" x14ac:dyDescent="0.25">
      <c r="A1278" s="5" t="s">
        <v>632</v>
      </c>
      <c r="B1278" s="15">
        <v>66709</v>
      </c>
      <c r="C1278" s="6">
        <v>100</v>
      </c>
      <c r="D1278" s="5" t="s">
        <v>632</v>
      </c>
      <c r="E1278" s="5" t="s">
        <v>650</v>
      </c>
      <c r="F1278" s="5" t="s">
        <v>651</v>
      </c>
      <c r="G1278" s="5" t="s">
        <v>652</v>
      </c>
      <c r="H1278" s="5" t="s">
        <v>306</v>
      </c>
      <c r="I1278" s="5" t="s">
        <v>133</v>
      </c>
      <c r="J1278" s="5" t="s">
        <v>19</v>
      </c>
      <c r="K1278" s="7">
        <v>42059</v>
      </c>
      <c r="L1278" s="7"/>
      <c r="M1278" s="6" t="s">
        <v>454</v>
      </c>
      <c r="N1278" s="5" t="s">
        <v>26</v>
      </c>
      <c r="O1278" s="9"/>
      <c r="P1278" s="6" t="str">
        <f>VLOOKUP(Table14[[#This Row],[SMT ID]],Table13[[SMT'#]:[163 J Election Question]],9,0)</f>
        <v>Yes</v>
      </c>
      <c r="Q1278" s="6">
        <v>2018</v>
      </c>
      <c r="R1278" s="6"/>
      <c r="S127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78" s="37">
        <f>VLOOKUP(Table14[[#This Row],[SMT ID]],'[1]Section 163(j) Election'!$A$5:$J$1406,7,0)</f>
        <v>2018</v>
      </c>
    </row>
    <row r="1279" spans="1:20" s="5" customFormat="1" ht="30" customHeight="1" x14ac:dyDescent="0.25">
      <c r="A1279" s="5" t="s">
        <v>3958</v>
      </c>
      <c r="B1279" s="15">
        <v>66712</v>
      </c>
      <c r="C1279" s="6">
        <v>100</v>
      </c>
      <c r="D1279" s="5" t="s">
        <v>3958</v>
      </c>
      <c r="E1279" s="5" t="s">
        <v>3965</v>
      </c>
      <c r="F1279" s="5" t="s">
        <v>3966</v>
      </c>
      <c r="G1279" s="5" t="s">
        <v>3883</v>
      </c>
      <c r="H1279" s="5" t="s">
        <v>31</v>
      </c>
      <c r="I1279" s="5" t="s">
        <v>32</v>
      </c>
      <c r="J1279" s="5" t="s">
        <v>1509</v>
      </c>
      <c r="K1279" s="7">
        <v>42648</v>
      </c>
      <c r="L1279" s="7"/>
      <c r="M1279" s="6" t="s">
        <v>454</v>
      </c>
      <c r="N1279" s="5" t="s">
        <v>26</v>
      </c>
      <c r="O1279" s="9"/>
      <c r="P1279" s="6" t="str">
        <f>VLOOKUP(Table14[[#This Row],[SMT ID]],Table13[[SMT'#]:[163 J Election Question]],9,0)</f>
        <v>Yes</v>
      </c>
      <c r="Q1279" s="6">
        <v>2018</v>
      </c>
      <c r="R1279" s="6"/>
      <c r="S127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79" s="38">
        <f>VLOOKUP(Table14[[#This Row],[SMT ID]],'[1]Section 163(j) Election'!$A$5:$J$1406,7,0)</f>
        <v>2018</v>
      </c>
    </row>
    <row r="1280" spans="1:20" s="5" customFormat="1" ht="30" customHeight="1" x14ac:dyDescent="0.25">
      <c r="A1280" s="5" t="s">
        <v>3904</v>
      </c>
      <c r="B1280" s="15">
        <v>66713</v>
      </c>
      <c r="C1280" s="6">
        <v>100</v>
      </c>
      <c r="D1280" s="5" t="s">
        <v>3904</v>
      </c>
      <c r="E1280" s="5" t="s">
        <v>3915</v>
      </c>
      <c r="F1280" s="5" t="s">
        <v>3916</v>
      </c>
      <c r="G1280" s="5" t="s">
        <v>3883</v>
      </c>
      <c r="H1280" s="5" t="s">
        <v>31</v>
      </c>
      <c r="I1280" s="5" t="s">
        <v>32</v>
      </c>
      <c r="J1280" s="5" t="s">
        <v>1509</v>
      </c>
      <c r="K1280" s="7">
        <v>42270</v>
      </c>
      <c r="L1280" s="7"/>
      <c r="M1280" s="6" t="s">
        <v>459</v>
      </c>
      <c r="N1280" s="5" t="s">
        <v>26</v>
      </c>
      <c r="O1280" s="9"/>
      <c r="P1280" s="6" t="str">
        <f>VLOOKUP(Table14[[#This Row],[SMT ID]],Table13[[SMT'#]:[163 J Election Question]],9,0)</f>
        <v>Yes</v>
      </c>
      <c r="Q1280" s="6">
        <v>2018</v>
      </c>
      <c r="R1280" s="6"/>
      <c r="S128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80" s="37">
        <f>VLOOKUP(Table14[[#This Row],[SMT ID]],'[1]Section 163(j) Election'!$A$5:$J$1406,7,0)</f>
        <v>2018</v>
      </c>
    </row>
    <row r="1281" spans="1:20" s="5" customFormat="1" ht="30" customHeight="1" x14ac:dyDescent="0.25">
      <c r="A1281" s="5" t="s">
        <v>1713</v>
      </c>
      <c r="B1281" s="15">
        <v>66722</v>
      </c>
      <c r="C1281" s="6">
        <v>100</v>
      </c>
      <c r="D1281" s="5" t="s">
        <v>1713</v>
      </c>
      <c r="E1281" s="5" t="s">
        <v>1724</v>
      </c>
      <c r="F1281" s="5" t="s">
        <v>1725</v>
      </c>
      <c r="G1281" s="5" t="s">
        <v>546</v>
      </c>
      <c r="H1281" s="5" t="s">
        <v>499</v>
      </c>
      <c r="I1281" s="5" t="s">
        <v>43</v>
      </c>
      <c r="J1281" s="5" t="s">
        <v>1726</v>
      </c>
      <c r="K1281" s="7">
        <v>42170</v>
      </c>
      <c r="L1281" s="7"/>
      <c r="M1281" s="6" t="s">
        <v>459</v>
      </c>
      <c r="N1281" s="5" t="s">
        <v>47</v>
      </c>
      <c r="O1281" s="9"/>
      <c r="P1281" s="6" t="str">
        <f>VLOOKUP(Table14[[#This Row],[SMT ID]],Table13[[SMT'#]:[163 J Election Question]],9,0)</f>
        <v>No</v>
      </c>
      <c r="Q1281" s="6"/>
      <c r="R1281" s="6"/>
      <c r="S128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81" s="38">
        <f>VLOOKUP(Table14[[#This Row],[SMT ID]],'[1]Section 163(j) Election'!$A$5:$J$1406,7,0)</f>
        <v>0</v>
      </c>
    </row>
    <row r="1282" spans="1:20" s="5" customFormat="1" ht="30" customHeight="1" x14ac:dyDescent="0.25">
      <c r="A1282" s="5" t="s">
        <v>3904</v>
      </c>
      <c r="B1282" s="15">
        <v>66730</v>
      </c>
      <c r="C1282" s="6">
        <v>100</v>
      </c>
      <c r="D1282" s="5" t="s">
        <v>3904</v>
      </c>
      <c r="E1282" s="5" t="s">
        <v>3917</v>
      </c>
      <c r="F1282" s="5" t="s">
        <v>3918</v>
      </c>
      <c r="G1282" s="5" t="s">
        <v>3919</v>
      </c>
      <c r="H1282" s="5" t="s">
        <v>109</v>
      </c>
      <c r="I1282" s="5" t="s">
        <v>32</v>
      </c>
      <c r="J1282" s="5" t="s">
        <v>110</v>
      </c>
      <c r="K1282" s="7">
        <v>42242</v>
      </c>
      <c r="L1282" s="7"/>
      <c r="M1282" s="6" t="s">
        <v>459</v>
      </c>
      <c r="N1282" s="5" t="s">
        <v>26</v>
      </c>
      <c r="O1282" s="9"/>
      <c r="P1282" s="6" t="str">
        <f>VLOOKUP(Table14[[#This Row],[SMT ID]],Table13[[SMT'#]:[163 J Election Question]],9,0)</f>
        <v>Yes</v>
      </c>
      <c r="Q1282" s="6">
        <v>2018</v>
      </c>
      <c r="R1282" s="6"/>
      <c r="S128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82" s="37">
        <f>VLOOKUP(Table14[[#This Row],[SMT ID]],'[1]Section 163(j) Election'!$A$5:$J$1406,7,0)</f>
        <v>2018</v>
      </c>
    </row>
    <row r="1283" spans="1:20" s="5" customFormat="1" ht="30" customHeight="1" x14ac:dyDescent="0.25">
      <c r="A1283" s="18" t="s">
        <v>1927</v>
      </c>
      <c r="B1283" s="19">
        <v>66731</v>
      </c>
      <c r="C1283" s="20">
        <v>100</v>
      </c>
      <c r="D1283" s="21" t="s">
        <v>1927</v>
      </c>
      <c r="E1283" s="21" t="s">
        <v>1928</v>
      </c>
      <c r="F1283" s="21" t="s">
        <v>1929</v>
      </c>
      <c r="G1283" s="21" t="s">
        <v>546</v>
      </c>
      <c r="H1283" s="18" t="s">
        <v>61</v>
      </c>
      <c r="I1283" s="18" t="s">
        <v>32</v>
      </c>
      <c r="J1283" s="21" t="s">
        <v>44</v>
      </c>
      <c r="K1283" s="22">
        <v>42647</v>
      </c>
      <c r="L1283" s="22"/>
      <c r="M1283" s="20" t="s">
        <v>105</v>
      </c>
      <c r="N1283" s="21" t="s">
        <v>56</v>
      </c>
      <c r="O1283" s="23"/>
      <c r="P1283" s="20" t="s">
        <v>21</v>
      </c>
      <c r="Q1283" s="20">
        <v>2019</v>
      </c>
      <c r="R1283" s="24"/>
      <c r="S128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NO</v>
      </c>
      <c r="T1283" s="38">
        <f>VLOOKUP(Table14[[#This Row],[SMT ID]],'[1]Section 163(j) Election'!$A$5:$J$1406,7,0)</f>
        <v>2019</v>
      </c>
    </row>
    <row r="1284" spans="1:20" s="5" customFormat="1" ht="30" customHeight="1" x14ac:dyDescent="0.25">
      <c r="A1284" s="5" t="s">
        <v>1553</v>
      </c>
      <c r="B1284" s="15">
        <v>66732</v>
      </c>
      <c r="C1284" s="6">
        <v>100</v>
      </c>
      <c r="D1284" s="5" t="s">
        <v>1553</v>
      </c>
      <c r="E1284" s="5" t="s">
        <v>1563</v>
      </c>
      <c r="F1284" s="5" t="s">
        <v>1564</v>
      </c>
      <c r="G1284" s="5" t="s">
        <v>225</v>
      </c>
      <c r="H1284" s="5" t="s">
        <v>42</v>
      </c>
      <c r="I1284" s="5" t="s">
        <v>43</v>
      </c>
      <c r="J1284" s="5" t="s">
        <v>228</v>
      </c>
      <c r="K1284" s="7">
        <v>42632</v>
      </c>
      <c r="L1284" s="7"/>
      <c r="M1284" s="6" t="s">
        <v>90</v>
      </c>
      <c r="N1284" s="5" t="s">
        <v>47</v>
      </c>
      <c r="O1284" s="9"/>
      <c r="P1284" s="6" t="str">
        <f>VLOOKUP(Table14[[#This Row],[SMT ID]],Table13[[SMT'#]:[163 J Election Question]],9,0)</f>
        <v>Yes</v>
      </c>
      <c r="Q1284" s="6">
        <v>2018</v>
      </c>
      <c r="R1284" s="6"/>
      <c r="S128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84" s="37">
        <f>VLOOKUP(Table14[[#This Row],[SMT ID]],'[1]Section 163(j) Election'!$A$5:$J$1406,7,0)</f>
        <v>2018</v>
      </c>
    </row>
    <row r="1285" spans="1:20" s="5" customFormat="1" ht="30" customHeight="1" x14ac:dyDescent="0.25">
      <c r="A1285" s="5" t="s">
        <v>3904</v>
      </c>
      <c r="B1285" s="15">
        <v>66738</v>
      </c>
      <c r="C1285" s="6">
        <v>100</v>
      </c>
      <c r="D1285" s="5" t="s">
        <v>3904</v>
      </c>
      <c r="E1285" s="5" t="s">
        <v>3920</v>
      </c>
      <c r="F1285" s="5" t="s">
        <v>3921</v>
      </c>
      <c r="G1285" s="5" t="s">
        <v>2035</v>
      </c>
      <c r="H1285" s="5" t="s">
        <v>139</v>
      </c>
      <c r="I1285" s="5" t="s">
        <v>32</v>
      </c>
      <c r="J1285" s="5" t="s">
        <v>160</v>
      </c>
      <c r="K1285" s="7">
        <v>42262</v>
      </c>
      <c r="L1285" s="7"/>
      <c r="M1285" s="6" t="s">
        <v>459</v>
      </c>
      <c r="N1285" s="5" t="s">
        <v>47</v>
      </c>
      <c r="O1285" s="9"/>
      <c r="P1285" s="6" t="str">
        <f>VLOOKUP(Table14[[#This Row],[SMT ID]],Table13[[SMT'#]:[163 J Election Question]],9,0)</f>
        <v>No</v>
      </c>
      <c r="Q1285" s="6"/>
      <c r="R1285" s="6"/>
      <c r="S128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85" s="38">
        <f>VLOOKUP(Table14[[#This Row],[SMT ID]],'[1]Section 163(j) Election'!$A$5:$J$1406,7,0)</f>
        <v>0</v>
      </c>
    </row>
    <row r="1286" spans="1:20" s="5" customFormat="1" ht="30" customHeight="1" x14ac:dyDescent="0.25">
      <c r="A1286" s="5" t="s">
        <v>469</v>
      </c>
      <c r="B1286" s="15">
        <v>66744</v>
      </c>
      <c r="C1286" s="6">
        <v>100</v>
      </c>
      <c r="D1286" s="5" t="s">
        <v>469</v>
      </c>
      <c r="E1286" s="5" t="s">
        <v>470</v>
      </c>
      <c r="F1286" s="5" t="s">
        <v>471</v>
      </c>
      <c r="G1286" s="5" t="s">
        <v>472</v>
      </c>
      <c r="H1286" s="5" t="s">
        <v>451</v>
      </c>
      <c r="I1286" s="5" t="s">
        <v>452</v>
      </c>
      <c r="J1286" s="5" t="s">
        <v>473</v>
      </c>
      <c r="K1286" s="7">
        <v>43280</v>
      </c>
      <c r="L1286" s="7"/>
      <c r="M1286" s="6" t="s">
        <v>70</v>
      </c>
      <c r="N1286" s="5" t="s">
        <v>47</v>
      </c>
      <c r="O1286" s="9">
        <f>_xlfn.IFNA(VLOOKUP(Table14[[#This Row],[SMT ID]],'[2]2018'!$A$7:$U$90,3,FALSE),VLOOKUP(Table14[[#This Row],[SMT ID]],'[2]2019'!$A$7:$T$120,4,FALSE))</f>
        <v>44166</v>
      </c>
      <c r="P1286" s="6" t="str">
        <f>_xlfn.IFNA(VLOOKUP(Table14[[#This Row],[SMT ID]],'[2]2018'!$A$7:$U$90,4,FALSE),VLOOKUP(Table14[[#This Row],[SMT ID]],'[2]2019'!$A$7:$T$120,5,FALSE))</f>
        <v>Yes</v>
      </c>
      <c r="Q1286" s="6" t="s">
        <v>4526</v>
      </c>
      <c r="R1286" s="6" t="str">
        <f>VLOOKUP(Table14[[#This Row],[SMT ID]],'2018 K-1 Export'!A115:I1666,9,0)</f>
        <v>No</v>
      </c>
      <c r="S1286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286" s="37" t="e">
        <f>VLOOKUP(Table14[[#This Row],[SMT ID]],'[1]Section 163(j) Election'!$A$5:$J$1406,7,0)</f>
        <v>#N/A</v>
      </c>
    </row>
    <row r="1287" spans="1:20" s="5" customFormat="1" ht="30" customHeight="1" x14ac:dyDescent="0.25">
      <c r="A1287" s="5" t="s">
        <v>686</v>
      </c>
      <c r="B1287" s="15">
        <v>66765</v>
      </c>
      <c r="C1287" s="6">
        <v>100</v>
      </c>
      <c r="D1287" s="5" t="s">
        <v>686</v>
      </c>
      <c r="E1287" s="5" t="s">
        <v>711</v>
      </c>
      <c r="F1287" s="5" t="s">
        <v>712</v>
      </c>
      <c r="G1287" s="5" t="s">
        <v>713</v>
      </c>
      <c r="H1287" s="5" t="s">
        <v>182</v>
      </c>
      <c r="I1287" s="5" t="s">
        <v>32</v>
      </c>
      <c r="J1287" s="5" t="s">
        <v>62</v>
      </c>
      <c r="K1287" s="7">
        <v>42233</v>
      </c>
      <c r="L1287" s="7"/>
      <c r="M1287" s="6" t="s">
        <v>90</v>
      </c>
      <c r="N1287" s="5" t="s">
        <v>47</v>
      </c>
      <c r="O1287" s="9"/>
      <c r="P1287" s="6" t="str">
        <f>VLOOKUP(Table14[[#This Row],[SMT ID]],Table13[[SMT'#]:[163 J Election Question]],9,0)</f>
        <v>No</v>
      </c>
      <c r="Q1287" s="6"/>
      <c r="R1287" s="6"/>
      <c r="S128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87" s="38">
        <f>VLOOKUP(Table14[[#This Row],[SMT ID]],'[1]Section 163(j) Election'!$A$5:$J$1406,7,0)</f>
        <v>2022</v>
      </c>
    </row>
    <row r="1288" spans="1:20" s="5" customFormat="1" ht="30" customHeight="1" x14ac:dyDescent="0.25">
      <c r="A1288" s="5" t="s">
        <v>1496</v>
      </c>
      <c r="B1288" s="15">
        <v>66768</v>
      </c>
      <c r="C1288" s="6">
        <v>94.75</v>
      </c>
      <c r="D1288" s="5" t="s">
        <v>1496</v>
      </c>
      <c r="E1288" s="5" t="s">
        <v>1534</v>
      </c>
      <c r="F1288" s="5" t="s">
        <v>1535</v>
      </c>
      <c r="G1288" s="5" t="s">
        <v>1536</v>
      </c>
      <c r="H1288" s="5" t="s">
        <v>42</v>
      </c>
      <c r="I1288" s="5" t="s">
        <v>43</v>
      </c>
      <c r="J1288" s="5" t="s">
        <v>1348</v>
      </c>
      <c r="K1288" s="7">
        <v>42129</v>
      </c>
      <c r="L1288" s="7"/>
      <c r="M1288" s="6" t="s">
        <v>454</v>
      </c>
      <c r="N1288" s="5" t="s">
        <v>47</v>
      </c>
      <c r="O1288" s="9"/>
      <c r="P1288" s="6" t="str">
        <f>VLOOKUP(Table14[[#This Row],[SMT ID]],Table13[[SMT'#]:[163 J Election Question]],9,0)</f>
        <v>No</v>
      </c>
      <c r="Q1288" s="6"/>
      <c r="R1288" s="6"/>
      <c r="S128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88" s="37">
        <f>VLOOKUP(Table14[[#This Row],[SMT ID]],'[1]Section 163(j) Election'!$A$5:$J$1406,7,0)</f>
        <v>0</v>
      </c>
    </row>
    <row r="1289" spans="1:20" s="5" customFormat="1" ht="30" customHeight="1" x14ac:dyDescent="0.25">
      <c r="A1289" s="5" t="s">
        <v>1537</v>
      </c>
      <c r="B1289" s="15">
        <v>66768</v>
      </c>
      <c r="C1289" s="6">
        <v>5.25</v>
      </c>
      <c r="D1289" s="5" t="s">
        <v>1537</v>
      </c>
      <c r="E1289" s="5" t="s">
        <v>1534</v>
      </c>
      <c r="F1289" s="5" t="s">
        <v>1535</v>
      </c>
      <c r="G1289" s="5" t="s">
        <v>1536</v>
      </c>
      <c r="H1289" s="5" t="s">
        <v>42</v>
      </c>
      <c r="I1289" s="5" t="s">
        <v>43</v>
      </c>
      <c r="J1289" s="5" t="s">
        <v>1348</v>
      </c>
      <c r="K1289" s="7">
        <v>42129</v>
      </c>
      <c r="L1289" s="7"/>
      <c r="M1289" s="6" t="s">
        <v>454</v>
      </c>
      <c r="N1289" s="5" t="s">
        <v>47</v>
      </c>
      <c r="O1289" s="9"/>
      <c r="P1289" s="6" t="str">
        <f>VLOOKUP(Table14[[#This Row],[SMT ID]],Table13[[SMT'#]:[163 J Election Question]],9,0)</f>
        <v>No</v>
      </c>
      <c r="Q1289" s="6"/>
      <c r="R1289" s="6"/>
      <c r="S128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89" s="38">
        <f>VLOOKUP(Table14[[#This Row],[SMT ID]],'[1]Section 163(j) Election'!$A$5:$J$1406,7,0)</f>
        <v>0</v>
      </c>
    </row>
    <row r="1290" spans="1:20" s="5" customFormat="1" ht="30" customHeight="1" x14ac:dyDescent="0.25">
      <c r="A1290" s="5" t="s">
        <v>1135</v>
      </c>
      <c r="B1290" s="15">
        <v>66769</v>
      </c>
      <c r="C1290" s="6">
        <v>100</v>
      </c>
      <c r="D1290" s="5" t="s">
        <v>1135</v>
      </c>
      <c r="E1290" s="5" t="s">
        <v>1136</v>
      </c>
      <c r="F1290" s="5" t="s">
        <v>1137</v>
      </c>
      <c r="G1290" s="5" t="s">
        <v>1138</v>
      </c>
      <c r="H1290" s="5" t="s">
        <v>182</v>
      </c>
      <c r="I1290" s="5" t="s">
        <v>32</v>
      </c>
      <c r="J1290" s="5" t="s">
        <v>62</v>
      </c>
      <c r="K1290" s="7">
        <v>42242</v>
      </c>
      <c r="L1290" s="7"/>
      <c r="M1290" s="6" t="s">
        <v>459</v>
      </c>
      <c r="N1290" s="5" t="s">
        <v>47</v>
      </c>
      <c r="O1290" s="9"/>
      <c r="P1290" s="6" t="str">
        <f>VLOOKUP(Table14[[#This Row],[SMT ID]],Table13[[SMT'#]:[163 J Election Question]],9,0)</f>
        <v>No</v>
      </c>
      <c r="Q1290" s="6"/>
      <c r="R1290" s="6"/>
      <c r="S129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90" s="37">
        <f>VLOOKUP(Table14[[#This Row],[SMT ID]],'[1]Section 163(j) Election'!$A$5:$J$1406,7,0)</f>
        <v>0</v>
      </c>
    </row>
    <row r="1291" spans="1:20" s="5" customFormat="1" ht="30" customHeight="1" x14ac:dyDescent="0.25">
      <c r="A1291" s="5" t="s">
        <v>759</v>
      </c>
      <c r="B1291" s="15">
        <v>66770</v>
      </c>
      <c r="C1291" s="6">
        <v>26.75</v>
      </c>
      <c r="D1291" s="5" t="s">
        <v>759</v>
      </c>
      <c r="E1291" s="5" t="s">
        <v>791</v>
      </c>
      <c r="F1291" s="5" t="s">
        <v>792</v>
      </c>
      <c r="G1291" s="5" t="s">
        <v>793</v>
      </c>
      <c r="H1291" s="5" t="s">
        <v>463</v>
      </c>
      <c r="I1291" s="5" t="s">
        <v>452</v>
      </c>
      <c r="J1291" s="5" t="s">
        <v>473</v>
      </c>
      <c r="K1291" s="7">
        <v>42184</v>
      </c>
      <c r="L1291" s="7"/>
      <c r="M1291" s="6" t="s">
        <v>454</v>
      </c>
      <c r="N1291" s="5" t="s">
        <v>56</v>
      </c>
      <c r="O1291" s="9"/>
      <c r="P1291" s="6" t="str">
        <f>VLOOKUP(Table14[[#This Row],[SMT ID]],Table13[[SMT'#]:[163 J Election Question]],9,0)</f>
        <v>Yes</v>
      </c>
      <c r="Q1291" s="6">
        <v>2018</v>
      </c>
      <c r="R1291" s="6"/>
      <c r="S129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91" s="38">
        <f>VLOOKUP(Table14[[#This Row],[SMT ID]],'[1]Section 163(j) Election'!$A$5:$J$1406,7,0)</f>
        <v>0</v>
      </c>
    </row>
    <row r="1292" spans="1:20" s="5" customFormat="1" ht="30" customHeight="1" x14ac:dyDescent="0.25">
      <c r="A1292" s="5" t="s">
        <v>3904</v>
      </c>
      <c r="B1292" s="15">
        <v>66770</v>
      </c>
      <c r="C1292" s="6">
        <v>73.25</v>
      </c>
      <c r="D1292" s="5" t="s">
        <v>3904</v>
      </c>
      <c r="E1292" s="5" t="s">
        <v>791</v>
      </c>
      <c r="F1292" s="5" t="s">
        <v>792</v>
      </c>
      <c r="G1292" s="5" t="s">
        <v>793</v>
      </c>
      <c r="H1292" s="5" t="s">
        <v>463</v>
      </c>
      <c r="I1292" s="5" t="s">
        <v>452</v>
      </c>
      <c r="J1292" s="5" t="s">
        <v>473</v>
      </c>
      <c r="K1292" s="7">
        <v>42184</v>
      </c>
      <c r="L1292" s="7"/>
      <c r="M1292" s="6" t="s">
        <v>454</v>
      </c>
      <c r="N1292" s="5" t="s">
        <v>56</v>
      </c>
      <c r="O1292" s="9"/>
      <c r="P1292" s="6" t="str">
        <f>VLOOKUP(Table14[[#This Row],[SMT ID]],Table13[[SMT'#]:[163 J Election Question]],9,0)</f>
        <v>Yes</v>
      </c>
      <c r="Q1292" s="6">
        <v>2018</v>
      </c>
      <c r="R1292" s="6"/>
      <c r="S129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92" s="37">
        <f>VLOOKUP(Table14[[#This Row],[SMT ID]],'[1]Section 163(j) Election'!$A$5:$J$1406,7,0)</f>
        <v>0</v>
      </c>
    </row>
    <row r="1293" spans="1:20" s="5" customFormat="1" ht="30" customHeight="1" x14ac:dyDescent="0.25">
      <c r="A1293" s="5" t="s">
        <v>759</v>
      </c>
      <c r="B1293" s="15">
        <v>66776</v>
      </c>
      <c r="C1293" s="6">
        <v>32.46</v>
      </c>
      <c r="D1293" s="5" t="s">
        <v>759</v>
      </c>
      <c r="E1293" s="5" t="s">
        <v>794</v>
      </c>
      <c r="F1293" s="5" t="s">
        <v>795</v>
      </c>
      <c r="G1293" s="5" t="s">
        <v>796</v>
      </c>
      <c r="H1293" s="5" t="s">
        <v>182</v>
      </c>
      <c r="I1293" s="5" t="s">
        <v>32</v>
      </c>
      <c r="J1293" s="5" t="s">
        <v>62</v>
      </c>
      <c r="K1293" s="7">
        <v>42348</v>
      </c>
      <c r="L1293" s="7"/>
      <c r="M1293" s="6" t="s">
        <v>454</v>
      </c>
      <c r="N1293" s="5" t="s">
        <v>47</v>
      </c>
      <c r="O1293" s="9"/>
      <c r="P1293" s="6" t="str">
        <f>VLOOKUP(Table14[[#This Row],[SMT ID]],Table13[[SMT'#]:[163 J Election Question]],9,0)</f>
        <v>Yes</v>
      </c>
      <c r="Q1293" s="6">
        <v>2018</v>
      </c>
      <c r="R1293" s="6"/>
      <c r="S129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93" s="38">
        <f>VLOOKUP(Table14[[#This Row],[SMT ID]],'[1]Section 163(j) Election'!$A$5:$J$1406,7,0)</f>
        <v>2018</v>
      </c>
    </row>
    <row r="1294" spans="1:20" s="5" customFormat="1" ht="30" customHeight="1" x14ac:dyDescent="0.25">
      <c r="A1294" s="5" t="s">
        <v>1135</v>
      </c>
      <c r="B1294" s="15">
        <v>66776</v>
      </c>
      <c r="C1294" s="6">
        <v>67.540000000000006</v>
      </c>
      <c r="D1294" s="5" t="s">
        <v>1135</v>
      </c>
      <c r="E1294" s="5" t="s">
        <v>794</v>
      </c>
      <c r="F1294" s="5" t="s">
        <v>795</v>
      </c>
      <c r="G1294" s="5" t="s">
        <v>796</v>
      </c>
      <c r="H1294" s="5" t="s">
        <v>182</v>
      </c>
      <c r="I1294" s="5" t="s">
        <v>32</v>
      </c>
      <c r="J1294" s="5" t="s">
        <v>62</v>
      </c>
      <c r="K1294" s="7">
        <v>42348</v>
      </c>
      <c r="L1294" s="7"/>
      <c r="M1294" s="6" t="s">
        <v>454</v>
      </c>
      <c r="N1294" s="5" t="s">
        <v>47</v>
      </c>
      <c r="O1294" s="9"/>
      <c r="P1294" s="6" t="str">
        <f>VLOOKUP(Table14[[#This Row],[SMT ID]],Table13[[SMT'#]:[163 J Election Question]],9,0)</f>
        <v>Yes</v>
      </c>
      <c r="Q1294" s="6">
        <v>2018</v>
      </c>
      <c r="R1294" s="6"/>
      <c r="S129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94" s="37">
        <f>VLOOKUP(Table14[[#This Row],[SMT ID]],'[1]Section 163(j) Election'!$A$5:$J$1406,7,0)</f>
        <v>2018</v>
      </c>
    </row>
    <row r="1295" spans="1:20" s="5" customFormat="1" ht="30" customHeight="1" x14ac:dyDescent="0.25">
      <c r="A1295" s="5" t="s">
        <v>3871</v>
      </c>
      <c r="B1295" s="15">
        <v>66780</v>
      </c>
      <c r="C1295" s="6">
        <v>100</v>
      </c>
      <c r="D1295" s="5" t="s">
        <v>3871</v>
      </c>
      <c r="E1295" s="5" t="s">
        <v>3896</v>
      </c>
      <c r="F1295" s="5" t="s">
        <v>3897</v>
      </c>
      <c r="G1295" s="5" t="s">
        <v>3898</v>
      </c>
      <c r="H1295" s="5" t="s">
        <v>88</v>
      </c>
      <c r="I1295" s="5" t="s">
        <v>32</v>
      </c>
      <c r="J1295" s="5" t="s">
        <v>19</v>
      </c>
      <c r="K1295" s="7">
        <v>42184</v>
      </c>
      <c r="L1295" s="7"/>
      <c r="M1295" s="6" t="s">
        <v>454</v>
      </c>
      <c r="N1295" s="5" t="s">
        <v>47</v>
      </c>
      <c r="O1295" s="9"/>
      <c r="P1295" s="6" t="str">
        <f>VLOOKUP(Table14[[#This Row],[SMT ID]],Table13[[SMT'#]:[163 J Election Question]],9,0)</f>
        <v>Yes</v>
      </c>
      <c r="Q1295" s="6">
        <v>2018</v>
      </c>
      <c r="R1295" s="6"/>
      <c r="S129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95" s="38">
        <f>VLOOKUP(Table14[[#This Row],[SMT ID]],'[1]Section 163(j) Election'!$A$5:$J$1406,7,0)</f>
        <v>2018</v>
      </c>
    </row>
    <row r="1296" spans="1:20" s="5" customFormat="1" ht="30" customHeight="1" x14ac:dyDescent="0.25">
      <c r="A1296" s="5" t="s">
        <v>3146</v>
      </c>
      <c r="B1296" s="15">
        <v>66781</v>
      </c>
      <c r="C1296" s="6">
        <v>7</v>
      </c>
      <c r="D1296" s="5" t="s">
        <v>3146</v>
      </c>
      <c r="E1296" s="5" t="s">
        <v>3190</v>
      </c>
      <c r="F1296" s="5" t="s">
        <v>3191</v>
      </c>
      <c r="G1296" s="5" t="s">
        <v>368</v>
      </c>
      <c r="H1296" s="5" t="s">
        <v>100</v>
      </c>
      <c r="I1296" s="5" t="s">
        <v>32</v>
      </c>
      <c r="J1296" s="5" t="s">
        <v>122</v>
      </c>
      <c r="K1296" s="7">
        <v>42398</v>
      </c>
      <c r="L1296" s="7"/>
      <c r="M1296" s="6" t="s">
        <v>454</v>
      </c>
      <c r="N1296" s="5" t="s">
        <v>47</v>
      </c>
      <c r="O1296" s="9"/>
      <c r="P1296" s="6" t="str">
        <f>VLOOKUP(Table14[[#This Row],[SMT ID]],Table13[[SMT'#]:[163 J Election Question]],9,0)</f>
        <v>No</v>
      </c>
      <c r="Q1296" s="6"/>
      <c r="R1296" s="6"/>
      <c r="S129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96" s="37">
        <f>VLOOKUP(Table14[[#This Row],[SMT ID]],'[1]Section 163(j) Election'!$A$5:$J$1406,7,0)</f>
        <v>0</v>
      </c>
    </row>
    <row r="1297" spans="1:20" s="5" customFormat="1" ht="30" customHeight="1" x14ac:dyDescent="0.25">
      <c r="A1297" s="5" t="s">
        <v>3904</v>
      </c>
      <c r="B1297" s="15">
        <v>66781</v>
      </c>
      <c r="C1297" s="6">
        <v>93</v>
      </c>
      <c r="D1297" s="5" t="s">
        <v>3904</v>
      </c>
      <c r="E1297" s="5" t="s">
        <v>3190</v>
      </c>
      <c r="F1297" s="5" t="s">
        <v>3191</v>
      </c>
      <c r="G1297" s="5" t="s">
        <v>368</v>
      </c>
      <c r="H1297" s="5" t="s">
        <v>100</v>
      </c>
      <c r="I1297" s="5" t="s">
        <v>32</v>
      </c>
      <c r="J1297" s="5" t="s">
        <v>122</v>
      </c>
      <c r="K1297" s="7">
        <v>42398</v>
      </c>
      <c r="L1297" s="7"/>
      <c r="M1297" s="6" t="s">
        <v>454</v>
      </c>
      <c r="N1297" s="5" t="s">
        <v>47</v>
      </c>
      <c r="O1297" s="9"/>
      <c r="P1297" s="6" t="str">
        <f>VLOOKUP(Table14[[#This Row],[SMT ID]],Table13[[SMT'#]:[163 J Election Question]],9,0)</f>
        <v>No</v>
      </c>
      <c r="Q1297" s="6"/>
      <c r="R1297" s="6"/>
      <c r="S129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97" s="38">
        <f>VLOOKUP(Table14[[#This Row],[SMT ID]],'[1]Section 163(j) Election'!$A$5:$J$1406,7,0)</f>
        <v>0</v>
      </c>
    </row>
    <row r="1298" spans="1:20" s="5" customFormat="1" ht="30" customHeight="1" x14ac:dyDescent="0.25">
      <c r="A1298" s="5" t="s">
        <v>4036</v>
      </c>
      <c r="B1298" s="15">
        <v>66785</v>
      </c>
      <c r="C1298" s="6">
        <v>100</v>
      </c>
      <c r="D1298" s="5" t="s">
        <v>4036</v>
      </c>
      <c r="E1298" s="5" t="s">
        <v>4044</v>
      </c>
      <c r="F1298" s="5" t="s">
        <v>4045</v>
      </c>
      <c r="G1298" s="5" t="s">
        <v>4046</v>
      </c>
      <c r="H1298" s="5" t="s">
        <v>109</v>
      </c>
      <c r="I1298" s="5" t="s">
        <v>32</v>
      </c>
      <c r="J1298" s="5" t="s">
        <v>333</v>
      </c>
      <c r="K1298" s="7">
        <v>42361</v>
      </c>
      <c r="L1298" s="7"/>
      <c r="M1298" s="6" t="s">
        <v>459</v>
      </c>
      <c r="N1298" s="5" t="s">
        <v>26</v>
      </c>
      <c r="O1298" s="9"/>
      <c r="P1298" s="6" t="str">
        <f>VLOOKUP(Table14[[#This Row],[SMT ID]],Table13[[SMT'#]:[163 J Election Question]],9,0)</f>
        <v>No</v>
      </c>
      <c r="Q1298" s="6"/>
      <c r="R1298" s="6"/>
      <c r="S129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98" s="37">
        <f>VLOOKUP(Table14[[#This Row],[SMT ID]],'[1]Section 163(j) Election'!$A$5:$J$1406,7,0)</f>
        <v>2022</v>
      </c>
    </row>
    <row r="1299" spans="1:20" s="5" customFormat="1" ht="30" customHeight="1" x14ac:dyDescent="0.25">
      <c r="A1299" s="5" t="s">
        <v>632</v>
      </c>
      <c r="B1299" s="15">
        <v>66813</v>
      </c>
      <c r="C1299" s="6">
        <v>100</v>
      </c>
      <c r="D1299" s="5" t="s">
        <v>632</v>
      </c>
      <c r="E1299" s="5" t="s">
        <v>653</v>
      </c>
      <c r="F1299" s="5" t="s">
        <v>654</v>
      </c>
      <c r="G1299" s="5" t="s">
        <v>611</v>
      </c>
      <c r="H1299" s="5" t="s">
        <v>109</v>
      </c>
      <c r="I1299" s="5" t="s">
        <v>32</v>
      </c>
      <c r="J1299" s="5" t="s">
        <v>333</v>
      </c>
      <c r="K1299" s="7">
        <v>42184</v>
      </c>
      <c r="L1299" s="7"/>
      <c r="M1299" s="6" t="s">
        <v>90</v>
      </c>
      <c r="N1299" s="5" t="s">
        <v>47</v>
      </c>
      <c r="O1299" s="9"/>
      <c r="P1299" s="6" t="str">
        <f>VLOOKUP(Table14[[#This Row],[SMT ID]],Table13[[SMT'#]:[163 J Election Question]],9,0)</f>
        <v>Yes</v>
      </c>
      <c r="Q1299" s="6">
        <v>2018</v>
      </c>
      <c r="R1299" s="6"/>
      <c r="S129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299" s="38">
        <f>VLOOKUP(Table14[[#This Row],[SMT ID]],'[1]Section 163(j) Election'!$A$5:$J$1406,7,0)</f>
        <v>2018</v>
      </c>
    </row>
    <row r="1300" spans="1:20" s="5" customFormat="1" ht="30" customHeight="1" x14ac:dyDescent="0.25">
      <c r="A1300" s="5" t="s">
        <v>3904</v>
      </c>
      <c r="B1300" s="15">
        <v>66819</v>
      </c>
      <c r="C1300" s="6">
        <v>100</v>
      </c>
      <c r="D1300" s="5" t="s">
        <v>3904</v>
      </c>
      <c r="E1300" s="5" t="s">
        <v>3922</v>
      </c>
      <c r="F1300" s="5" t="s">
        <v>3923</v>
      </c>
      <c r="G1300" s="5" t="s">
        <v>3924</v>
      </c>
      <c r="H1300" s="5" t="s">
        <v>68</v>
      </c>
      <c r="I1300" s="5" t="s">
        <v>32</v>
      </c>
      <c r="J1300" s="5" t="s">
        <v>3128</v>
      </c>
      <c r="K1300" s="7">
        <v>42453</v>
      </c>
      <c r="L1300" s="7"/>
      <c r="M1300" s="6" t="s">
        <v>90</v>
      </c>
      <c r="N1300" s="5" t="s">
        <v>56</v>
      </c>
      <c r="O1300" s="9"/>
      <c r="P1300" s="6" t="str">
        <f>VLOOKUP(Table14[[#This Row],[SMT ID]],Table13[[SMT'#]:[163 J Election Question]],9,0)</f>
        <v>No</v>
      </c>
      <c r="Q1300" s="6"/>
      <c r="R1300" s="6"/>
      <c r="S130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00" s="37">
        <f>VLOOKUP(Table14[[#This Row],[SMT ID]],'[1]Section 163(j) Election'!$A$5:$J$1406,7,0)</f>
        <v>0</v>
      </c>
    </row>
    <row r="1301" spans="1:20" s="5" customFormat="1" ht="30" customHeight="1" x14ac:dyDescent="0.25">
      <c r="A1301" s="5" t="s">
        <v>3904</v>
      </c>
      <c r="B1301" s="15">
        <v>66825</v>
      </c>
      <c r="C1301" s="6">
        <v>100</v>
      </c>
      <c r="D1301" s="5" t="s">
        <v>3904</v>
      </c>
      <c r="E1301" s="5" t="s">
        <v>3925</v>
      </c>
      <c r="F1301" s="5" t="s">
        <v>3926</v>
      </c>
      <c r="G1301" s="5" t="s">
        <v>635</v>
      </c>
      <c r="H1301" s="5" t="s">
        <v>109</v>
      </c>
      <c r="I1301" s="5" t="s">
        <v>32</v>
      </c>
      <c r="J1301" s="5" t="s">
        <v>33</v>
      </c>
      <c r="K1301" s="7">
        <v>42317</v>
      </c>
      <c r="L1301" s="7"/>
      <c r="M1301" s="6" t="s">
        <v>90</v>
      </c>
      <c r="N1301" s="5" t="s">
        <v>47</v>
      </c>
      <c r="O1301" s="9"/>
      <c r="P1301" s="6" t="str">
        <f>VLOOKUP(Table14[[#This Row],[SMT ID]],Table13[[SMT'#]:[163 J Election Question]],9,0)</f>
        <v>Yes</v>
      </c>
      <c r="Q1301" s="6">
        <v>2018</v>
      </c>
      <c r="R1301" s="6"/>
      <c r="S130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01" s="38">
        <f>VLOOKUP(Table14[[#This Row],[SMT ID]],'[1]Section 163(j) Election'!$A$5:$J$1406,7,0)</f>
        <v>2018</v>
      </c>
    </row>
    <row r="1302" spans="1:20" s="5" customFormat="1" ht="30" customHeight="1" x14ac:dyDescent="0.25">
      <c r="A1302" s="5" t="s">
        <v>1107</v>
      </c>
      <c r="B1302" s="15">
        <v>66828</v>
      </c>
      <c r="C1302" s="6">
        <v>100</v>
      </c>
      <c r="D1302" s="5" t="s">
        <v>1107</v>
      </c>
      <c r="E1302" s="5" t="s">
        <v>1122</v>
      </c>
      <c r="F1302" s="5" t="s">
        <v>1123</v>
      </c>
      <c r="G1302" s="5" t="s">
        <v>1047</v>
      </c>
      <c r="H1302" s="5" t="s">
        <v>109</v>
      </c>
      <c r="I1302" s="5" t="s">
        <v>32</v>
      </c>
      <c r="J1302" s="5" t="s">
        <v>110</v>
      </c>
      <c r="K1302" s="7">
        <v>42332</v>
      </c>
      <c r="L1302" s="7"/>
      <c r="M1302" s="6" t="s">
        <v>454</v>
      </c>
      <c r="N1302" s="5" t="s">
        <v>26</v>
      </c>
      <c r="O1302" s="9"/>
      <c r="P1302" s="6" t="str">
        <f>VLOOKUP(Table14[[#This Row],[SMT ID]],Table13[[SMT'#]:[163 J Election Question]],9,0)</f>
        <v>Yes</v>
      </c>
      <c r="Q1302" s="6">
        <v>2018</v>
      </c>
      <c r="R1302" s="6"/>
      <c r="S130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02" s="37">
        <f>VLOOKUP(Table14[[#This Row],[SMT ID]],'[1]Section 163(j) Election'!$A$5:$J$1406,7,0)</f>
        <v>2018</v>
      </c>
    </row>
    <row r="1303" spans="1:20" s="5" customFormat="1" ht="30" customHeight="1" x14ac:dyDescent="0.25">
      <c r="A1303" s="5" t="s">
        <v>961</v>
      </c>
      <c r="B1303" s="15">
        <v>66842</v>
      </c>
      <c r="C1303" s="6">
        <v>100</v>
      </c>
      <c r="D1303" s="5" t="s">
        <v>961</v>
      </c>
      <c r="E1303" s="5" t="s">
        <v>962</v>
      </c>
      <c r="F1303" s="5" t="s">
        <v>963</v>
      </c>
      <c r="G1303" s="5" t="s">
        <v>964</v>
      </c>
      <c r="H1303" s="5" t="s">
        <v>499</v>
      </c>
      <c r="I1303" s="5" t="s">
        <v>43</v>
      </c>
      <c r="J1303" s="5" t="s">
        <v>608</v>
      </c>
      <c r="K1303" s="7">
        <v>42705</v>
      </c>
      <c r="L1303" s="7"/>
      <c r="M1303" s="6" t="s">
        <v>105</v>
      </c>
      <c r="N1303" s="5" t="s">
        <v>47</v>
      </c>
      <c r="O1303" s="9"/>
      <c r="P1303" s="6" t="str">
        <f>VLOOKUP(Table14[[#This Row],[SMT ID]],Table13[[SMT'#]:[163 J Election Question]],9,0)</f>
        <v>Yes</v>
      </c>
      <c r="Q1303" s="6">
        <v>2018</v>
      </c>
      <c r="R1303" s="6"/>
      <c r="S130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03" s="38">
        <f>VLOOKUP(Table14[[#This Row],[SMT ID]],'[1]Section 163(j) Election'!$A$5:$J$1406,7,0)</f>
        <v>2018</v>
      </c>
    </row>
    <row r="1304" spans="1:20" s="5" customFormat="1" ht="30" customHeight="1" x14ac:dyDescent="0.25">
      <c r="A1304" s="5" t="s">
        <v>3958</v>
      </c>
      <c r="B1304" s="15">
        <v>66845</v>
      </c>
      <c r="C1304" s="6">
        <v>100</v>
      </c>
      <c r="D1304" s="5" t="s">
        <v>3958</v>
      </c>
      <c r="E1304" s="5" t="s">
        <v>3967</v>
      </c>
      <c r="F1304" s="5" t="s">
        <v>3968</v>
      </c>
      <c r="G1304" s="5" t="s">
        <v>1167</v>
      </c>
      <c r="H1304" s="5" t="s">
        <v>144</v>
      </c>
      <c r="I1304" s="5" t="s">
        <v>133</v>
      </c>
      <c r="J1304" s="5" t="s">
        <v>1168</v>
      </c>
      <c r="K1304" s="7">
        <v>42544</v>
      </c>
      <c r="L1304" s="7"/>
      <c r="M1304" s="6" t="s">
        <v>90</v>
      </c>
      <c r="N1304" s="5" t="s">
        <v>178</v>
      </c>
      <c r="O1304" s="9"/>
      <c r="P1304" s="6" t="str">
        <f>VLOOKUP(Table14[[#This Row],[SMT ID]],Table13[[SMT'#]:[163 J Election Question]],9,0)</f>
        <v>Yes</v>
      </c>
      <c r="Q1304" s="6">
        <v>2018</v>
      </c>
      <c r="R1304" s="6"/>
      <c r="S130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04" s="37">
        <f>VLOOKUP(Table14[[#This Row],[SMT ID]],'[1]Section 163(j) Election'!$A$5:$J$1406,7,0)</f>
        <v>2018</v>
      </c>
    </row>
    <row r="1305" spans="1:20" s="5" customFormat="1" ht="30" customHeight="1" x14ac:dyDescent="0.25">
      <c r="A1305" s="5" t="s">
        <v>1279</v>
      </c>
      <c r="B1305" s="15">
        <v>66847</v>
      </c>
      <c r="C1305" s="6">
        <v>100</v>
      </c>
      <c r="D1305" s="5" t="s">
        <v>1279</v>
      </c>
      <c r="E1305" s="5" t="s">
        <v>1280</v>
      </c>
      <c r="F1305" s="5" t="s">
        <v>1281</v>
      </c>
      <c r="G1305" s="5" t="s">
        <v>163</v>
      </c>
      <c r="H1305" s="5" t="s">
        <v>164</v>
      </c>
      <c r="I1305" s="5" t="s">
        <v>133</v>
      </c>
      <c r="J1305" s="5" t="s">
        <v>165</v>
      </c>
      <c r="K1305" s="7">
        <v>43692</v>
      </c>
      <c r="L1305" s="7"/>
      <c r="M1305" s="6" t="s">
        <v>83</v>
      </c>
      <c r="N1305" s="5" t="s">
        <v>47</v>
      </c>
      <c r="O1305" s="9">
        <f>_xlfn.IFNA(VLOOKUP(Table14[[#This Row],[SMT ID]],'[2]2018'!$A$7:$U$90,3,FALSE),VLOOKUP(Table14[[#This Row],[SMT ID]],'[2]2019'!$A$7:$T$120,4,FALSE))</f>
        <v>44044</v>
      </c>
      <c r="P1305" s="6" t="str">
        <f>_xlfn.IFNA(VLOOKUP(Table14[[#This Row],[SMT ID]],'[2]2018'!$A$7:$U$90,4,FALSE),VLOOKUP(Table14[[#This Row],[SMT ID]],'[2]2019'!$A$7:$T$120,5,FALSE))</f>
        <v>Yes</v>
      </c>
      <c r="Q1305" s="6" t="s">
        <v>4526</v>
      </c>
      <c r="R1305" s="6" t="e">
        <f>VLOOKUP(Table14[[#This Row],[SMT ID]],'2018 K-1 Export'!A405:I1956,9,0)</f>
        <v>#N/A</v>
      </c>
      <c r="S1305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305" s="38" t="e">
        <f>VLOOKUP(Table14[[#This Row],[SMT ID]],'[1]Section 163(j) Election'!$A$5:$J$1406,7,0)</f>
        <v>#N/A</v>
      </c>
    </row>
    <row r="1306" spans="1:20" s="5" customFormat="1" ht="30" customHeight="1" x14ac:dyDescent="0.25">
      <c r="A1306" s="5" t="s">
        <v>1927</v>
      </c>
      <c r="B1306" s="15">
        <v>66849</v>
      </c>
      <c r="C1306" s="6">
        <v>100</v>
      </c>
      <c r="D1306" s="5" t="s">
        <v>1927</v>
      </c>
      <c r="E1306" s="5" t="s">
        <v>1930</v>
      </c>
      <c r="F1306" s="5" t="s">
        <v>1931</v>
      </c>
      <c r="G1306" s="5" t="s">
        <v>1932</v>
      </c>
      <c r="H1306" s="5" t="s">
        <v>203</v>
      </c>
      <c r="I1306" s="5" t="s">
        <v>133</v>
      </c>
      <c r="J1306" s="5" t="s">
        <v>1121</v>
      </c>
      <c r="K1306" s="7">
        <v>42808</v>
      </c>
      <c r="L1306" s="7"/>
      <c r="M1306" s="6" t="s">
        <v>90</v>
      </c>
      <c r="N1306" s="5" t="s">
        <v>47</v>
      </c>
      <c r="O1306" s="9"/>
      <c r="P1306" s="6" t="str">
        <f>VLOOKUP(Table14[[#This Row],[SMT ID]],Table13[[SMT'#]:[163 J Election Question]],9,0)</f>
        <v>No</v>
      </c>
      <c r="Q1306" s="6"/>
      <c r="R1306" s="6"/>
      <c r="S130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06" s="37">
        <f>VLOOKUP(Table14[[#This Row],[SMT ID]],'[1]Section 163(j) Election'!$A$5:$J$1406,7,0)</f>
        <v>0</v>
      </c>
    </row>
    <row r="1307" spans="1:20" s="5" customFormat="1" ht="30" customHeight="1" x14ac:dyDescent="0.25">
      <c r="A1307" s="5" t="s">
        <v>1553</v>
      </c>
      <c r="B1307" s="15">
        <v>66864</v>
      </c>
      <c r="C1307" s="6">
        <v>100</v>
      </c>
      <c r="D1307" s="5" t="s">
        <v>1553</v>
      </c>
      <c r="E1307" s="5" t="s">
        <v>1565</v>
      </c>
      <c r="F1307" s="5" t="s">
        <v>1566</v>
      </c>
      <c r="G1307" s="5" t="s">
        <v>1505</v>
      </c>
      <c r="H1307" s="5" t="s">
        <v>53</v>
      </c>
      <c r="I1307" s="5" t="s">
        <v>43</v>
      </c>
      <c r="J1307" s="5" t="s">
        <v>631</v>
      </c>
      <c r="K1307" s="7">
        <v>42723</v>
      </c>
      <c r="L1307" s="7"/>
      <c r="M1307" s="6" t="s">
        <v>90</v>
      </c>
      <c r="N1307" s="5" t="s">
        <v>47</v>
      </c>
      <c r="O1307" s="9"/>
      <c r="P1307" s="6" t="str">
        <f>VLOOKUP(Table14[[#This Row],[SMT ID]],Table13[[SMT'#]:[163 J Election Question]],9,0)</f>
        <v>Yes</v>
      </c>
      <c r="Q1307" s="6">
        <v>2018</v>
      </c>
      <c r="R1307" s="6"/>
      <c r="S130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07" s="38">
        <f>VLOOKUP(Table14[[#This Row],[SMT ID]],'[1]Section 163(j) Election'!$A$5:$J$1406,7,0)</f>
        <v>2018</v>
      </c>
    </row>
    <row r="1308" spans="1:20" s="5" customFormat="1" ht="30" customHeight="1" x14ac:dyDescent="0.25">
      <c r="A1308" s="5" t="s">
        <v>1553</v>
      </c>
      <c r="B1308" s="15">
        <v>66874</v>
      </c>
      <c r="C1308" s="6">
        <v>100</v>
      </c>
      <c r="D1308" s="5" t="s">
        <v>1553</v>
      </c>
      <c r="E1308" s="5" t="s">
        <v>1567</v>
      </c>
      <c r="F1308" s="5" t="s">
        <v>1568</v>
      </c>
      <c r="G1308" s="5" t="s">
        <v>1569</v>
      </c>
      <c r="H1308" s="5" t="s">
        <v>42</v>
      </c>
      <c r="I1308" s="5" t="s">
        <v>43</v>
      </c>
      <c r="J1308" s="5" t="s">
        <v>1434</v>
      </c>
      <c r="K1308" s="7">
        <v>42523</v>
      </c>
      <c r="L1308" s="7"/>
      <c r="M1308" s="6" t="s">
        <v>90</v>
      </c>
      <c r="N1308" s="5" t="s">
        <v>47</v>
      </c>
      <c r="O1308" s="9"/>
      <c r="P1308" s="6" t="str">
        <f>VLOOKUP(Table14[[#This Row],[SMT ID]],Table13[[SMT'#]:[163 J Election Question]],9,0)</f>
        <v>Yes</v>
      </c>
      <c r="Q1308" s="6">
        <v>2018</v>
      </c>
      <c r="R1308" s="6"/>
      <c r="S130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08" s="37">
        <f>VLOOKUP(Table14[[#This Row],[SMT ID]],'[1]Section 163(j) Election'!$A$5:$J$1406,7,0)</f>
        <v>2018</v>
      </c>
    </row>
    <row r="1309" spans="1:20" s="5" customFormat="1" ht="30" customHeight="1" x14ac:dyDescent="0.25">
      <c r="A1309" s="5" t="s">
        <v>923</v>
      </c>
      <c r="B1309" s="15">
        <v>66876</v>
      </c>
      <c r="C1309" s="6">
        <v>50</v>
      </c>
      <c r="D1309" s="5" t="s">
        <v>923</v>
      </c>
      <c r="E1309" s="5" t="s">
        <v>930</v>
      </c>
      <c r="F1309" s="5" t="s">
        <v>931</v>
      </c>
      <c r="G1309" s="5" t="s">
        <v>932</v>
      </c>
      <c r="H1309" s="5" t="s">
        <v>524</v>
      </c>
      <c r="I1309" s="5" t="s">
        <v>43</v>
      </c>
      <c r="J1309" s="5" t="s">
        <v>19</v>
      </c>
      <c r="K1309" s="7">
        <v>43404</v>
      </c>
      <c r="L1309" s="7"/>
      <c r="M1309" s="6" t="s">
        <v>64</v>
      </c>
      <c r="N1309" s="5" t="s">
        <v>26</v>
      </c>
      <c r="O1309" s="9">
        <f>_xlfn.IFNA(VLOOKUP(Table14[[#This Row],[SMT ID]],'[2]2018'!$A$7:$U$90,3,FALSE),VLOOKUP(Table14[[#This Row],[SMT ID]],'[2]2019'!$A$7:$T$120,4,FALSE))</f>
        <v>43862</v>
      </c>
      <c r="P1309" s="6" t="str">
        <f>_xlfn.IFNA(VLOOKUP(Table14[[#This Row],[SMT ID]],'[2]2018'!$A$7:$U$90,4,FALSE),VLOOKUP(Table14[[#This Row],[SMT ID]],'[2]2019'!$A$7:$T$120,5,FALSE))</f>
        <v>Yes</v>
      </c>
      <c r="Q1309" s="6">
        <v>2018</v>
      </c>
      <c r="R1309" s="6" t="str">
        <f>VLOOKUP(Table14[[#This Row],[SMT ID]],'2018 K-1 Export'!A278:I1829,9,0)</f>
        <v>Yes</v>
      </c>
      <c r="S1309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309" s="38" t="e">
        <f>VLOOKUP(Table14[[#This Row],[SMT ID]],'[1]Section 163(j) Election'!$A$5:$J$1406,7,0)</f>
        <v>#N/A</v>
      </c>
    </row>
    <row r="1310" spans="1:20" s="5" customFormat="1" ht="30" customHeight="1" x14ac:dyDescent="0.25">
      <c r="A1310" s="5" t="s">
        <v>961</v>
      </c>
      <c r="B1310" s="15">
        <v>66876</v>
      </c>
      <c r="C1310" s="6">
        <v>50</v>
      </c>
      <c r="D1310" s="5" t="s">
        <v>961</v>
      </c>
      <c r="E1310" s="5" t="s">
        <v>930</v>
      </c>
      <c r="F1310" s="5" t="s">
        <v>931</v>
      </c>
      <c r="G1310" s="5" t="s">
        <v>932</v>
      </c>
      <c r="H1310" s="5" t="s">
        <v>524</v>
      </c>
      <c r="I1310" s="5" t="s">
        <v>43</v>
      </c>
      <c r="J1310" s="5" t="s">
        <v>19</v>
      </c>
      <c r="K1310" s="7">
        <v>43404</v>
      </c>
      <c r="L1310" s="7"/>
      <c r="M1310" s="6" t="s">
        <v>64</v>
      </c>
      <c r="N1310" s="5" t="s">
        <v>26</v>
      </c>
      <c r="O1310" s="9">
        <f>_xlfn.IFNA(VLOOKUP(Table14[[#This Row],[SMT ID]],'[2]2018'!$A$7:$U$90,3,FALSE),VLOOKUP(Table14[[#This Row],[SMT ID]],'[2]2019'!$A$7:$T$120,4,FALSE))</f>
        <v>43862</v>
      </c>
      <c r="P1310" s="6" t="str">
        <f>_xlfn.IFNA(VLOOKUP(Table14[[#This Row],[SMT ID]],'[2]2018'!$A$7:$U$90,4,FALSE),VLOOKUP(Table14[[#This Row],[SMT ID]],'[2]2019'!$A$7:$T$120,5,FALSE))</f>
        <v>Yes</v>
      </c>
      <c r="Q1310" s="6">
        <v>2018</v>
      </c>
      <c r="R1310" s="6" t="str">
        <f>VLOOKUP(Table14[[#This Row],[SMT ID]],'2018 K-1 Export'!A292:I1843,9,0)</f>
        <v>Yes</v>
      </c>
      <c r="S1310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310" s="37" t="e">
        <f>VLOOKUP(Table14[[#This Row],[SMT ID]],'[1]Section 163(j) Election'!$A$5:$J$1406,7,0)</f>
        <v>#N/A</v>
      </c>
    </row>
    <row r="1311" spans="1:20" s="5" customFormat="1" ht="30" customHeight="1" x14ac:dyDescent="0.25">
      <c r="A1311" s="5" t="s">
        <v>3904</v>
      </c>
      <c r="B1311" s="15">
        <v>66878</v>
      </c>
      <c r="C1311" s="6">
        <v>100</v>
      </c>
      <c r="D1311" s="5" t="s">
        <v>3904</v>
      </c>
      <c r="E1311" s="5" t="s">
        <v>3927</v>
      </c>
      <c r="F1311" s="5" t="s">
        <v>3928</v>
      </c>
      <c r="G1311" s="5" t="s">
        <v>3929</v>
      </c>
      <c r="H1311" s="5" t="s">
        <v>109</v>
      </c>
      <c r="I1311" s="5" t="s">
        <v>32</v>
      </c>
      <c r="J1311" s="5" t="s">
        <v>110</v>
      </c>
      <c r="K1311" s="7">
        <v>42317</v>
      </c>
      <c r="L1311" s="7"/>
      <c r="M1311" s="6" t="s">
        <v>459</v>
      </c>
      <c r="N1311" s="5" t="s">
        <v>26</v>
      </c>
      <c r="O1311" s="9"/>
      <c r="P1311" s="6" t="str">
        <f>VLOOKUP(Table14[[#This Row],[SMT ID]],Table13[[SMT'#]:[163 J Election Question]],9,0)</f>
        <v>Yes</v>
      </c>
      <c r="Q1311" s="6">
        <v>2018</v>
      </c>
      <c r="R1311" s="6"/>
      <c r="S131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11" s="38">
        <f>VLOOKUP(Table14[[#This Row],[SMT ID]],'[1]Section 163(j) Election'!$A$5:$J$1406,7,0)</f>
        <v>2018</v>
      </c>
    </row>
    <row r="1312" spans="1:20" s="5" customFormat="1" ht="30" customHeight="1" x14ac:dyDescent="0.25">
      <c r="A1312" s="5" t="s">
        <v>3958</v>
      </c>
      <c r="B1312" s="15">
        <v>66881</v>
      </c>
      <c r="C1312" s="6">
        <v>100</v>
      </c>
      <c r="D1312" s="5" t="s">
        <v>3958</v>
      </c>
      <c r="E1312" s="5" t="s">
        <v>3969</v>
      </c>
      <c r="F1312" s="5" t="s">
        <v>3970</v>
      </c>
      <c r="G1312" s="5" t="s">
        <v>585</v>
      </c>
      <c r="H1312" s="5" t="s">
        <v>31</v>
      </c>
      <c r="I1312" s="5" t="s">
        <v>32</v>
      </c>
      <c r="J1312" s="5" t="s">
        <v>149</v>
      </c>
      <c r="K1312" s="7">
        <v>42479</v>
      </c>
      <c r="L1312" s="7"/>
      <c r="M1312" s="6" t="s">
        <v>90</v>
      </c>
      <c r="N1312" s="5" t="s">
        <v>56</v>
      </c>
      <c r="O1312" s="9"/>
      <c r="P1312" s="6" t="str">
        <f>VLOOKUP(Table14[[#This Row],[SMT ID]],Table13[[SMT'#]:[163 J Election Question]],9,0)</f>
        <v>No</v>
      </c>
      <c r="Q1312" s="6"/>
      <c r="R1312" s="6"/>
      <c r="S131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12" s="37">
        <f>VLOOKUP(Table14[[#This Row],[SMT ID]],'[1]Section 163(j) Election'!$A$5:$J$1406,7,0)</f>
        <v>0</v>
      </c>
    </row>
    <row r="1313" spans="1:20" s="5" customFormat="1" ht="30" customHeight="1" x14ac:dyDescent="0.25">
      <c r="A1313" s="5" t="s">
        <v>3871</v>
      </c>
      <c r="B1313" s="15">
        <v>66883</v>
      </c>
      <c r="C1313" s="6">
        <v>100</v>
      </c>
      <c r="D1313" s="5" t="s">
        <v>3871</v>
      </c>
      <c r="E1313" s="5" t="s">
        <v>3899</v>
      </c>
      <c r="F1313" s="5" t="s">
        <v>3900</v>
      </c>
      <c r="G1313" s="5" t="s">
        <v>3021</v>
      </c>
      <c r="H1313" s="5" t="s">
        <v>31</v>
      </c>
      <c r="I1313" s="5" t="s">
        <v>32</v>
      </c>
      <c r="J1313" s="5" t="s">
        <v>3901</v>
      </c>
      <c r="K1313" s="7">
        <v>42243</v>
      </c>
      <c r="L1313" s="7"/>
      <c r="M1313" s="6" t="s">
        <v>454</v>
      </c>
      <c r="N1313" s="5" t="s">
        <v>47</v>
      </c>
      <c r="O1313" s="9"/>
      <c r="P1313" s="6" t="str">
        <f>VLOOKUP(Table14[[#This Row],[SMT ID]],Table13[[SMT'#]:[163 J Election Question]],9,0)</f>
        <v>Yes</v>
      </c>
      <c r="Q1313" s="6">
        <v>2018</v>
      </c>
      <c r="R1313" s="6"/>
      <c r="S131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13" s="38">
        <f>VLOOKUP(Table14[[#This Row],[SMT ID]],'[1]Section 163(j) Election'!$A$5:$J$1406,7,0)</f>
        <v>2018</v>
      </c>
    </row>
    <row r="1314" spans="1:20" s="5" customFormat="1" ht="30" customHeight="1" x14ac:dyDescent="0.25">
      <c r="A1314" s="5" t="s">
        <v>3958</v>
      </c>
      <c r="B1314" s="15">
        <v>66884</v>
      </c>
      <c r="C1314" s="6">
        <v>100</v>
      </c>
      <c r="D1314" s="5" t="s">
        <v>3958</v>
      </c>
      <c r="E1314" s="5" t="s">
        <v>3971</v>
      </c>
      <c r="F1314" s="5" t="s">
        <v>3972</v>
      </c>
      <c r="G1314" s="5" t="s">
        <v>131</v>
      </c>
      <c r="H1314" s="5" t="s">
        <v>132</v>
      </c>
      <c r="I1314" s="5" t="s">
        <v>133</v>
      </c>
      <c r="J1314" s="5" t="s">
        <v>134</v>
      </c>
      <c r="K1314" s="7">
        <v>42338</v>
      </c>
      <c r="L1314" s="7"/>
      <c r="M1314" s="6" t="s">
        <v>90</v>
      </c>
      <c r="N1314" s="5" t="s">
        <v>47</v>
      </c>
      <c r="O1314" s="9"/>
      <c r="P1314" s="6" t="str">
        <f>VLOOKUP(Table14[[#This Row],[SMT ID]],Table13[[SMT'#]:[163 J Election Question]],9,0)</f>
        <v>Yes</v>
      </c>
      <c r="Q1314" s="6">
        <v>2018</v>
      </c>
      <c r="R1314" s="6"/>
      <c r="S131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14" s="37">
        <f>VLOOKUP(Table14[[#This Row],[SMT ID]],'[1]Section 163(j) Election'!$A$5:$J$1406,7,0)</f>
        <v>2018</v>
      </c>
    </row>
    <row r="1315" spans="1:20" s="5" customFormat="1" ht="30" customHeight="1" x14ac:dyDescent="0.25">
      <c r="A1315" s="5" t="s">
        <v>1107</v>
      </c>
      <c r="B1315" s="15">
        <v>66890</v>
      </c>
      <c r="C1315" s="6">
        <v>100</v>
      </c>
      <c r="D1315" s="5" t="s">
        <v>1107</v>
      </c>
      <c r="E1315" s="5" t="s">
        <v>1124</v>
      </c>
      <c r="F1315" s="5" t="s">
        <v>1125</v>
      </c>
      <c r="G1315" s="5" t="s">
        <v>1126</v>
      </c>
      <c r="H1315" s="5" t="s">
        <v>289</v>
      </c>
      <c r="I1315" s="5" t="s">
        <v>133</v>
      </c>
      <c r="J1315" s="5" t="s">
        <v>290</v>
      </c>
      <c r="K1315" s="7">
        <v>42642</v>
      </c>
      <c r="L1315" s="7"/>
      <c r="M1315" s="6" t="s">
        <v>454</v>
      </c>
      <c r="N1315" s="5" t="s">
        <v>26</v>
      </c>
      <c r="O1315" s="9"/>
      <c r="P1315" s="6" t="str">
        <f>VLOOKUP(Table14[[#This Row],[SMT ID]],Table13[[SMT'#]:[163 J Election Question]],9,0)</f>
        <v>Yes</v>
      </c>
      <c r="Q1315" s="6">
        <v>2018</v>
      </c>
      <c r="R1315" s="6"/>
      <c r="S131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15" s="38">
        <f>VLOOKUP(Table14[[#This Row],[SMT ID]],'[1]Section 163(j) Election'!$A$5:$J$1406,7,0)</f>
        <v>2018</v>
      </c>
    </row>
    <row r="1316" spans="1:20" s="5" customFormat="1" ht="30" customHeight="1" x14ac:dyDescent="0.25">
      <c r="A1316" s="18" t="s">
        <v>469</v>
      </c>
      <c r="B1316" s="19">
        <v>66891</v>
      </c>
      <c r="C1316" s="20">
        <v>100</v>
      </c>
      <c r="D1316" s="21" t="s">
        <v>469</v>
      </c>
      <c r="E1316" s="21" t="s">
        <v>474</v>
      </c>
      <c r="F1316" s="21" t="s">
        <v>475</v>
      </c>
      <c r="G1316" s="21" t="s">
        <v>447</v>
      </c>
      <c r="H1316" s="18" t="s">
        <v>164</v>
      </c>
      <c r="I1316" s="18" t="s">
        <v>133</v>
      </c>
      <c r="J1316" s="21" t="s">
        <v>444</v>
      </c>
      <c r="K1316" s="22">
        <v>42928</v>
      </c>
      <c r="L1316" s="22"/>
      <c r="M1316" s="20" t="s">
        <v>105</v>
      </c>
      <c r="N1316" s="21" t="s">
        <v>47</v>
      </c>
      <c r="O1316" s="23"/>
      <c r="P1316" s="20" t="s">
        <v>21</v>
      </c>
      <c r="Q1316" s="20">
        <v>2019</v>
      </c>
      <c r="R1316" s="24"/>
      <c r="S131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NO</v>
      </c>
      <c r="T1316" s="37" t="str">
        <f>VLOOKUP(Table14[[#This Row],[SMT ID]],'[1]Section 163(j) Election'!$A$5:$J$1406,7,0)</f>
        <v>TBD</v>
      </c>
    </row>
    <row r="1317" spans="1:20" s="5" customFormat="1" ht="30" customHeight="1" x14ac:dyDescent="0.25">
      <c r="A1317" s="5" t="s">
        <v>632</v>
      </c>
      <c r="B1317" s="15">
        <v>66892</v>
      </c>
      <c r="C1317" s="6">
        <v>100</v>
      </c>
      <c r="D1317" s="5" t="s">
        <v>632</v>
      </c>
      <c r="E1317" s="5" t="s">
        <v>655</v>
      </c>
      <c r="F1317" s="5" t="s">
        <v>656</v>
      </c>
      <c r="G1317" s="5" t="s">
        <v>657</v>
      </c>
      <c r="H1317" s="5" t="s">
        <v>630</v>
      </c>
      <c r="I1317" s="5" t="s">
        <v>43</v>
      </c>
      <c r="J1317" s="5" t="s">
        <v>510</v>
      </c>
      <c r="K1317" s="7">
        <v>42292</v>
      </c>
      <c r="L1317" s="7"/>
      <c r="M1317" s="6" t="s">
        <v>454</v>
      </c>
      <c r="N1317" s="5" t="s">
        <v>47</v>
      </c>
      <c r="O1317" s="9"/>
      <c r="P1317" s="6" t="str">
        <f>VLOOKUP(Table14[[#This Row],[SMT ID]],Table13[[SMT'#]:[163 J Election Question]],9,0)</f>
        <v>Yes</v>
      </c>
      <c r="Q1317" s="6">
        <v>2018</v>
      </c>
      <c r="R1317" s="6"/>
      <c r="S131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17" s="38">
        <f>VLOOKUP(Table14[[#This Row],[SMT ID]],'[1]Section 163(j) Election'!$A$5:$J$1406,7,0)</f>
        <v>2018</v>
      </c>
    </row>
    <row r="1318" spans="1:20" s="5" customFormat="1" ht="30" customHeight="1" x14ac:dyDescent="0.25">
      <c r="A1318" s="5" t="s">
        <v>686</v>
      </c>
      <c r="B1318" s="15">
        <v>66895</v>
      </c>
      <c r="C1318" s="6">
        <v>100</v>
      </c>
      <c r="D1318" s="5" t="s">
        <v>686</v>
      </c>
      <c r="E1318" s="5" t="s">
        <v>714</v>
      </c>
      <c r="F1318" s="5" t="s">
        <v>715</v>
      </c>
      <c r="G1318" s="5" t="s">
        <v>704</v>
      </c>
      <c r="H1318" s="5" t="s">
        <v>132</v>
      </c>
      <c r="I1318" s="5" t="s">
        <v>133</v>
      </c>
      <c r="J1318" s="5" t="s">
        <v>705</v>
      </c>
      <c r="K1318" s="7">
        <v>42493</v>
      </c>
      <c r="L1318" s="7"/>
      <c r="M1318" s="6" t="s">
        <v>90</v>
      </c>
      <c r="N1318" s="5" t="s">
        <v>47</v>
      </c>
      <c r="O1318" s="9"/>
      <c r="P1318" s="6" t="str">
        <f>VLOOKUP(Table14[[#This Row],[SMT ID]],Table13[[SMT'#]:[163 J Election Question]],9,0)</f>
        <v>Yes</v>
      </c>
      <c r="Q1318" s="6">
        <v>2018</v>
      </c>
      <c r="R1318" s="6"/>
      <c r="S131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18" s="37">
        <f>VLOOKUP(Table14[[#This Row],[SMT ID]],'[1]Section 163(j) Election'!$A$5:$J$1406,7,0)</f>
        <v>2018</v>
      </c>
    </row>
    <row r="1319" spans="1:20" s="5" customFormat="1" ht="30" customHeight="1" x14ac:dyDescent="0.25">
      <c r="A1319" s="5" t="s">
        <v>4174</v>
      </c>
      <c r="B1319" s="15">
        <v>66905</v>
      </c>
      <c r="C1319" s="6">
        <v>100</v>
      </c>
      <c r="D1319" s="5" t="s">
        <v>4174</v>
      </c>
      <c r="E1319" s="5" t="s">
        <v>4179</v>
      </c>
      <c r="F1319" s="5" t="s">
        <v>4180</v>
      </c>
      <c r="G1319" s="5" t="s">
        <v>4181</v>
      </c>
      <c r="H1319" s="5" t="s">
        <v>144</v>
      </c>
      <c r="I1319" s="5" t="s">
        <v>133</v>
      </c>
      <c r="J1319" s="5" t="s">
        <v>1771</v>
      </c>
      <c r="K1319" s="7">
        <v>42937</v>
      </c>
      <c r="L1319" s="7"/>
      <c r="M1319" s="6" t="s">
        <v>105</v>
      </c>
      <c r="N1319" s="5" t="s">
        <v>47</v>
      </c>
      <c r="O1319" s="9"/>
      <c r="P1319" s="6" t="str">
        <f>VLOOKUP(Table14[[#This Row],[SMT ID]],Table13[[SMT'#]:[163 J Election Question]],9,0)</f>
        <v>Yes</v>
      </c>
      <c r="Q1319" s="6">
        <v>2018</v>
      </c>
      <c r="R1319" s="6"/>
      <c r="S131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19" s="38">
        <f>VLOOKUP(Table14[[#This Row],[SMT ID]],'[1]Section 163(j) Election'!$A$5:$J$1406,7,0)</f>
        <v>2018</v>
      </c>
    </row>
    <row r="1320" spans="1:20" s="5" customFormat="1" ht="30" customHeight="1" x14ac:dyDescent="0.25">
      <c r="A1320" s="5" t="s">
        <v>3904</v>
      </c>
      <c r="B1320" s="15">
        <v>66908</v>
      </c>
      <c r="C1320" s="6">
        <v>100</v>
      </c>
      <c r="D1320" s="5" t="s">
        <v>3904</v>
      </c>
      <c r="E1320" s="5" t="s">
        <v>3930</v>
      </c>
      <c r="F1320" s="5" t="s">
        <v>3931</v>
      </c>
      <c r="G1320" s="5" t="s">
        <v>185</v>
      </c>
      <c r="H1320" s="5" t="s">
        <v>88</v>
      </c>
      <c r="I1320" s="5" t="s">
        <v>32</v>
      </c>
      <c r="J1320" s="5" t="s">
        <v>89</v>
      </c>
      <c r="K1320" s="7">
        <v>42644</v>
      </c>
      <c r="L1320" s="7"/>
      <c r="M1320" s="6" t="s">
        <v>90</v>
      </c>
      <c r="N1320" s="5" t="s">
        <v>47</v>
      </c>
      <c r="O1320" s="9"/>
      <c r="P1320" s="6" t="str">
        <f>VLOOKUP(Table14[[#This Row],[SMT ID]],Table13[[SMT'#]:[163 J Election Question]],9,0)</f>
        <v>Yes</v>
      </c>
      <c r="Q1320" s="6">
        <v>2018</v>
      </c>
      <c r="R1320" s="6"/>
      <c r="S132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20" s="37">
        <f>VLOOKUP(Table14[[#This Row],[SMT ID]],'[1]Section 163(j) Election'!$A$5:$J$1406,7,0)</f>
        <v>2018</v>
      </c>
    </row>
    <row r="1321" spans="1:20" s="5" customFormat="1" ht="30" customHeight="1" x14ac:dyDescent="0.25">
      <c r="A1321" s="5" t="s">
        <v>632</v>
      </c>
      <c r="B1321" s="15">
        <v>66913</v>
      </c>
      <c r="C1321" s="6">
        <v>100</v>
      </c>
      <c r="D1321" s="5" t="s">
        <v>632</v>
      </c>
      <c r="E1321" s="5" t="s">
        <v>658</v>
      </c>
      <c r="F1321" s="5" t="s">
        <v>659</v>
      </c>
      <c r="G1321" s="5" t="s">
        <v>574</v>
      </c>
      <c r="H1321" s="5" t="s">
        <v>431</v>
      </c>
      <c r="I1321" s="5" t="s">
        <v>43</v>
      </c>
      <c r="J1321" s="5" t="s">
        <v>432</v>
      </c>
      <c r="K1321" s="7">
        <v>42214</v>
      </c>
      <c r="L1321" s="7"/>
      <c r="M1321" s="6" t="s">
        <v>90</v>
      </c>
      <c r="N1321" s="5" t="s">
        <v>47</v>
      </c>
      <c r="O1321" s="9"/>
      <c r="P1321" s="6" t="str">
        <f>VLOOKUP(Table14[[#This Row],[SMT ID]],Table13[[SMT'#]:[163 J Election Question]],9,0)</f>
        <v>No</v>
      </c>
      <c r="Q1321" s="6"/>
      <c r="R1321" s="6"/>
      <c r="S132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21" s="38">
        <f>VLOOKUP(Table14[[#This Row],[SMT ID]],'[1]Section 163(j) Election'!$A$5:$J$1406,7,0)</f>
        <v>0</v>
      </c>
    </row>
    <row r="1322" spans="1:20" s="5" customFormat="1" ht="30" customHeight="1" x14ac:dyDescent="0.25">
      <c r="A1322" s="5" t="s">
        <v>632</v>
      </c>
      <c r="B1322" s="15">
        <v>66914</v>
      </c>
      <c r="C1322" s="6">
        <v>100</v>
      </c>
      <c r="D1322" s="5" t="s">
        <v>632</v>
      </c>
      <c r="E1322" s="5" t="s">
        <v>660</v>
      </c>
      <c r="F1322" s="5" t="s">
        <v>661</v>
      </c>
      <c r="G1322" s="5" t="s">
        <v>604</v>
      </c>
      <c r="H1322" s="5" t="s">
        <v>431</v>
      </c>
      <c r="I1322" s="5" t="s">
        <v>43</v>
      </c>
      <c r="J1322" s="5" t="s">
        <v>432</v>
      </c>
      <c r="K1322" s="7">
        <v>42228</v>
      </c>
      <c r="L1322" s="7"/>
      <c r="M1322" s="6" t="s">
        <v>90</v>
      </c>
      <c r="N1322" s="5" t="s">
        <v>47</v>
      </c>
      <c r="O1322" s="9"/>
      <c r="P1322" s="6" t="str">
        <f>VLOOKUP(Table14[[#This Row],[SMT ID]],Table13[[SMT'#]:[163 J Election Question]],9,0)</f>
        <v>No</v>
      </c>
      <c r="Q1322" s="6"/>
      <c r="R1322" s="6"/>
      <c r="S132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22" s="37">
        <f>VLOOKUP(Table14[[#This Row],[SMT ID]],'[1]Section 163(j) Election'!$A$5:$J$1406,7,0)</f>
        <v>0</v>
      </c>
    </row>
    <row r="1323" spans="1:20" s="5" customFormat="1" ht="30" customHeight="1" x14ac:dyDescent="0.25">
      <c r="A1323" s="5" t="s">
        <v>632</v>
      </c>
      <c r="B1323" s="15">
        <v>66917</v>
      </c>
      <c r="C1323" s="6">
        <v>100</v>
      </c>
      <c r="D1323" s="5" t="s">
        <v>632</v>
      </c>
      <c r="E1323" s="5" t="s">
        <v>662</v>
      </c>
      <c r="F1323" s="5" t="s">
        <v>663</v>
      </c>
      <c r="G1323" s="5" t="s">
        <v>574</v>
      </c>
      <c r="H1323" s="5" t="s">
        <v>431</v>
      </c>
      <c r="I1323" s="5" t="s">
        <v>43</v>
      </c>
      <c r="J1323" s="5" t="s">
        <v>432</v>
      </c>
      <c r="K1323" s="7">
        <v>42277</v>
      </c>
      <c r="L1323" s="7"/>
      <c r="M1323" s="6" t="s">
        <v>90</v>
      </c>
      <c r="N1323" s="5" t="s">
        <v>47</v>
      </c>
      <c r="O1323" s="9"/>
      <c r="P1323" s="6" t="str">
        <f>VLOOKUP(Table14[[#This Row],[SMT ID]],Table13[[SMT'#]:[163 J Election Question]],9,0)</f>
        <v>No</v>
      </c>
      <c r="Q1323" s="6"/>
      <c r="R1323" s="6"/>
      <c r="S132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23" s="38">
        <f>VLOOKUP(Table14[[#This Row],[SMT ID]],'[1]Section 163(j) Election'!$A$5:$J$1406,7,0)</f>
        <v>0</v>
      </c>
    </row>
    <row r="1324" spans="1:20" s="5" customFormat="1" ht="30" customHeight="1" x14ac:dyDescent="0.25">
      <c r="A1324" s="5" t="s">
        <v>3958</v>
      </c>
      <c r="B1324" s="15">
        <v>66919</v>
      </c>
      <c r="C1324" s="6">
        <v>100</v>
      </c>
      <c r="D1324" s="5" t="s">
        <v>3958</v>
      </c>
      <c r="E1324" s="5" t="s">
        <v>3973</v>
      </c>
      <c r="F1324" s="5" t="s">
        <v>3974</v>
      </c>
      <c r="G1324" s="5" t="s">
        <v>635</v>
      </c>
      <c r="H1324" s="5" t="s">
        <v>109</v>
      </c>
      <c r="I1324" s="5" t="s">
        <v>32</v>
      </c>
      <c r="J1324" s="5" t="s">
        <v>33</v>
      </c>
      <c r="K1324" s="7">
        <v>42516</v>
      </c>
      <c r="L1324" s="7"/>
      <c r="M1324" s="6" t="s">
        <v>90</v>
      </c>
      <c r="N1324" s="5" t="s">
        <v>47</v>
      </c>
      <c r="O1324" s="9"/>
      <c r="P1324" s="6" t="str">
        <f>VLOOKUP(Table14[[#This Row],[SMT ID]],Table13[[SMT'#]:[163 J Election Question]],9,0)</f>
        <v>Yes</v>
      </c>
      <c r="Q1324" s="6">
        <v>2018</v>
      </c>
      <c r="R1324" s="6"/>
      <c r="S132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24" s="37">
        <f>VLOOKUP(Table14[[#This Row],[SMT ID]],'[1]Section 163(j) Election'!$A$5:$J$1406,7,0)</f>
        <v>2018</v>
      </c>
    </row>
    <row r="1325" spans="1:20" s="5" customFormat="1" ht="30" customHeight="1" x14ac:dyDescent="0.25">
      <c r="A1325" s="5" t="s">
        <v>3904</v>
      </c>
      <c r="B1325" s="15">
        <v>66922</v>
      </c>
      <c r="C1325" s="6">
        <v>100</v>
      </c>
      <c r="D1325" s="5" t="s">
        <v>3904</v>
      </c>
      <c r="E1325" s="5" t="s">
        <v>3932</v>
      </c>
      <c r="F1325" s="5" t="s">
        <v>3933</v>
      </c>
      <c r="G1325" s="5" t="s">
        <v>1959</v>
      </c>
      <c r="H1325" s="5" t="s">
        <v>88</v>
      </c>
      <c r="I1325" s="5" t="s">
        <v>32</v>
      </c>
      <c r="J1325" s="5" t="s">
        <v>89</v>
      </c>
      <c r="K1325" s="7">
        <v>42247</v>
      </c>
      <c r="L1325" s="7"/>
      <c r="M1325" s="6" t="s">
        <v>459</v>
      </c>
      <c r="N1325" s="5" t="s">
        <v>47</v>
      </c>
      <c r="O1325" s="9"/>
      <c r="P1325" s="6" t="str">
        <f>VLOOKUP(Table14[[#This Row],[SMT ID]],Table13[[SMT'#]:[163 J Election Question]],9,0)</f>
        <v>No</v>
      </c>
      <c r="Q1325" s="6"/>
      <c r="R1325" s="6"/>
      <c r="S132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25" s="38">
        <f>VLOOKUP(Table14[[#This Row],[SMT ID]],'[1]Section 163(j) Election'!$A$5:$J$1406,7,0)</f>
        <v>0</v>
      </c>
    </row>
    <row r="1326" spans="1:20" s="5" customFormat="1" ht="30" customHeight="1" x14ac:dyDescent="0.25">
      <c r="A1326" s="18" t="s">
        <v>800</v>
      </c>
      <c r="B1326" s="19">
        <v>66931</v>
      </c>
      <c r="C1326" s="20">
        <v>13.6</v>
      </c>
      <c r="D1326" s="21" t="s">
        <v>800</v>
      </c>
      <c r="E1326" s="21" t="s">
        <v>807</v>
      </c>
      <c r="F1326" s="21" t="s">
        <v>808</v>
      </c>
      <c r="G1326" s="21" t="s">
        <v>784</v>
      </c>
      <c r="H1326" s="18" t="s">
        <v>61</v>
      </c>
      <c r="I1326" s="18" t="s">
        <v>32</v>
      </c>
      <c r="J1326" s="21" t="s">
        <v>809</v>
      </c>
      <c r="K1326" s="22">
        <v>42842</v>
      </c>
      <c r="L1326" s="22"/>
      <c r="M1326" s="20" t="s">
        <v>105</v>
      </c>
      <c r="N1326" s="21" t="s">
        <v>47</v>
      </c>
      <c r="O1326" s="23"/>
      <c r="P1326" s="20" t="s">
        <v>21</v>
      </c>
      <c r="Q1326" s="20">
        <v>2019</v>
      </c>
      <c r="R1326" s="24"/>
      <c r="S132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NO</v>
      </c>
      <c r="T1326" s="37">
        <f>VLOOKUP(Table14[[#This Row],[SMT ID]],'[1]Section 163(j) Election'!$A$5:$J$1406,7,0)</f>
        <v>2019</v>
      </c>
    </row>
    <row r="1327" spans="1:20" s="5" customFormat="1" ht="30" customHeight="1" x14ac:dyDescent="0.25">
      <c r="A1327" s="18" t="s">
        <v>3958</v>
      </c>
      <c r="B1327" s="19">
        <v>66931</v>
      </c>
      <c r="C1327" s="20">
        <v>86.4</v>
      </c>
      <c r="D1327" s="21" t="s">
        <v>3958</v>
      </c>
      <c r="E1327" s="21" t="s">
        <v>807</v>
      </c>
      <c r="F1327" s="21" t="s">
        <v>808</v>
      </c>
      <c r="G1327" s="21" t="s">
        <v>784</v>
      </c>
      <c r="H1327" s="18" t="s">
        <v>61</v>
      </c>
      <c r="I1327" s="18" t="s">
        <v>32</v>
      </c>
      <c r="J1327" s="21" t="s">
        <v>809</v>
      </c>
      <c r="K1327" s="22">
        <v>42842</v>
      </c>
      <c r="L1327" s="22"/>
      <c r="M1327" s="20" t="s">
        <v>105</v>
      </c>
      <c r="N1327" s="21" t="s">
        <v>47</v>
      </c>
      <c r="O1327" s="23"/>
      <c r="P1327" s="20" t="s">
        <v>21</v>
      </c>
      <c r="Q1327" s="20">
        <v>2019</v>
      </c>
      <c r="R1327" s="24"/>
      <c r="S132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NO</v>
      </c>
      <c r="T1327" s="38">
        <f>VLOOKUP(Table14[[#This Row],[SMT ID]],'[1]Section 163(j) Election'!$A$5:$J$1406,7,0)</f>
        <v>2019</v>
      </c>
    </row>
    <row r="1328" spans="1:20" s="5" customFormat="1" ht="30" customHeight="1" x14ac:dyDescent="0.25">
      <c r="A1328" s="5" t="s">
        <v>3904</v>
      </c>
      <c r="B1328" s="15">
        <v>66937</v>
      </c>
      <c r="C1328" s="6">
        <v>100</v>
      </c>
      <c r="D1328" s="5" t="s">
        <v>3904</v>
      </c>
      <c r="E1328" s="5" t="s">
        <v>3934</v>
      </c>
      <c r="F1328" s="5" t="s">
        <v>3935</v>
      </c>
      <c r="G1328" s="5" t="s">
        <v>2035</v>
      </c>
      <c r="H1328" s="5" t="s">
        <v>139</v>
      </c>
      <c r="I1328" s="5" t="s">
        <v>32</v>
      </c>
      <c r="J1328" s="5" t="s">
        <v>33</v>
      </c>
      <c r="K1328" s="7">
        <v>42286</v>
      </c>
      <c r="L1328" s="7"/>
      <c r="M1328" s="6" t="s">
        <v>454</v>
      </c>
      <c r="N1328" s="5" t="s">
        <v>178</v>
      </c>
      <c r="O1328" s="9"/>
      <c r="P1328" s="6" t="str">
        <f>VLOOKUP(Table14[[#This Row],[SMT ID]],Table13[[SMT'#]:[163 J Election Question]],9,0)</f>
        <v>No</v>
      </c>
      <c r="Q1328" s="6"/>
      <c r="R1328" s="6"/>
      <c r="S132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28" s="37">
        <f>VLOOKUP(Table14[[#This Row],[SMT ID]],'[1]Section 163(j) Election'!$A$5:$J$1406,7,0)</f>
        <v>0</v>
      </c>
    </row>
    <row r="1329" spans="1:20" s="5" customFormat="1" ht="30" customHeight="1" x14ac:dyDescent="0.25">
      <c r="A1329" s="5" t="s">
        <v>1927</v>
      </c>
      <c r="B1329" s="15">
        <v>66938</v>
      </c>
      <c r="C1329" s="6">
        <v>100</v>
      </c>
      <c r="D1329" s="5" t="s">
        <v>1927</v>
      </c>
      <c r="E1329" s="5" t="s">
        <v>1933</v>
      </c>
      <c r="F1329" s="5" t="s">
        <v>1934</v>
      </c>
      <c r="G1329" s="5" t="s">
        <v>1935</v>
      </c>
      <c r="H1329" s="5" t="s">
        <v>68</v>
      </c>
      <c r="I1329" s="5" t="s">
        <v>32</v>
      </c>
      <c r="J1329" s="5" t="s">
        <v>149</v>
      </c>
      <c r="K1329" s="7">
        <v>42725</v>
      </c>
      <c r="L1329" s="7"/>
      <c r="M1329" s="6" t="s">
        <v>90</v>
      </c>
      <c r="N1329" s="5" t="s">
        <v>26</v>
      </c>
      <c r="O1329" s="9"/>
      <c r="P1329" s="6" t="str">
        <f>VLOOKUP(Table14[[#This Row],[SMT ID]],Table13[[SMT'#]:[163 J Election Question]],9,0)</f>
        <v>Yes</v>
      </c>
      <c r="Q1329" s="6">
        <v>2018</v>
      </c>
      <c r="R1329" s="6"/>
      <c r="S132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29" s="38">
        <f>VLOOKUP(Table14[[#This Row],[SMT ID]],'[1]Section 163(j) Election'!$A$5:$J$1406,7,0)</f>
        <v>2018</v>
      </c>
    </row>
    <row r="1330" spans="1:20" s="5" customFormat="1" ht="30" customHeight="1" x14ac:dyDescent="0.25">
      <c r="A1330" s="5" t="s">
        <v>1882</v>
      </c>
      <c r="B1330" s="15">
        <v>66948</v>
      </c>
      <c r="C1330" s="6">
        <v>23.7</v>
      </c>
      <c r="D1330" s="5" t="s">
        <v>1882</v>
      </c>
      <c r="E1330" s="5" t="s">
        <v>1883</v>
      </c>
      <c r="F1330" s="5" t="s">
        <v>1884</v>
      </c>
      <c r="G1330" s="5" t="s">
        <v>1885</v>
      </c>
      <c r="H1330" s="5" t="s">
        <v>61</v>
      </c>
      <c r="I1330" s="5" t="s">
        <v>32</v>
      </c>
      <c r="J1330" s="5" t="s">
        <v>1886</v>
      </c>
      <c r="K1330" s="7">
        <v>42586</v>
      </c>
      <c r="L1330" s="7"/>
      <c r="M1330" s="6" t="s">
        <v>90</v>
      </c>
      <c r="N1330" s="5" t="s">
        <v>178</v>
      </c>
      <c r="O1330" s="9"/>
      <c r="P1330" s="6" t="str">
        <f>VLOOKUP(Table14[[#This Row],[SMT ID]],Table13[[SMT'#]:[163 J Election Question]],9,0)</f>
        <v>No</v>
      </c>
      <c r="Q1330" s="6"/>
      <c r="R1330" s="6"/>
      <c r="S133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30" s="37">
        <f>VLOOKUP(Table14[[#This Row],[SMT ID]],'[1]Section 163(j) Election'!$A$5:$J$1406,7,0)</f>
        <v>0</v>
      </c>
    </row>
    <row r="1331" spans="1:20" s="5" customFormat="1" ht="30" customHeight="1" x14ac:dyDescent="0.25">
      <c r="A1331" s="5" t="s">
        <v>3958</v>
      </c>
      <c r="B1331" s="15">
        <v>66948</v>
      </c>
      <c r="C1331" s="6">
        <v>76.3</v>
      </c>
      <c r="D1331" s="5" t="s">
        <v>3958</v>
      </c>
      <c r="E1331" s="5" t="s">
        <v>1883</v>
      </c>
      <c r="F1331" s="5" t="s">
        <v>1884</v>
      </c>
      <c r="G1331" s="5" t="s">
        <v>1885</v>
      </c>
      <c r="H1331" s="5" t="s">
        <v>61</v>
      </c>
      <c r="I1331" s="5" t="s">
        <v>32</v>
      </c>
      <c r="J1331" s="5" t="s">
        <v>1886</v>
      </c>
      <c r="K1331" s="7">
        <v>42586</v>
      </c>
      <c r="L1331" s="7"/>
      <c r="M1331" s="6" t="s">
        <v>90</v>
      </c>
      <c r="N1331" s="5" t="s">
        <v>178</v>
      </c>
      <c r="O1331" s="9"/>
      <c r="P1331" s="6" t="str">
        <f>VLOOKUP(Table14[[#This Row],[SMT ID]],Table13[[SMT'#]:[163 J Election Question]],9,0)</f>
        <v>No</v>
      </c>
      <c r="Q1331" s="6"/>
      <c r="R1331" s="6"/>
      <c r="S133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31" s="38">
        <f>VLOOKUP(Table14[[#This Row],[SMT ID]],'[1]Section 163(j) Election'!$A$5:$J$1406,7,0)</f>
        <v>0</v>
      </c>
    </row>
    <row r="1332" spans="1:20" s="5" customFormat="1" ht="30" customHeight="1" x14ac:dyDescent="0.25">
      <c r="A1332" s="5" t="s">
        <v>3904</v>
      </c>
      <c r="B1332" s="15">
        <v>66949</v>
      </c>
      <c r="C1332" s="6">
        <v>100</v>
      </c>
      <c r="D1332" s="5" t="s">
        <v>3904</v>
      </c>
      <c r="E1332" s="5" t="s">
        <v>3936</v>
      </c>
      <c r="F1332" s="5" t="s">
        <v>3937</v>
      </c>
      <c r="G1332" s="5" t="s">
        <v>1885</v>
      </c>
      <c r="H1332" s="5" t="s">
        <v>61</v>
      </c>
      <c r="I1332" s="5" t="s">
        <v>32</v>
      </c>
      <c r="J1332" s="5" t="s">
        <v>1886</v>
      </c>
      <c r="K1332" s="7">
        <v>42536</v>
      </c>
      <c r="L1332" s="7"/>
      <c r="M1332" s="6" t="s">
        <v>90</v>
      </c>
      <c r="N1332" s="5" t="s">
        <v>56</v>
      </c>
      <c r="O1332" s="9"/>
      <c r="P1332" s="6" t="str">
        <f>VLOOKUP(Table14[[#This Row],[SMT ID]],Table13[[SMT'#]:[163 J Election Question]],9,0)</f>
        <v>Yes</v>
      </c>
      <c r="Q1332" s="6">
        <v>2018</v>
      </c>
      <c r="R1332" s="6"/>
      <c r="S133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32" s="37">
        <f>VLOOKUP(Table14[[#This Row],[SMT ID]],'[1]Section 163(j) Election'!$A$5:$J$1406,7,0)</f>
        <v>2018</v>
      </c>
    </row>
    <row r="1333" spans="1:20" s="5" customFormat="1" ht="30" customHeight="1" x14ac:dyDescent="0.25">
      <c r="A1333" s="5" t="s">
        <v>571</v>
      </c>
      <c r="B1333" s="15">
        <v>66955</v>
      </c>
      <c r="C1333" s="6">
        <v>100</v>
      </c>
      <c r="D1333" s="5" t="s">
        <v>571</v>
      </c>
      <c r="E1333" s="5" t="s">
        <v>575</v>
      </c>
      <c r="F1333" s="5" t="s">
        <v>576</v>
      </c>
      <c r="G1333" s="5" t="s">
        <v>577</v>
      </c>
      <c r="H1333" s="5" t="s">
        <v>109</v>
      </c>
      <c r="I1333" s="5" t="s">
        <v>32</v>
      </c>
      <c r="J1333" s="5" t="s">
        <v>110</v>
      </c>
      <c r="K1333" s="7">
        <v>42629</v>
      </c>
      <c r="L1333" s="7"/>
      <c r="M1333" s="6" t="s">
        <v>454</v>
      </c>
      <c r="N1333" s="5" t="s">
        <v>47</v>
      </c>
      <c r="O1333" s="9"/>
      <c r="P1333" s="6" t="str">
        <f>VLOOKUP(Table14[[#This Row],[SMT ID]],Table13[[SMT'#]:[163 J Election Question]],9,0)</f>
        <v>Yes</v>
      </c>
      <c r="Q1333" s="6">
        <v>2018</v>
      </c>
      <c r="R1333" s="6"/>
      <c r="S133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33" s="38">
        <f>VLOOKUP(Table14[[#This Row],[SMT ID]],'[1]Section 163(j) Election'!$A$5:$J$1406,7,0)</f>
        <v>2018</v>
      </c>
    </row>
    <row r="1334" spans="1:20" s="5" customFormat="1" ht="30" customHeight="1" x14ac:dyDescent="0.25">
      <c r="A1334" s="5" t="s">
        <v>3958</v>
      </c>
      <c r="B1334" s="15">
        <v>66957</v>
      </c>
      <c r="C1334" s="6">
        <v>100</v>
      </c>
      <c r="D1334" s="5" t="s">
        <v>3958</v>
      </c>
      <c r="E1334" s="5" t="s">
        <v>3975</v>
      </c>
      <c r="F1334" s="5" t="s">
        <v>3976</v>
      </c>
      <c r="G1334" s="5" t="s">
        <v>3977</v>
      </c>
      <c r="H1334" s="5" t="s">
        <v>109</v>
      </c>
      <c r="I1334" s="5" t="s">
        <v>32</v>
      </c>
      <c r="J1334" s="5" t="s">
        <v>110</v>
      </c>
      <c r="K1334" s="7">
        <v>42580</v>
      </c>
      <c r="L1334" s="7"/>
      <c r="M1334" s="6" t="s">
        <v>90</v>
      </c>
      <c r="N1334" s="5" t="s">
        <v>47</v>
      </c>
      <c r="O1334" s="9"/>
      <c r="P1334" s="6" t="str">
        <f>VLOOKUP(Table14[[#This Row],[SMT ID]],Table13[[SMT'#]:[163 J Election Question]],9,0)</f>
        <v>Yes</v>
      </c>
      <c r="Q1334" s="6">
        <v>2018</v>
      </c>
      <c r="R1334" s="6"/>
      <c r="S133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34" s="37">
        <f>VLOOKUP(Table14[[#This Row],[SMT ID]],'[1]Section 163(j) Election'!$A$5:$J$1406,7,0)</f>
        <v>2018</v>
      </c>
    </row>
    <row r="1335" spans="1:20" s="5" customFormat="1" ht="30" customHeight="1" x14ac:dyDescent="0.25">
      <c r="A1335" s="5" t="s">
        <v>1907</v>
      </c>
      <c r="B1335" s="15">
        <v>66960</v>
      </c>
      <c r="C1335" s="6">
        <v>100</v>
      </c>
      <c r="D1335" s="5" t="s">
        <v>1907</v>
      </c>
      <c r="E1335" s="5" t="s">
        <v>1908</v>
      </c>
      <c r="F1335" s="5" t="s">
        <v>1909</v>
      </c>
      <c r="G1335" s="5" t="s">
        <v>585</v>
      </c>
      <c r="H1335" s="5" t="s">
        <v>232</v>
      </c>
      <c r="I1335" s="5" t="s">
        <v>133</v>
      </c>
      <c r="J1335" s="5" t="s">
        <v>586</v>
      </c>
      <c r="K1335" s="7">
        <v>43054</v>
      </c>
      <c r="L1335" s="7"/>
      <c r="M1335" s="6" t="s">
        <v>64</v>
      </c>
      <c r="N1335" s="5" t="s">
        <v>47</v>
      </c>
      <c r="O1335" s="9"/>
      <c r="P1335" s="6" t="str">
        <f>VLOOKUP(Table14[[#This Row],[SMT ID]],Table13[[SMT'#]:[163 J Election Question]],9,0)</f>
        <v>Yes</v>
      </c>
      <c r="Q1335" s="6">
        <v>2018</v>
      </c>
      <c r="R1335" s="6"/>
      <c r="S133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35" s="38">
        <f>VLOOKUP(Table14[[#This Row],[SMT ID]],'[1]Section 163(j) Election'!$A$5:$J$1406,7,0)</f>
        <v>2018</v>
      </c>
    </row>
    <row r="1336" spans="1:20" s="5" customFormat="1" ht="30" customHeight="1" x14ac:dyDescent="0.25">
      <c r="A1336" s="5" t="s">
        <v>3904</v>
      </c>
      <c r="B1336" s="15">
        <v>66963</v>
      </c>
      <c r="C1336" s="6">
        <v>100</v>
      </c>
      <c r="D1336" s="5" t="s">
        <v>3904</v>
      </c>
      <c r="E1336" s="5" t="s">
        <v>3938</v>
      </c>
      <c r="F1336" s="5" t="s">
        <v>3939</v>
      </c>
      <c r="G1336" s="5" t="s">
        <v>3940</v>
      </c>
      <c r="H1336" s="5" t="s">
        <v>144</v>
      </c>
      <c r="I1336" s="5" t="s">
        <v>133</v>
      </c>
      <c r="J1336" s="5" t="s">
        <v>1805</v>
      </c>
      <c r="K1336" s="7">
        <v>42405</v>
      </c>
      <c r="L1336" s="7"/>
      <c r="M1336" s="6" t="s">
        <v>90</v>
      </c>
      <c r="N1336" s="5" t="s">
        <v>26</v>
      </c>
      <c r="O1336" s="9"/>
      <c r="P1336" s="6" t="str">
        <f>VLOOKUP(Table14[[#This Row],[SMT ID]],Table13[[SMT'#]:[163 J Election Question]],9,0)</f>
        <v>Yes</v>
      </c>
      <c r="Q1336" s="6">
        <v>2018</v>
      </c>
      <c r="R1336" s="6"/>
      <c r="S133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36" s="37">
        <f>VLOOKUP(Table14[[#This Row],[SMT ID]],'[1]Section 163(j) Election'!$A$5:$J$1406,7,0)</f>
        <v>2018</v>
      </c>
    </row>
    <row r="1337" spans="1:20" s="5" customFormat="1" ht="30" customHeight="1" x14ac:dyDescent="0.25">
      <c r="A1337" s="5" t="s">
        <v>1733</v>
      </c>
      <c r="B1337" s="15">
        <v>66970</v>
      </c>
      <c r="C1337" s="6">
        <v>100</v>
      </c>
      <c r="D1337" s="5" t="s">
        <v>1733</v>
      </c>
      <c r="E1337" s="5" t="s">
        <v>1734</v>
      </c>
      <c r="F1337" s="5" t="s">
        <v>1735</v>
      </c>
      <c r="G1337" s="5" t="s">
        <v>1631</v>
      </c>
      <c r="H1337" s="5" t="s">
        <v>630</v>
      </c>
      <c r="I1337" s="5" t="s">
        <v>43</v>
      </c>
      <c r="J1337" s="5" t="s">
        <v>33</v>
      </c>
      <c r="K1337" s="7">
        <v>42502</v>
      </c>
      <c r="L1337" s="7"/>
      <c r="M1337" s="6" t="s">
        <v>454</v>
      </c>
      <c r="N1337" s="5" t="s">
        <v>47</v>
      </c>
      <c r="O1337" s="9"/>
      <c r="P1337" s="6" t="str">
        <f>VLOOKUP(Table14[[#This Row],[SMT ID]],Table13[[SMT'#]:[163 J Election Question]],9,0)</f>
        <v>No</v>
      </c>
      <c r="Q1337" s="6"/>
      <c r="R1337" s="6"/>
      <c r="S133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37" s="38">
        <f>VLOOKUP(Table14[[#This Row],[SMT ID]],'[1]Section 163(j) Election'!$A$5:$J$1406,7,0)</f>
        <v>0</v>
      </c>
    </row>
    <row r="1338" spans="1:20" s="5" customFormat="1" ht="30" customHeight="1" x14ac:dyDescent="0.25">
      <c r="A1338" s="5" t="s">
        <v>759</v>
      </c>
      <c r="B1338" s="15">
        <v>66989</v>
      </c>
      <c r="C1338" s="6">
        <v>11.54</v>
      </c>
      <c r="D1338" s="5" t="s">
        <v>759</v>
      </c>
      <c r="E1338" s="5" t="s">
        <v>797</v>
      </c>
      <c r="F1338" s="5" t="s">
        <v>798</v>
      </c>
      <c r="G1338" s="5" t="s">
        <v>799</v>
      </c>
      <c r="H1338" s="5" t="s">
        <v>431</v>
      </c>
      <c r="I1338" s="5" t="s">
        <v>43</v>
      </c>
      <c r="J1338" s="5" t="s">
        <v>432</v>
      </c>
      <c r="K1338" s="7">
        <v>42341</v>
      </c>
      <c r="L1338" s="7"/>
      <c r="M1338" s="6" t="s">
        <v>90</v>
      </c>
      <c r="N1338" s="5" t="s">
        <v>47</v>
      </c>
      <c r="O1338" s="9"/>
      <c r="P1338" s="6" t="str">
        <f>VLOOKUP(Table14[[#This Row],[SMT ID]],Table13[[SMT'#]:[163 J Election Question]],9,0)</f>
        <v>Yes</v>
      </c>
      <c r="Q1338" s="6">
        <v>2018</v>
      </c>
      <c r="R1338" s="6"/>
      <c r="S133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38" s="37">
        <f>VLOOKUP(Table14[[#This Row],[SMT ID]],'[1]Section 163(j) Election'!$A$5:$J$1406,7,0)</f>
        <v>2018</v>
      </c>
    </row>
    <row r="1339" spans="1:20" s="5" customFormat="1" ht="30" customHeight="1" x14ac:dyDescent="0.25">
      <c r="A1339" s="5" t="s">
        <v>923</v>
      </c>
      <c r="B1339" s="15">
        <v>66989</v>
      </c>
      <c r="C1339" s="6">
        <v>88.46</v>
      </c>
      <c r="D1339" s="5" t="s">
        <v>923</v>
      </c>
      <c r="E1339" s="5" t="s">
        <v>797</v>
      </c>
      <c r="F1339" s="5" t="s">
        <v>798</v>
      </c>
      <c r="G1339" s="5" t="s">
        <v>799</v>
      </c>
      <c r="H1339" s="5" t="s">
        <v>431</v>
      </c>
      <c r="I1339" s="5" t="s">
        <v>43</v>
      </c>
      <c r="J1339" s="5" t="s">
        <v>432</v>
      </c>
      <c r="K1339" s="7">
        <v>42341</v>
      </c>
      <c r="L1339" s="7"/>
      <c r="M1339" s="6" t="s">
        <v>90</v>
      </c>
      <c r="N1339" s="5" t="s">
        <v>47</v>
      </c>
      <c r="O1339" s="9"/>
      <c r="P1339" s="6" t="str">
        <f>VLOOKUP(Table14[[#This Row],[SMT ID]],Table13[[SMT'#]:[163 J Election Question]],9,0)</f>
        <v>Yes</v>
      </c>
      <c r="Q1339" s="6">
        <v>2018</v>
      </c>
      <c r="R1339" s="6"/>
      <c r="S133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39" s="38">
        <f>VLOOKUP(Table14[[#This Row],[SMT ID]],'[1]Section 163(j) Election'!$A$5:$J$1406,7,0)</f>
        <v>2018</v>
      </c>
    </row>
    <row r="1340" spans="1:20" s="5" customFormat="1" ht="30" customHeight="1" x14ac:dyDescent="0.25">
      <c r="A1340" s="5" t="s">
        <v>800</v>
      </c>
      <c r="B1340" s="15">
        <v>66994</v>
      </c>
      <c r="C1340" s="6">
        <v>11.95</v>
      </c>
      <c r="D1340" s="5" t="s">
        <v>800</v>
      </c>
      <c r="E1340" s="5" t="s">
        <v>810</v>
      </c>
      <c r="F1340" s="5" t="s">
        <v>811</v>
      </c>
      <c r="G1340" s="5" t="s">
        <v>812</v>
      </c>
      <c r="H1340" s="5" t="s">
        <v>164</v>
      </c>
      <c r="I1340" s="5" t="s">
        <v>133</v>
      </c>
      <c r="J1340" s="5" t="s">
        <v>285</v>
      </c>
      <c r="K1340" s="7">
        <v>42551</v>
      </c>
      <c r="L1340" s="7"/>
      <c r="M1340" s="6" t="s">
        <v>90</v>
      </c>
      <c r="N1340" s="5" t="s">
        <v>47</v>
      </c>
      <c r="O1340" s="9"/>
      <c r="P1340" s="6" t="str">
        <f>VLOOKUP(Table14[[#This Row],[SMT ID]],Table13[[SMT'#]:[163 J Election Question]],9,0)</f>
        <v>Yes</v>
      </c>
      <c r="Q1340" s="6">
        <v>2018</v>
      </c>
      <c r="R1340" s="6"/>
      <c r="S134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40" s="37">
        <f>VLOOKUP(Table14[[#This Row],[SMT ID]],'[1]Section 163(j) Election'!$A$5:$J$1406,7,0)</f>
        <v>2018</v>
      </c>
    </row>
    <row r="1341" spans="1:20" s="5" customFormat="1" ht="30" customHeight="1" x14ac:dyDescent="0.25">
      <c r="A1341" s="5" t="s">
        <v>1927</v>
      </c>
      <c r="B1341" s="15">
        <v>66994</v>
      </c>
      <c r="C1341" s="6">
        <v>13.07</v>
      </c>
      <c r="D1341" s="5" t="s">
        <v>1927</v>
      </c>
      <c r="E1341" s="5" t="s">
        <v>810</v>
      </c>
      <c r="F1341" s="5" t="s">
        <v>811</v>
      </c>
      <c r="G1341" s="5" t="s">
        <v>812</v>
      </c>
      <c r="H1341" s="5" t="s">
        <v>164</v>
      </c>
      <c r="I1341" s="5" t="s">
        <v>133</v>
      </c>
      <c r="J1341" s="5" t="s">
        <v>285</v>
      </c>
      <c r="K1341" s="7">
        <v>42551</v>
      </c>
      <c r="L1341" s="7"/>
      <c r="M1341" s="6" t="s">
        <v>90</v>
      </c>
      <c r="N1341" s="5" t="s">
        <v>47</v>
      </c>
      <c r="O1341" s="9"/>
      <c r="P1341" s="6" t="str">
        <f>VLOOKUP(Table14[[#This Row],[SMT ID]],Table13[[SMT'#]:[163 J Election Question]],9,0)</f>
        <v>Yes</v>
      </c>
      <c r="Q1341" s="6">
        <v>2018</v>
      </c>
      <c r="R1341" s="6"/>
      <c r="S134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41" s="38">
        <f>VLOOKUP(Table14[[#This Row],[SMT ID]],'[1]Section 163(j) Election'!$A$5:$J$1406,7,0)</f>
        <v>2018</v>
      </c>
    </row>
    <row r="1342" spans="1:20" s="5" customFormat="1" ht="30" customHeight="1" x14ac:dyDescent="0.25">
      <c r="A1342" s="5" t="s">
        <v>3958</v>
      </c>
      <c r="B1342" s="15">
        <v>66994</v>
      </c>
      <c r="C1342" s="6">
        <v>74.98</v>
      </c>
      <c r="D1342" s="5" t="s">
        <v>3958</v>
      </c>
      <c r="E1342" s="5" t="s">
        <v>810</v>
      </c>
      <c r="F1342" s="5" t="s">
        <v>811</v>
      </c>
      <c r="G1342" s="5" t="s">
        <v>812</v>
      </c>
      <c r="H1342" s="5" t="s">
        <v>164</v>
      </c>
      <c r="I1342" s="5" t="s">
        <v>133</v>
      </c>
      <c r="J1342" s="5" t="s">
        <v>285</v>
      </c>
      <c r="K1342" s="7">
        <v>42551</v>
      </c>
      <c r="L1342" s="7"/>
      <c r="M1342" s="6" t="s">
        <v>90</v>
      </c>
      <c r="N1342" s="5" t="s">
        <v>47</v>
      </c>
      <c r="O1342" s="9"/>
      <c r="P1342" s="6" t="str">
        <f>VLOOKUP(Table14[[#This Row],[SMT ID]],Table13[[SMT'#]:[163 J Election Question]],9,0)</f>
        <v>Yes</v>
      </c>
      <c r="Q1342" s="6">
        <v>2018</v>
      </c>
      <c r="R1342" s="6"/>
      <c r="S134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42" s="37">
        <f>VLOOKUP(Table14[[#This Row],[SMT ID]],'[1]Section 163(j) Election'!$A$5:$J$1406,7,0)</f>
        <v>2018</v>
      </c>
    </row>
    <row r="1343" spans="1:20" s="5" customFormat="1" ht="30" customHeight="1" x14ac:dyDescent="0.25">
      <c r="A1343" s="5" t="s">
        <v>4128</v>
      </c>
      <c r="B1343" s="15">
        <v>67007</v>
      </c>
      <c r="C1343" s="6">
        <v>100</v>
      </c>
      <c r="D1343" s="5" t="s">
        <v>4128</v>
      </c>
      <c r="E1343" s="5" t="s">
        <v>4140</v>
      </c>
      <c r="F1343" s="5" t="s">
        <v>4141</v>
      </c>
      <c r="G1343" s="5" t="s">
        <v>638</v>
      </c>
      <c r="H1343" s="5" t="s">
        <v>132</v>
      </c>
      <c r="I1343" s="5" t="s">
        <v>133</v>
      </c>
      <c r="J1343" s="5" t="s">
        <v>639</v>
      </c>
      <c r="K1343" s="7">
        <v>42480</v>
      </c>
      <c r="L1343" s="7"/>
      <c r="M1343" s="6" t="s">
        <v>90</v>
      </c>
      <c r="N1343" s="5" t="s">
        <v>47</v>
      </c>
      <c r="O1343" s="9"/>
      <c r="P1343" s="6" t="str">
        <f>VLOOKUP(Table14[[#This Row],[SMT ID]],[3]Sheet1!$A$11:$AC$60,29,0)</f>
        <v>No</v>
      </c>
      <c r="Q1343" s="6"/>
      <c r="R1343" s="6"/>
      <c r="S134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43" s="38">
        <f>VLOOKUP(Table14[[#This Row],[SMT ID]],'[1]Section 163(j) Election'!$A$5:$J$1406,7,0)</f>
        <v>0</v>
      </c>
    </row>
    <row r="1344" spans="1:20" s="5" customFormat="1" ht="30" customHeight="1" x14ac:dyDescent="0.25">
      <c r="A1344" s="5" t="s">
        <v>1107</v>
      </c>
      <c r="B1344" s="15">
        <v>67016</v>
      </c>
      <c r="C1344" s="6">
        <v>100</v>
      </c>
      <c r="D1344" s="5" t="s">
        <v>1107</v>
      </c>
      <c r="E1344" s="5" t="s">
        <v>1127</v>
      </c>
      <c r="F1344" s="5" t="s">
        <v>1128</v>
      </c>
      <c r="G1344" s="5" t="s">
        <v>1129</v>
      </c>
      <c r="H1344" s="5" t="s">
        <v>451</v>
      </c>
      <c r="I1344" s="5" t="s">
        <v>452</v>
      </c>
      <c r="J1344" s="5" t="s">
        <v>1130</v>
      </c>
      <c r="K1344" s="7">
        <v>42185</v>
      </c>
      <c r="L1344" s="7"/>
      <c r="M1344" s="6" t="s">
        <v>90</v>
      </c>
      <c r="N1344" s="5" t="s">
        <v>26</v>
      </c>
      <c r="O1344" s="9"/>
      <c r="P1344" s="6" t="str">
        <f>VLOOKUP(Table14[[#This Row],[SMT ID]],Table13[[SMT'#]:[163 J Election Question]],9,0)</f>
        <v>No</v>
      </c>
      <c r="Q1344" s="6"/>
      <c r="R1344" s="6"/>
      <c r="S134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44" s="37">
        <f>VLOOKUP(Table14[[#This Row],[SMT ID]],'[1]Section 163(j) Election'!$A$5:$J$1406,7,0)</f>
        <v>2022</v>
      </c>
    </row>
    <row r="1345" spans="1:20" s="5" customFormat="1" ht="30" customHeight="1" x14ac:dyDescent="0.25">
      <c r="A1345" s="5" t="s">
        <v>1927</v>
      </c>
      <c r="B1345" s="15">
        <v>67021</v>
      </c>
      <c r="C1345" s="6">
        <v>100</v>
      </c>
      <c r="D1345" s="5" t="s">
        <v>1927</v>
      </c>
      <c r="E1345" s="5" t="s">
        <v>1936</v>
      </c>
      <c r="F1345" s="5" t="s">
        <v>1937</v>
      </c>
      <c r="G1345" s="5" t="s">
        <v>1862</v>
      </c>
      <c r="H1345" s="5" t="s">
        <v>463</v>
      </c>
      <c r="I1345" s="5" t="s">
        <v>452</v>
      </c>
      <c r="J1345" s="5" t="s">
        <v>274</v>
      </c>
      <c r="K1345" s="7">
        <v>42550</v>
      </c>
      <c r="L1345" s="7"/>
      <c r="M1345" s="6" t="s">
        <v>90</v>
      </c>
      <c r="N1345" s="5" t="s">
        <v>26</v>
      </c>
      <c r="O1345" s="9"/>
      <c r="P1345" s="6" t="str">
        <f>VLOOKUP(Table14[[#This Row],[SMT ID]],Table13[[SMT'#]:[163 J Election Question]],9,0)</f>
        <v>Yes</v>
      </c>
      <c r="Q1345" s="6">
        <v>2018</v>
      </c>
      <c r="R1345" s="6"/>
      <c r="S134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45" s="38">
        <f>VLOOKUP(Table14[[#This Row],[SMT ID]],'[1]Section 163(j) Election'!$A$5:$J$1406,7,0)</f>
        <v>2018</v>
      </c>
    </row>
    <row r="1346" spans="1:20" s="5" customFormat="1" ht="30" customHeight="1" x14ac:dyDescent="0.25">
      <c r="A1346" s="5" t="s">
        <v>1135</v>
      </c>
      <c r="B1346" s="15">
        <v>67037</v>
      </c>
      <c r="C1346" s="6">
        <v>100</v>
      </c>
      <c r="D1346" s="5" t="s">
        <v>1135</v>
      </c>
      <c r="E1346" s="5" t="s">
        <v>1139</v>
      </c>
      <c r="F1346" s="5" t="s">
        <v>1140</v>
      </c>
      <c r="G1346" s="5" t="s">
        <v>81</v>
      </c>
      <c r="H1346" s="5" t="s">
        <v>182</v>
      </c>
      <c r="I1346" s="5" t="s">
        <v>32</v>
      </c>
      <c r="J1346" s="5" t="s">
        <v>62</v>
      </c>
      <c r="K1346" s="7">
        <v>42353</v>
      </c>
      <c r="L1346" s="7"/>
      <c r="M1346" s="6" t="s">
        <v>454</v>
      </c>
      <c r="N1346" s="5" t="s">
        <v>47</v>
      </c>
      <c r="O1346" s="9"/>
      <c r="P1346" s="6" t="str">
        <f>VLOOKUP(Table14[[#This Row],[SMT ID]],Table13[[SMT'#]:[163 J Election Question]],9,0)</f>
        <v>No</v>
      </c>
      <c r="Q1346" s="6"/>
      <c r="R1346" s="6"/>
      <c r="S134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46" s="37">
        <f>VLOOKUP(Table14[[#This Row],[SMT ID]],'[1]Section 163(j) Election'!$A$5:$J$1406,7,0)</f>
        <v>2022</v>
      </c>
    </row>
    <row r="1347" spans="1:20" s="5" customFormat="1" ht="30" customHeight="1" x14ac:dyDescent="0.25">
      <c r="A1347" s="5" t="s">
        <v>3871</v>
      </c>
      <c r="B1347" s="15">
        <v>67058</v>
      </c>
      <c r="C1347" s="6">
        <v>100</v>
      </c>
      <c r="D1347" s="5" t="s">
        <v>3871</v>
      </c>
      <c r="E1347" s="5" t="s">
        <v>3902</v>
      </c>
      <c r="F1347" s="5" t="s">
        <v>3903</v>
      </c>
      <c r="G1347" s="5" t="s">
        <v>185</v>
      </c>
      <c r="H1347" s="5" t="s">
        <v>88</v>
      </c>
      <c r="I1347" s="5" t="s">
        <v>32</v>
      </c>
      <c r="J1347" s="5" t="s">
        <v>89</v>
      </c>
      <c r="K1347" s="7">
        <v>42376</v>
      </c>
      <c r="L1347" s="7"/>
      <c r="M1347" s="6" t="s">
        <v>459</v>
      </c>
      <c r="N1347" s="5" t="s">
        <v>47</v>
      </c>
      <c r="O1347" s="9"/>
      <c r="P1347" s="6" t="str">
        <f>VLOOKUP(Table14[[#This Row],[SMT ID]],Table13[[SMT'#]:[163 J Election Question]],9,0)</f>
        <v>No</v>
      </c>
      <c r="Q1347" s="6"/>
      <c r="R1347" s="6"/>
      <c r="S134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47" s="38">
        <f>VLOOKUP(Table14[[#This Row],[SMT ID]],'[1]Section 163(j) Election'!$A$5:$J$1406,7,0)</f>
        <v>0</v>
      </c>
    </row>
    <row r="1348" spans="1:20" s="5" customFormat="1" ht="30" customHeight="1" x14ac:dyDescent="0.25">
      <c r="A1348" s="5" t="s">
        <v>3904</v>
      </c>
      <c r="B1348" s="15">
        <v>67061</v>
      </c>
      <c r="C1348" s="6">
        <v>100</v>
      </c>
      <c r="D1348" s="5" t="s">
        <v>3904</v>
      </c>
      <c r="E1348" s="5" t="s">
        <v>3941</v>
      </c>
      <c r="F1348" s="5" t="s">
        <v>3942</v>
      </c>
      <c r="G1348" s="5" t="s">
        <v>365</v>
      </c>
      <c r="H1348" s="5" t="s">
        <v>109</v>
      </c>
      <c r="I1348" s="5" t="s">
        <v>32</v>
      </c>
      <c r="J1348" s="5" t="s">
        <v>216</v>
      </c>
      <c r="K1348" s="7">
        <v>42332</v>
      </c>
      <c r="L1348" s="7"/>
      <c r="M1348" s="6" t="s">
        <v>90</v>
      </c>
      <c r="N1348" s="5" t="s">
        <v>47</v>
      </c>
      <c r="O1348" s="9"/>
      <c r="P1348" s="6" t="str">
        <f>VLOOKUP(Table14[[#This Row],[SMT ID]],Table13[[SMT'#]:[163 J Election Question]],9,0)</f>
        <v>No</v>
      </c>
      <c r="Q1348" s="6"/>
      <c r="R1348" s="6"/>
      <c r="S134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48" s="37">
        <f>VLOOKUP(Table14[[#This Row],[SMT ID]],'[1]Section 163(j) Election'!$A$5:$J$1406,7,0)</f>
        <v>0</v>
      </c>
    </row>
    <row r="1349" spans="1:20" s="5" customFormat="1" ht="30" customHeight="1" x14ac:dyDescent="0.25">
      <c r="A1349" s="5" t="s">
        <v>4020</v>
      </c>
      <c r="B1349" s="15">
        <v>67070</v>
      </c>
      <c r="C1349" s="6">
        <v>100</v>
      </c>
      <c r="D1349" s="5" t="s">
        <v>4020</v>
      </c>
      <c r="E1349" s="5" t="s">
        <v>4021</v>
      </c>
      <c r="F1349" s="5" t="s">
        <v>4022</v>
      </c>
      <c r="G1349" s="5" t="s">
        <v>960</v>
      </c>
      <c r="H1349" s="5" t="s">
        <v>524</v>
      </c>
      <c r="I1349" s="5" t="s">
        <v>43</v>
      </c>
      <c r="J1349" s="5" t="s">
        <v>116</v>
      </c>
      <c r="K1349" s="7">
        <v>42339</v>
      </c>
      <c r="L1349" s="7"/>
      <c r="M1349" s="6" t="s">
        <v>454</v>
      </c>
      <c r="N1349" s="5" t="s">
        <v>47</v>
      </c>
      <c r="O1349" s="9"/>
      <c r="P1349" s="6" t="str">
        <f>VLOOKUP(Table14[[#This Row],[SMT ID]],Table13[[SMT'#]:[163 J Election Question]],9,0)</f>
        <v>No</v>
      </c>
      <c r="Q1349" s="6"/>
      <c r="R1349" s="6"/>
      <c r="S134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49" s="38">
        <f>VLOOKUP(Table14[[#This Row],[SMT ID]],'[1]Section 163(j) Election'!$A$5:$J$1406,7,0)</f>
        <v>0</v>
      </c>
    </row>
    <row r="1350" spans="1:20" s="5" customFormat="1" ht="30" customHeight="1" x14ac:dyDescent="0.25">
      <c r="A1350" s="5" t="s">
        <v>4053</v>
      </c>
      <c r="B1350" s="15">
        <v>67077</v>
      </c>
      <c r="C1350" s="6">
        <v>100</v>
      </c>
      <c r="D1350" s="5" t="s">
        <v>4053</v>
      </c>
      <c r="E1350" s="5" t="s">
        <v>4054</v>
      </c>
      <c r="F1350" s="5" t="s">
        <v>4055</v>
      </c>
      <c r="G1350" s="5" t="s">
        <v>1276</v>
      </c>
      <c r="H1350" s="5" t="s">
        <v>289</v>
      </c>
      <c r="I1350" s="5" t="s">
        <v>133</v>
      </c>
      <c r="J1350" s="5" t="s">
        <v>171</v>
      </c>
      <c r="K1350" s="7">
        <v>42257</v>
      </c>
      <c r="L1350" s="7"/>
      <c r="M1350" s="6" t="s">
        <v>334</v>
      </c>
      <c r="N1350" s="5" t="s">
        <v>47</v>
      </c>
      <c r="O1350" s="9"/>
      <c r="P1350" s="6" t="str">
        <f>VLOOKUP(Table14[[#This Row],[SMT ID]],Table13[[SMT'#]:[163 J Election Question]],9,0)</f>
        <v>No</v>
      </c>
      <c r="Q1350" s="6"/>
      <c r="R1350" s="6"/>
      <c r="S135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50" s="37">
        <f>VLOOKUP(Table14[[#This Row],[SMT ID]],'[1]Section 163(j) Election'!$A$5:$J$1406,7,0)</f>
        <v>0</v>
      </c>
    </row>
    <row r="1351" spans="1:20" s="5" customFormat="1" ht="30" customHeight="1" x14ac:dyDescent="0.25">
      <c r="A1351" s="5" t="s">
        <v>4053</v>
      </c>
      <c r="B1351" s="15">
        <v>67078</v>
      </c>
      <c r="C1351" s="6">
        <v>100</v>
      </c>
      <c r="D1351" s="5" t="s">
        <v>4053</v>
      </c>
      <c r="E1351" s="5" t="s">
        <v>4056</v>
      </c>
      <c r="F1351" s="5" t="s">
        <v>4057</v>
      </c>
      <c r="G1351" s="5" t="s">
        <v>3021</v>
      </c>
      <c r="H1351" s="5" t="s">
        <v>232</v>
      </c>
      <c r="I1351" s="5" t="s">
        <v>133</v>
      </c>
      <c r="J1351" s="5" t="s">
        <v>171</v>
      </c>
      <c r="K1351" s="7">
        <v>42257</v>
      </c>
      <c r="L1351" s="7"/>
      <c r="M1351" s="6" t="s">
        <v>404</v>
      </c>
      <c r="N1351" s="5" t="s">
        <v>47</v>
      </c>
      <c r="O1351" s="9"/>
      <c r="P1351" s="6" t="str">
        <f>VLOOKUP(Table14[[#This Row],[SMT ID]],Table13[[SMT'#]:[163 J Election Question]],9,0)</f>
        <v>No</v>
      </c>
      <c r="Q1351" s="6"/>
      <c r="R1351" s="6"/>
      <c r="S135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51" s="38">
        <f>VLOOKUP(Table14[[#This Row],[SMT ID]],'[1]Section 163(j) Election'!$A$5:$J$1406,7,0)</f>
        <v>0</v>
      </c>
    </row>
    <row r="1352" spans="1:20" s="5" customFormat="1" ht="30" customHeight="1" x14ac:dyDescent="0.25">
      <c r="A1352" s="5" t="s">
        <v>1843</v>
      </c>
      <c r="B1352" s="15">
        <v>67086</v>
      </c>
      <c r="C1352" s="6">
        <v>100</v>
      </c>
      <c r="D1352" s="5" t="s">
        <v>1843</v>
      </c>
      <c r="E1352" s="5" t="s">
        <v>1880</v>
      </c>
      <c r="F1352" s="5" t="s">
        <v>1881</v>
      </c>
      <c r="G1352" s="5" t="s">
        <v>1792</v>
      </c>
      <c r="H1352" s="5" t="s">
        <v>203</v>
      </c>
      <c r="I1352" s="5" t="s">
        <v>133</v>
      </c>
      <c r="J1352" s="5" t="s">
        <v>1121</v>
      </c>
      <c r="K1352" s="7">
        <v>42445</v>
      </c>
      <c r="L1352" s="7"/>
      <c r="M1352" s="6" t="s">
        <v>454</v>
      </c>
      <c r="N1352" s="5" t="s">
        <v>101</v>
      </c>
      <c r="O1352" s="9"/>
      <c r="P1352" s="6" t="str">
        <f>VLOOKUP(Table14[[#This Row],[SMT ID]],Table13[[SMT'#]:[163 J Election Question]],9,0)</f>
        <v>No</v>
      </c>
      <c r="Q1352" s="6"/>
      <c r="R1352" s="6"/>
      <c r="S135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52" s="37">
        <f>VLOOKUP(Table14[[#This Row],[SMT ID]],'[1]Section 163(j) Election'!$A$5:$J$1406,7,0)</f>
        <v>0</v>
      </c>
    </row>
    <row r="1353" spans="1:20" s="5" customFormat="1" ht="30" customHeight="1" x14ac:dyDescent="0.25">
      <c r="A1353" s="5" t="s">
        <v>4053</v>
      </c>
      <c r="B1353" s="15">
        <v>67096</v>
      </c>
      <c r="C1353" s="6">
        <v>100</v>
      </c>
      <c r="D1353" s="5" t="s">
        <v>4053</v>
      </c>
      <c r="E1353" s="5" t="s">
        <v>4058</v>
      </c>
      <c r="F1353" s="5" t="s">
        <v>4059</v>
      </c>
      <c r="G1353" s="5" t="s">
        <v>3144</v>
      </c>
      <c r="H1353" s="5" t="s">
        <v>289</v>
      </c>
      <c r="I1353" s="5" t="s">
        <v>133</v>
      </c>
      <c r="J1353" s="5" t="s">
        <v>236</v>
      </c>
      <c r="K1353" s="7">
        <v>42300</v>
      </c>
      <c r="L1353" s="7"/>
      <c r="M1353" s="6" t="s">
        <v>250</v>
      </c>
      <c r="N1353" s="5" t="s">
        <v>47</v>
      </c>
      <c r="O1353" s="9"/>
      <c r="P1353" s="6" t="str">
        <f>VLOOKUP(Table14[[#This Row],[SMT ID]],Table13[[SMT'#]:[163 J Election Question]],9,0)</f>
        <v>Yes</v>
      </c>
      <c r="Q1353" s="6">
        <v>2018</v>
      </c>
      <c r="R1353" s="6"/>
      <c r="S135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53" s="38">
        <f>VLOOKUP(Table14[[#This Row],[SMT ID]],'[1]Section 163(j) Election'!$A$5:$J$1406,7,0)</f>
        <v>2018</v>
      </c>
    </row>
    <row r="1354" spans="1:20" s="5" customFormat="1" ht="30" customHeight="1" x14ac:dyDescent="0.25">
      <c r="A1354" s="5" t="s">
        <v>800</v>
      </c>
      <c r="B1354" s="15">
        <v>67107</v>
      </c>
      <c r="C1354" s="6">
        <v>21.09</v>
      </c>
      <c r="D1354" s="5" t="s">
        <v>800</v>
      </c>
      <c r="E1354" s="5" t="s">
        <v>813</v>
      </c>
      <c r="F1354" s="5" t="s">
        <v>814</v>
      </c>
      <c r="G1354" s="5" t="s">
        <v>815</v>
      </c>
      <c r="H1354" s="5" t="s">
        <v>524</v>
      </c>
      <c r="I1354" s="5" t="s">
        <v>43</v>
      </c>
      <c r="J1354" s="5" t="s">
        <v>525</v>
      </c>
      <c r="K1354" s="7">
        <v>42718</v>
      </c>
      <c r="L1354" s="7"/>
      <c r="M1354" s="6" t="s">
        <v>90</v>
      </c>
      <c r="N1354" s="5" t="s">
        <v>26</v>
      </c>
      <c r="O1354" s="9"/>
      <c r="P1354" s="6" t="str">
        <f>VLOOKUP(Table14[[#This Row],[SMT ID]],Table13[[SMT'#]:[163 J Election Question]],9,0)</f>
        <v>Yes</v>
      </c>
      <c r="Q1354" s="6">
        <v>2018</v>
      </c>
      <c r="R1354" s="6"/>
      <c r="S135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54" s="37">
        <f>VLOOKUP(Table14[[#This Row],[SMT ID]],'[1]Section 163(j) Election'!$A$5:$J$1406,7,0)</f>
        <v>2018</v>
      </c>
    </row>
    <row r="1355" spans="1:20" s="5" customFormat="1" ht="30" customHeight="1" x14ac:dyDescent="0.25">
      <c r="A1355" s="5" t="s">
        <v>961</v>
      </c>
      <c r="B1355" s="15">
        <v>67107</v>
      </c>
      <c r="C1355" s="6">
        <v>78.91</v>
      </c>
      <c r="D1355" s="5" t="s">
        <v>961</v>
      </c>
      <c r="E1355" s="5" t="s">
        <v>813</v>
      </c>
      <c r="F1355" s="5" t="s">
        <v>814</v>
      </c>
      <c r="G1355" s="5" t="s">
        <v>815</v>
      </c>
      <c r="H1355" s="5" t="s">
        <v>524</v>
      </c>
      <c r="I1355" s="5" t="s">
        <v>43</v>
      </c>
      <c r="J1355" s="5" t="s">
        <v>525</v>
      </c>
      <c r="K1355" s="7">
        <v>42718</v>
      </c>
      <c r="L1355" s="7"/>
      <c r="M1355" s="6" t="s">
        <v>90</v>
      </c>
      <c r="N1355" s="5" t="s">
        <v>26</v>
      </c>
      <c r="O1355" s="9"/>
      <c r="P1355" s="6" t="str">
        <f>VLOOKUP(Table14[[#This Row],[SMT ID]],Table13[[SMT'#]:[163 J Election Question]],9,0)</f>
        <v>Yes</v>
      </c>
      <c r="Q1355" s="6">
        <v>2018</v>
      </c>
      <c r="R1355" s="6"/>
      <c r="S135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55" s="38">
        <f>VLOOKUP(Table14[[#This Row],[SMT ID]],'[1]Section 163(j) Election'!$A$5:$J$1406,7,0)</f>
        <v>2018</v>
      </c>
    </row>
    <row r="1356" spans="1:20" s="5" customFormat="1" ht="30" customHeight="1" x14ac:dyDescent="0.25">
      <c r="A1356" s="5" t="s">
        <v>4020</v>
      </c>
      <c r="B1356" s="15">
        <v>67110</v>
      </c>
      <c r="C1356" s="6">
        <v>100</v>
      </c>
      <c r="D1356" s="5" t="s">
        <v>4020</v>
      </c>
      <c r="E1356" s="5" t="s">
        <v>4023</v>
      </c>
      <c r="F1356" s="5" t="s">
        <v>4024</v>
      </c>
      <c r="G1356" s="5" t="s">
        <v>1191</v>
      </c>
      <c r="H1356" s="5" t="s">
        <v>53</v>
      </c>
      <c r="I1356" s="5" t="s">
        <v>43</v>
      </c>
      <c r="J1356" s="5" t="s">
        <v>525</v>
      </c>
      <c r="K1356" s="7">
        <v>42339</v>
      </c>
      <c r="L1356" s="7"/>
      <c r="M1356" s="6" t="s">
        <v>454</v>
      </c>
      <c r="N1356" s="5" t="s">
        <v>47</v>
      </c>
      <c r="O1356" s="9"/>
      <c r="P1356" s="6" t="str">
        <f>VLOOKUP(Table14[[#This Row],[SMT ID]],Table13[[SMT'#]:[163 J Election Question]],9,0)</f>
        <v>Yes</v>
      </c>
      <c r="Q1356" s="6">
        <v>2018</v>
      </c>
      <c r="R1356" s="6"/>
      <c r="S135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56" s="37">
        <f>VLOOKUP(Table14[[#This Row],[SMT ID]],'[1]Section 163(j) Election'!$A$5:$J$1406,7,0)</f>
        <v>2018</v>
      </c>
    </row>
    <row r="1357" spans="1:20" s="5" customFormat="1" ht="30" customHeight="1" x14ac:dyDescent="0.25">
      <c r="A1357" s="5" t="s">
        <v>1882</v>
      </c>
      <c r="B1357" s="15">
        <v>67112</v>
      </c>
      <c r="C1357" s="6">
        <v>100</v>
      </c>
      <c r="D1357" s="5" t="s">
        <v>1882</v>
      </c>
      <c r="E1357" s="5" t="s">
        <v>1887</v>
      </c>
      <c r="F1357" s="5" t="s">
        <v>1888</v>
      </c>
      <c r="G1357" s="5" t="s">
        <v>1889</v>
      </c>
      <c r="H1357" s="5" t="s">
        <v>88</v>
      </c>
      <c r="I1357" s="5" t="s">
        <v>32</v>
      </c>
      <c r="J1357" s="5" t="s">
        <v>89</v>
      </c>
      <c r="K1357" s="7">
        <v>42607</v>
      </c>
      <c r="L1357" s="7"/>
      <c r="M1357" s="6" t="s">
        <v>454</v>
      </c>
      <c r="N1357" s="5" t="s">
        <v>47</v>
      </c>
      <c r="O1357" s="9"/>
      <c r="P1357" s="6" t="str">
        <f>VLOOKUP(Table14[[#This Row],[SMT ID]],Table13[[SMT'#]:[163 J Election Question]],9,0)</f>
        <v>No</v>
      </c>
      <c r="Q1357" s="6"/>
      <c r="R1357" s="6"/>
      <c r="S135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57" s="38">
        <f>VLOOKUP(Table14[[#This Row],[SMT ID]],'[1]Section 163(j) Election'!$A$5:$J$1406,7,0)</f>
        <v>0</v>
      </c>
    </row>
    <row r="1358" spans="1:20" s="5" customFormat="1" ht="30" customHeight="1" x14ac:dyDescent="0.25">
      <c r="A1358" s="5" t="s">
        <v>1713</v>
      </c>
      <c r="B1358" s="15">
        <v>67117</v>
      </c>
      <c r="C1358" s="6">
        <v>100</v>
      </c>
      <c r="D1358" s="5" t="s">
        <v>1713</v>
      </c>
      <c r="E1358" s="5" t="s">
        <v>1727</v>
      </c>
      <c r="F1358" s="5" t="s">
        <v>1728</v>
      </c>
      <c r="G1358" s="5" t="s">
        <v>1729</v>
      </c>
      <c r="H1358" s="5" t="s">
        <v>109</v>
      </c>
      <c r="I1358" s="5" t="s">
        <v>32</v>
      </c>
      <c r="J1358" s="5" t="s">
        <v>110</v>
      </c>
      <c r="K1358" s="7">
        <v>42354</v>
      </c>
      <c r="L1358" s="7"/>
      <c r="M1358" s="6" t="s">
        <v>454</v>
      </c>
      <c r="N1358" s="5" t="s">
        <v>56</v>
      </c>
      <c r="O1358" s="9"/>
      <c r="P1358" s="6" t="str">
        <f>VLOOKUP(Table14[[#This Row],[SMT ID]],Table13[[SMT'#]:[163 J Election Question]],9,0)</f>
        <v>No</v>
      </c>
      <c r="Q1358" s="6"/>
      <c r="R1358" s="6"/>
      <c r="S135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58" s="37">
        <f>VLOOKUP(Table14[[#This Row],[SMT ID]],'[1]Section 163(j) Election'!$A$5:$J$1406,7,0)</f>
        <v>0</v>
      </c>
    </row>
    <row r="1359" spans="1:20" s="5" customFormat="1" ht="30" customHeight="1" x14ac:dyDescent="0.25">
      <c r="A1359" s="5" t="s">
        <v>632</v>
      </c>
      <c r="B1359" s="15">
        <v>67122</v>
      </c>
      <c r="C1359" s="6">
        <v>100</v>
      </c>
      <c r="D1359" s="5" t="s">
        <v>632</v>
      </c>
      <c r="E1359" s="5" t="s">
        <v>664</v>
      </c>
      <c r="F1359" s="5" t="s">
        <v>665</v>
      </c>
      <c r="G1359" s="5" t="s">
        <v>517</v>
      </c>
      <c r="H1359" s="5" t="s">
        <v>499</v>
      </c>
      <c r="I1359" s="5" t="s">
        <v>43</v>
      </c>
      <c r="J1359" s="5" t="s">
        <v>494</v>
      </c>
      <c r="K1359" s="7">
        <v>42368</v>
      </c>
      <c r="L1359" s="7"/>
      <c r="M1359" s="6" t="s">
        <v>90</v>
      </c>
      <c r="N1359" s="5" t="s">
        <v>47</v>
      </c>
      <c r="O1359" s="9"/>
      <c r="P1359" s="6" t="str">
        <f>VLOOKUP(Table14[[#This Row],[SMT ID]],Table13[[SMT'#]:[163 J Election Question]],9,0)</f>
        <v>Yes</v>
      </c>
      <c r="Q1359" s="6">
        <v>2018</v>
      </c>
      <c r="R1359" s="6"/>
      <c r="S135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59" s="38">
        <f>VLOOKUP(Table14[[#This Row],[SMT ID]],'[1]Section 163(j) Election'!$A$5:$J$1406,7,0)</f>
        <v>2018</v>
      </c>
    </row>
    <row r="1360" spans="1:20" s="5" customFormat="1" ht="30" customHeight="1" x14ac:dyDescent="0.25">
      <c r="A1360" s="5" t="s">
        <v>1537</v>
      </c>
      <c r="B1360" s="15">
        <v>67126</v>
      </c>
      <c r="C1360" s="6">
        <v>100</v>
      </c>
      <c r="D1360" s="5" t="s">
        <v>1537</v>
      </c>
      <c r="E1360" s="5" t="s">
        <v>1547</v>
      </c>
      <c r="F1360" s="5" t="s">
        <v>1548</v>
      </c>
      <c r="G1360" s="5" t="s">
        <v>1549</v>
      </c>
      <c r="H1360" s="5" t="s">
        <v>127</v>
      </c>
      <c r="I1360" s="5" t="s">
        <v>43</v>
      </c>
      <c r="J1360" s="5" t="s">
        <v>1550</v>
      </c>
      <c r="K1360" s="7">
        <v>42429</v>
      </c>
      <c r="L1360" s="7"/>
      <c r="M1360" s="6" t="s">
        <v>459</v>
      </c>
      <c r="N1360" s="5" t="s">
        <v>56</v>
      </c>
      <c r="O1360" s="9"/>
      <c r="P1360" s="6" t="str">
        <f>VLOOKUP(Table14[[#This Row],[SMT ID]],Table13[[SMT'#]:[163 J Election Question]],9,0)</f>
        <v>No</v>
      </c>
      <c r="Q1360" s="6"/>
      <c r="R1360" s="6"/>
      <c r="S136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60" s="37">
        <f>VLOOKUP(Table14[[#This Row],[SMT ID]],'[1]Section 163(j) Election'!$A$5:$J$1406,7,0)</f>
        <v>0</v>
      </c>
    </row>
    <row r="1361" spans="1:20" s="5" customFormat="1" ht="30" customHeight="1" x14ac:dyDescent="0.25">
      <c r="A1361" s="5" t="s">
        <v>3958</v>
      </c>
      <c r="B1361" s="15">
        <v>67129</v>
      </c>
      <c r="C1361" s="6">
        <v>100</v>
      </c>
      <c r="D1361" s="5" t="s">
        <v>3958</v>
      </c>
      <c r="E1361" s="5" t="s">
        <v>3978</v>
      </c>
      <c r="F1361" s="5" t="s">
        <v>3979</v>
      </c>
      <c r="G1361" s="5" t="s">
        <v>3876</v>
      </c>
      <c r="H1361" s="5" t="s">
        <v>31</v>
      </c>
      <c r="I1361" s="5" t="s">
        <v>32</v>
      </c>
      <c r="J1361" s="5" t="s">
        <v>110</v>
      </c>
      <c r="K1361" s="7">
        <v>42705</v>
      </c>
      <c r="L1361" s="7"/>
      <c r="M1361" s="6" t="s">
        <v>105</v>
      </c>
      <c r="N1361" s="5" t="s">
        <v>47</v>
      </c>
      <c r="O1361" s="9"/>
      <c r="P1361" s="6" t="str">
        <f>VLOOKUP(Table14[[#This Row],[SMT ID]],Table13[[SMT'#]:[163 J Election Question]],9,0)</f>
        <v>No</v>
      </c>
      <c r="Q1361" s="6"/>
      <c r="R1361" s="6"/>
      <c r="S136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61" s="38">
        <f>VLOOKUP(Table14[[#This Row],[SMT ID]],'[1]Section 163(j) Election'!$A$5:$J$1406,7,0)</f>
        <v>0</v>
      </c>
    </row>
    <row r="1362" spans="1:20" s="5" customFormat="1" ht="30" customHeight="1" x14ac:dyDescent="0.25">
      <c r="A1362" s="5" t="s">
        <v>4232</v>
      </c>
      <c r="B1362" s="15">
        <v>67131</v>
      </c>
      <c r="C1362" s="6">
        <v>100</v>
      </c>
      <c r="D1362" s="5" t="s">
        <v>4232</v>
      </c>
      <c r="E1362" s="5" t="s">
        <v>4249</v>
      </c>
      <c r="F1362" s="5" t="s">
        <v>4250</v>
      </c>
      <c r="G1362" s="5" t="s">
        <v>4205</v>
      </c>
      <c r="H1362" s="5" t="s">
        <v>431</v>
      </c>
      <c r="I1362" s="5" t="s">
        <v>43</v>
      </c>
      <c r="J1362" s="5" t="s">
        <v>44</v>
      </c>
      <c r="K1362" s="7">
        <v>42230</v>
      </c>
      <c r="L1362" s="7"/>
      <c r="M1362" s="6" t="s">
        <v>404</v>
      </c>
      <c r="N1362" s="5" t="s">
        <v>47</v>
      </c>
      <c r="O1362" s="9"/>
      <c r="P1362" s="6" t="str">
        <f>VLOOKUP(Table14[[#This Row],[SMT ID]],Table13[[SMT'#]:[163 J Election Question]],9,0)</f>
        <v>No</v>
      </c>
      <c r="Q1362" s="6"/>
      <c r="R1362" s="6"/>
      <c r="S136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62" s="37">
        <f>VLOOKUP(Table14[[#This Row],[SMT ID]],'[1]Section 163(j) Election'!$A$5:$J$1406,7,0)</f>
        <v>0</v>
      </c>
    </row>
    <row r="1363" spans="1:20" s="5" customFormat="1" ht="30" customHeight="1" x14ac:dyDescent="0.25">
      <c r="A1363" s="5" t="s">
        <v>4232</v>
      </c>
      <c r="B1363" s="15">
        <v>67138</v>
      </c>
      <c r="C1363" s="6">
        <v>100</v>
      </c>
      <c r="D1363" s="5" t="s">
        <v>4232</v>
      </c>
      <c r="E1363" s="5" t="s">
        <v>4251</v>
      </c>
      <c r="F1363" s="5" t="s">
        <v>4252</v>
      </c>
      <c r="G1363" s="5" t="s">
        <v>4253</v>
      </c>
      <c r="H1363" s="5" t="s">
        <v>144</v>
      </c>
      <c r="I1363" s="5" t="s">
        <v>133</v>
      </c>
      <c r="J1363" s="5" t="s">
        <v>302</v>
      </c>
      <c r="K1363" s="7">
        <v>42261</v>
      </c>
      <c r="L1363" s="7"/>
      <c r="M1363" s="6" t="s">
        <v>334</v>
      </c>
      <c r="N1363" s="5" t="s">
        <v>47</v>
      </c>
      <c r="O1363" s="9"/>
      <c r="P1363" s="6" t="str">
        <f>VLOOKUP(Table14[[#This Row],[SMT ID]],Table13[[SMT'#]:[163 J Election Question]],9,0)</f>
        <v>No</v>
      </c>
      <c r="Q1363" s="6"/>
      <c r="R1363" s="6"/>
      <c r="S136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63" s="38">
        <f>VLOOKUP(Table14[[#This Row],[SMT ID]],'[1]Section 163(j) Election'!$A$5:$J$1406,7,0)</f>
        <v>0</v>
      </c>
    </row>
    <row r="1364" spans="1:20" s="5" customFormat="1" ht="30" customHeight="1" x14ac:dyDescent="0.25">
      <c r="A1364" s="5" t="s">
        <v>4232</v>
      </c>
      <c r="B1364" s="15">
        <v>67140</v>
      </c>
      <c r="C1364" s="6">
        <v>100</v>
      </c>
      <c r="D1364" s="5" t="s">
        <v>4232</v>
      </c>
      <c r="E1364" s="5" t="s">
        <v>4254</v>
      </c>
      <c r="F1364" s="5" t="s">
        <v>4255</v>
      </c>
      <c r="G1364" s="5" t="s">
        <v>1069</v>
      </c>
      <c r="H1364" s="5" t="s">
        <v>144</v>
      </c>
      <c r="I1364" s="5" t="s">
        <v>133</v>
      </c>
      <c r="J1364" s="5" t="s">
        <v>1070</v>
      </c>
      <c r="K1364" s="7">
        <v>42261</v>
      </c>
      <c r="L1364" s="7"/>
      <c r="M1364" s="6" t="s">
        <v>334</v>
      </c>
      <c r="N1364" s="5" t="s">
        <v>47</v>
      </c>
      <c r="O1364" s="9"/>
      <c r="P1364" s="6" t="str">
        <f>VLOOKUP(Table14[[#This Row],[SMT ID]],Table13[[SMT'#]:[163 J Election Question]],9,0)</f>
        <v>Yes</v>
      </c>
      <c r="Q1364" s="6">
        <v>2018</v>
      </c>
      <c r="R1364" s="6"/>
      <c r="S136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64" s="37">
        <f>VLOOKUP(Table14[[#This Row],[SMT ID]],'[1]Section 163(j) Election'!$A$5:$J$1406,7,0)</f>
        <v>2018</v>
      </c>
    </row>
    <row r="1365" spans="1:20" s="5" customFormat="1" ht="30" customHeight="1" x14ac:dyDescent="0.25">
      <c r="A1365" s="5" t="s">
        <v>4232</v>
      </c>
      <c r="B1365" s="15">
        <v>67144</v>
      </c>
      <c r="C1365" s="6">
        <v>100</v>
      </c>
      <c r="D1365" s="5" t="s">
        <v>4232</v>
      </c>
      <c r="E1365" s="5" t="s">
        <v>4256</v>
      </c>
      <c r="F1365" s="5" t="s">
        <v>4257</v>
      </c>
      <c r="G1365" s="5" t="s">
        <v>4205</v>
      </c>
      <c r="H1365" s="5" t="s">
        <v>431</v>
      </c>
      <c r="I1365" s="5" t="s">
        <v>43</v>
      </c>
      <c r="J1365" s="5" t="s">
        <v>44</v>
      </c>
      <c r="K1365" s="7">
        <v>42261</v>
      </c>
      <c r="L1365" s="7"/>
      <c r="M1365" s="6" t="s">
        <v>459</v>
      </c>
      <c r="N1365" s="5" t="s">
        <v>47</v>
      </c>
      <c r="O1365" s="9"/>
      <c r="P1365" s="6" t="str">
        <f>VLOOKUP(Table14[[#This Row],[SMT ID]],Table13[[SMT'#]:[163 J Election Question]],9,0)</f>
        <v>Yes</v>
      </c>
      <c r="Q1365" s="6">
        <v>2018</v>
      </c>
      <c r="R1365" s="6"/>
      <c r="S136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65" s="38">
        <f>VLOOKUP(Table14[[#This Row],[SMT ID]],'[1]Section 163(j) Election'!$A$5:$J$1406,7,0)</f>
        <v>2018</v>
      </c>
    </row>
    <row r="1366" spans="1:20" s="5" customFormat="1" ht="30" customHeight="1" x14ac:dyDescent="0.25">
      <c r="A1366" s="5" t="s">
        <v>4232</v>
      </c>
      <c r="B1366" s="15">
        <v>67145</v>
      </c>
      <c r="C1366" s="6">
        <v>100</v>
      </c>
      <c r="D1366" s="5" t="s">
        <v>4232</v>
      </c>
      <c r="E1366" s="5" t="s">
        <v>4258</v>
      </c>
      <c r="F1366" s="5" t="s">
        <v>4259</v>
      </c>
      <c r="G1366" s="5" t="s">
        <v>4253</v>
      </c>
      <c r="H1366" s="5" t="s">
        <v>164</v>
      </c>
      <c r="I1366" s="5" t="s">
        <v>133</v>
      </c>
      <c r="J1366" s="5" t="s">
        <v>302</v>
      </c>
      <c r="K1366" s="7">
        <v>42290</v>
      </c>
      <c r="L1366" s="7"/>
      <c r="M1366" s="6" t="s">
        <v>404</v>
      </c>
      <c r="N1366" s="5" t="s">
        <v>47</v>
      </c>
      <c r="O1366" s="9"/>
      <c r="P1366" s="6" t="str">
        <f>VLOOKUP(Table14[[#This Row],[SMT ID]],Table13[[SMT'#]:[163 J Election Question]],9,0)</f>
        <v>No</v>
      </c>
      <c r="Q1366" s="6"/>
      <c r="R1366" s="6"/>
      <c r="S136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66" s="37">
        <f>VLOOKUP(Table14[[#This Row],[SMT ID]],'[1]Section 163(j) Election'!$A$5:$J$1406,7,0)</f>
        <v>0</v>
      </c>
    </row>
    <row r="1367" spans="1:20" s="5" customFormat="1" ht="30" customHeight="1" x14ac:dyDescent="0.25">
      <c r="A1367" s="5" t="s">
        <v>4128</v>
      </c>
      <c r="B1367" s="15">
        <v>67150</v>
      </c>
      <c r="C1367" s="6">
        <v>100</v>
      </c>
      <c r="D1367" s="5" t="s">
        <v>4128</v>
      </c>
      <c r="E1367" s="5" t="s">
        <v>4142</v>
      </c>
      <c r="F1367" s="5" t="s">
        <v>4143</v>
      </c>
      <c r="G1367" s="5" t="s">
        <v>4144</v>
      </c>
      <c r="H1367" s="5" t="s">
        <v>289</v>
      </c>
      <c r="I1367" s="5" t="s">
        <v>133</v>
      </c>
      <c r="J1367" s="5" t="s">
        <v>171</v>
      </c>
      <c r="K1367" s="7">
        <v>42328</v>
      </c>
      <c r="L1367" s="7"/>
      <c r="M1367" s="6" t="s">
        <v>454</v>
      </c>
      <c r="N1367" s="5" t="s">
        <v>56</v>
      </c>
      <c r="O1367" s="9"/>
      <c r="P1367" s="6" t="str">
        <f>VLOOKUP(Table14[[#This Row],[SMT ID]],[3]Sheet1!$A$11:$AC$60,29,0)</f>
        <v>No</v>
      </c>
      <c r="Q1367" s="6"/>
      <c r="R1367" s="6"/>
      <c r="S136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67" s="38">
        <f>VLOOKUP(Table14[[#This Row],[SMT ID]],'[1]Section 163(j) Election'!$A$5:$J$1406,7,0)</f>
        <v>0</v>
      </c>
    </row>
    <row r="1368" spans="1:20" s="5" customFormat="1" ht="30" customHeight="1" x14ac:dyDescent="0.25">
      <c r="A1368" s="5" t="s">
        <v>3904</v>
      </c>
      <c r="B1368" s="15">
        <v>67166</v>
      </c>
      <c r="C1368" s="6">
        <v>100</v>
      </c>
      <c r="D1368" s="5" t="s">
        <v>3904</v>
      </c>
      <c r="E1368" s="5" t="s">
        <v>3943</v>
      </c>
      <c r="F1368" s="5" t="s">
        <v>3944</v>
      </c>
      <c r="G1368" s="5" t="s">
        <v>3945</v>
      </c>
      <c r="H1368" s="5" t="s">
        <v>109</v>
      </c>
      <c r="I1368" s="5" t="s">
        <v>32</v>
      </c>
      <c r="J1368" s="5" t="s">
        <v>33</v>
      </c>
      <c r="K1368" s="7">
        <v>42522</v>
      </c>
      <c r="L1368" s="7"/>
      <c r="M1368" s="6" t="s">
        <v>90</v>
      </c>
      <c r="N1368" s="5" t="s">
        <v>56</v>
      </c>
      <c r="O1368" s="9"/>
      <c r="P1368" s="6" t="str">
        <f>VLOOKUP(Table14[[#This Row],[SMT ID]],Table13[[SMT'#]:[163 J Election Question]],9,0)</f>
        <v>Yes</v>
      </c>
      <c r="Q1368" s="6">
        <v>2018</v>
      </c>
      <c r="R1368" s="6"/>
      <c r="S136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68" s="37">
        <f>VLOOKUP(Table14[[#This Row],[SMT ID]],'[1]Section 163(j) Election'!$A$5:$J$1406,7,0)</f>
        <v>2018</v>
      </c>
    </row>
    <row r="1369" spans="1:20" s="5" customFormat="1" ht="30" customHeight="1" x14ac:dyDescent="0.25">
      <c r="A1369" s="5" t="s">
        <v>3958</v>
      </c>
      <c r="B1369" s="15">
        <v>67170</v>
      </c>
      <c r="C1369" s="6">
        <v>100</v>
      </c>
      <c r="D1369" s="5" t="s">
        <v>3958</v>
      </c>
      <c r="E1369" s="5" t="s">
        <v>3980</v>
      </c>
      <c r="F1369" s="5" t="s">
        <v>3981</v>
      </c>
      <c r="G1369" s="5" t="s">
        <v>3982</v>
      </c>
      <c r="H1369" s="5" t="s">
        <v>88</v>
      </c>
      <c r="I1369" s="5" t="s">
        <v>32</v>
      </c>
      <c r="J1369" s="5" t="s">
        <v>94</v>
      </c>
      <c r="K1369" s="7">
        <v>42585</v>
      </c>
      <c r="L1369" s="7"/>
      <c r="M1369" s="6" t="s">
        <v>454</v>
      </c>
      <c r="N1369" s="5" t="s">
        <v>56</v>
      </c>
      <c r="O1369" s="9"/>
      <c r="P1369" s="6" t="str">
        <f>VLOOKUP(Table14[[#This Row],[SMT ID]],Table13[[SMT'#]:[163 J Election Question]],9,0)</f>
        <v>Yes</v>
      </c>
      <c r="Q1369" s="6">
        <v>2018</v>
      </c>
      <c r="R1369" s="6"/>
      <c r="S136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69" s="38">
        <f>VLOOKUP(Table14[[#This Row],[SMT ID]],'[1]Section 163(j) Election'!$A$5:$J$1406,7,0)</f>
        <v>2018</v>
      </c>
    </row>
    <row r="1370" spans="1:20" s="5" customFormat="1" ht="30" customHeight="1" x14ac:dyDescent="0.25">
      <c r="A1370" s="5" t="s">
        <v>933</v>
      </c>
      <c r="B1370" s="15">
        <v>67172</v>
      </c>
      <c r="C1370" s="6">
        <v>100</v>
      </c>
      <c r="D1370" s="5" t="s">
        <v>933</v>
      </c>
      <c r="E1370" s="5" t="s">
        <v>934</v>
      </c>
      <c r="F1370" s="5" t="s">
        <v>935</v>
      </c>
      <c r="G1370" s="5" t="s">
        <v>899</v>
      </c>
      <c r="H1370" s="5" t="s">
        <v>499</v>
      </c>
      <c r="I1370" s="5" t="s">
        <v>43</v>
      </c>
      <c r="J1370" s="5" t="s">
        <v>862</v>
      </c>
      <c r="K1370" s="7">
        <v>42433</v>
      </c>
      <c r="L1370" s="7"/>
      <c r="M1370" s="6" t="s">
        <v>454</v>
      </c>
      <c r="N1370" s="5" t="s">
        <v>47</v>
      </c>
      <c r="O1370" s="9"/>
      <c r="P1370" s="6" t="str">
        <f>VLOOKUP(Table14[[#This Row],[SMT ID]],Table13[[SMT'#]:[163 J Election Question]],9,0)</f>
        <v>Yes</v>
      </c>
      <c r="Q1370" s="6">
        <v>2018</v>
      </c>
      <c r="R1370" s="6"/>
      <c r="S137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70" s="37">
        <f>VLOOKUP(Table14[[#This Row],[SMT ID]],'[1]Section 163(j) Election'!$A$5:$J$1406,7,0)</f>
        <v>2018</v>
      </c>
    </row>
    <row r="1371" spans="1:20" s="5" customFormat="1" ht="30" customHeight="1" x14ac:dyDescent="0.25">
      <c r="A1371" s="5" t="s">
        <v>3958</v>
      </c>
      <c r="B1371" s="15">
        <v>67174</v>
      </c>
      <c r="C1371" s="6">
        <v>100</v>
      </c>
      <c r="D1371" s="5" t="s">
        <v>3958</v>
      </c>
      <c r="E1371" s="5" t="s">
        <v>3983</v>
      </c>
      <c r="F1371" s="5" t="s">
        <v>3984</v>
      </c>
      <c r="G1371" s="5" t="s">
        <v>3985</v>
      </c>
      <c r="H1371" s="5" t="s">
        <v>88</v>
      </c>
      <c r="I1371" s="5" t="s">
        <v>32</v>
      </c>
      <c r="J1371" s="5" t="s">
        <v>94</v>
      </c>
      <c r="K1371" s="7">
        <v>42579</v>
      </c>
      <c r="L1371" s="7"/>
      <c r="M1371" s="6" t="s">
        <v>454</v>
      </c>
      <c r="N1371" s="5" t="s">
        <v>56</v>
      </c>
      <c r="O1371" s="9"/>
      <c r="P1371" s="6" t="str">
        <f>VLOOKUP(Table14[[#This Row],[SMT ID]],Table13[[SMT'#]:[163 J Election Question]],9,0)</f>
        <v>Yes</v>
      </c>
      <c r="Q1371" s="6">
        <v>2018</v>
      </c>
      <c r="R1371" s="6"/>
      <c r="S137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71" s="38">
        <f>VLOOKUP(Table14[[#This Row],[SMT ID]],'[1]Section 163(j) Election'!$A$5:$J$1406,7,0)</f>
        <v>2018</v>
      </c>
    </row>
    <row r="1372" spans="1:20" s="5" customFormat="1" ht="30" customHeight="1" x14ac:dyDescent="0.25">
      <c r="A1372" s="5" t="s">
        <v>686</v>
      </c>
      <c r="B1372" s="15">
        <v>67178</v>
      </c>
      <c r="C1372" s="6">
        <v>100</v>
      </c>
      <c r="D1372" s="5" t="s">
        <v>686</v>
      </c>
      <c r="E1372" s="5" t="s">
        <v>716</v>
      </c>
      <c r="F1372" s="5" t="s">
        <v>717</v>
      </c>
      <c r="G1372" s="5" t="s">
        <v>718</v>
      </c>
      <c r="H1372" s="5" t="s">
        <v>182</v>
      </c>
      <c r="I1372" s="5" t="s">
        <v>32</v>
      </c>
      <c r="J1372" s="5" t="s">
        <v>62</v>
      </c>
      <c r="K1372" s="7">
        <v>42479</v>
      </c>
      <c r="L1372" s="7"/>
      <c r="M1372" s="6" t="s">
        <v>454</v>
      </c>
      <c r="N1372" s="5" t="s">
        <v>47</v>
      </c>
      <c r="O1372" s="9"/>
      <c r="P1372" s="6" t="str">
        <f>VLOOKUP(Table14[[#This Row],[SMT ID]],Table13[[SMT'#]:[163 J Election Question]],9,0)</f>
        <v>No</v>
      </c>
      <c r="Q1372" s="6"/>
      <c r="R1372" s="6"/>
      <c r="S137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72" s="37">
        <f>VLOOKUP(Table14[[#This Row],[SMT ID]],'[1]Section 163(j) Election'!$A$5:$J$1406,7,0)</f>
        <v>0</v>
      </c>
    </row>
    <row r="1373" spans="1:20" s="5" customFormat="1" ht="30" customHeight="1" x14ac:dyDescent="0.25">
      <c r="A1373" s="5" t="s">
        <v>3958</v>
      </c>
      <c r="B1373" s="15">
        <v>67185</v>
      </c>
      <c r="C1373" s="6">
        <v>100</v>
      </c>
      <c r="D1373" s="5" t="s">
        <v>3958</v>
      </c>
      <c r="E1373" s="5" t="s">
        <v>3986</v>
      </c>
      <c r="F1373" s="5" t="s">
        <v>3987</v>
      </c>
      <c r="G1373" s="5" t="s">
        <v>1947</v>
      </c>
      <c r="H1373" s="5" t="s">
        <v>203</v>
      </c>
      <c r="I1373" s="5" t="s">
        <v>133</v>
      </c>
      <c r="J1373" s="5" t="s">
        <v>254</v>
      </c>
      <c r="K1373" s="7">
        <v>42426</v>
      </c>
      <c r="L1373" s="7"/>
      <c r="M1373" s="6" t="s">
        <v>454</v>
      </c>
      <c r="N1373" s="5" t="s">
        <v>47</v>
      </c>
      <c r="O1373" s="9"/>
      <c r="P1373" s="6" t="str">
        <f>VLOOKUP(Table14[[#This Row],[SMT ID]],Table13[[SMT'#]:[163 J Election Question]],9,0)</f>
        <v>No</v>
      </c>
      <c r="Q1373" s="6"/>
      <c r="R1373" s="6"/>
      <c r="S137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73" s="38">
        <f>VLOOKUP(Table14[[#This Row],[SMT ID]],'[1]Section 163(j) Election'!$A$5:$J$1406,7,0)</f>
        <v>0</v>
      </c>
    </row>
    <row r="1374" spans="1:20" s="5" customFormat="1" ht="30" customHeight="1" x14ac:dyDescent="0.25">
      <c r="A1374" s="5" t="s">
        <v>3958</v>
      </c>
      <c r="B1374" s="15">
        <v>67189</v>
      </c>
      <c r="C1374" s="6">
        <v>100</v>
      </c>
      <c r="D1374" s="5" t="s">
        <v>3958</v>
      </c>
      <c r="E1374" s="5" t="s">
        <v>3988</v>
      </c>
      <c r="F1374" s="5" t="s">
        <v>3989</v>
      </c>
      <c r="G1374" s="5" t="s">
        <v>3990</v>
      </c>
      <c r="H1374" s="5" t="s">
        <v>132</v>
      </c>
      <c r="I1374" s="5" t="s">
        <v>133</v>
      </c>
      <c r="J1374" s="5" t="s">
        <v>3991</v>
      </c>
      <c r="K1374" s="7">
        <v>42551</v>
      </c>
      <c r="L1374" s="7"/>
      <c r="M1374" s="6" t="s">
        <v>90</v>
      </c>
      <c r="N1374" s="5" t="s">
        <v>47</v>
      </c>
      <c r="O1374" s="9"/>
      <c r="P1374" s="6" t="str">
        <f>VLOOKUP(Table14[[#This Row],[SMT ID]],Table13[[SMT'#]:[163 J Election Question]],9,0)</f>
        <v>Yes</v>
      </c>
      <c r="Q1374" s="6">
        <v>2018</v>
      </c>
      <c r="R1374" s="6"/>
      <c r="S137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74" s="37">
        <f>VLOOKUP(Table14[[#This Row],[SMT ID]],'[1]Section 163(j) Election'!$A$5:$J$1406,7,0)</f>
        <v>2018</v>
      </c>
    </row>
    <row r="1375" spans="1:20" s="5" customFormat="1" ht="30" customHeight="1" x14ac:dyDescent="0.25">
      <c r="A1375" s="5" t="s">
        <v>1135</v>
      </c>
      <c r="B1375" s="15">
        <v>67190</v>
      </c>
      <c r="C1375" s="6">
        <v>100</v>
      </c>
      <c r="D1375" s="5" t="s">
        <v>1135</v>
      </c>
      <c r="E1375" s="5" t="s">
        <v>1141</v>
      </c>
      <c r="F1375" s="5" t="s">
        <v>1142</v>
      </c>
      <c r="G1375" s="5" t="s">
        <v>695</v>
      </c>
      <c r="H1375" s="5" t="s">
        <v>68</v>
      </c>
      <c r="I1375" s="5" t="s">
        <v>32</v>
      </c>
      <c r="J1375" s="5" t="s">
        <v>62</v>
      </c>
      <c r="K1375" s="7">
        <v>42467</v>
      </c>
      <c r="L1375" s="7"/>
      <c r="M1375" s="6" t="s">
        <v>105</v>
      </c>
      <c r="N1375" s="5" t="s">
        <v>47</v>
      </c>
      <c r="O1375" s="9"/>
      <c r="P1375" s="6" t="str">
        <f>VLOOKUP(Table14[[#This Row],[SMT ID]],Table13[[SMT'#]:[163 J Election Question]],9,0)</f>
        <v>Yes</v>
      </c>
      <c r="Q1375" s="6">
        <v>2018</v>
      </c>
      <c r="R1375" s="6"/>
      <c r="S137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75" s="38">
        <f>VLOOKUP(Table14[[#This Row],[SMT ID]],'[1]Section 163(j) Election'!$A$5:$J$1406,7,0)</f>
        <v>2018</v>
      </c>
    </row>
    <row r="1376" spans="1:20" s="5" customFormat="1" ht="30" customHeight="1" x14ac:dyDescent="0.25">
      <c r="A1376" s="5" t="s">
        <v>1537</v>
      </c>
      <c r="B1376" s="15">
        <v>67195</v>
      </c>
      <c r="C1376" s="6">
        <v>100</v>
      </c>
      <c r="D1376" s="5" t="s">
        <v>1537</v>
      </c>
      <c r="E1376" s="5" t="s">
        <v>1551</v>
      </c>
      <c r="F1376" s="5" t="s">
        <v>1552</v>
      </c>
      <c r="G1376" s="5" t="s">
        <v>52</v>
      </c>
      <c r="H1376" s="5" t="s">
        <v>53</v>
      </c>
      <c r="I1376" s="5" t="s">
        <v>43</v>
      </c>
      <c r="J1376" s="5" t="s">
        <v>1531</v>
      </c>
      <c r="K1376" s="7">
        <v>42291</v>
      </c>
      <c r="L1376" s="7"/>
      <c r="M1376" s="6" t="s">
        <v>123</v>
      </c>
      <c r="N1376" s="5" t="s">
        <v>47</v>
      </c>
      <c r="O1376" s="9"/>
      <c r="P1376" s="6" t="str">
        <f>VLOOKUP(Table14[[#This Row],[SMT ID]],Table13[[SMT'#]:[163 J Election Question]],9,0)</f>
        <v>Yes</v>
      </c>
      <c r="Q1376" s="6">
        <v>2018</v>
      </c>
      <c r="R1376" s="6"/>
      <c r="S137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76" s="37">
        <f>VLOOKUP(Table14[[#This Row],[SMT ID]],'[1]Section 163(j) Election'!$A$5:$J$1406,7,0)</f>
        <v>2018</v>
      </c>
    </row>
    <row r="1377" spans="1:20" s="5" customFormat="1" ht="30" customHeight="1" x14ac:dyDescent="0.25">
      <c r="A1377" s="5" t="s">
        <v>4128</v>
      </c>
      <c r="B1377" s="15">
        <v>67196</v>
      </c>
      <c r="C1377" s="6">
        <v>100</v>
      </c>
      <c r="D1377" s="5" t="s">
        <v>4128</v>
      </c>
      <c r="E1377" s="5" t="s">
        <v>4145</v>
      </c>
      <c r="F1377" s="5" t="s">
        <v>4146</v>
      </c>
      <c r="G1377" s="5" t="s">
        <v>472</v>
      </c>
      <c r="H1377" s="5" t="s">
        <v>451</v>
      </c>
      <c r="I1377" s="5" t="s">
        <v>452</v>
      </c>
      <c r="J1377" s="5" t="s">
        <v>473</v>
      </c>
      <c r="K1377" s="7">
        <v>42697</v>
      </c>
      <c r="L1377" s="7"/>
      <c r="M1377" s="6" t="s">
        <v>105</v>
      </c>
      <c r="N1377" s="5" t="s">
        <v>56</v>
      </c>
      <c r="O1377" s="9"/>
      <c r="P1377" s="6" t="str">
        <f>VLOOKUP(Table14[[#This Row],[SMT ID]],[3]Sheet1!$A$11:$AC$60,29,0)</f>
        <v>Yes</v>
      </c>
      <c r="Q1377" s="6">
        <v>2019</v>
      </c>
      <c r="R1377" s="6"/>
      <c r="S137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77" s="38">
        <f>VLOOKUP(Table14[[#This Row],[SMT ID]],'[1]Section 163(j) Election'!$A$5:$J$1406,7,0)</f>
        <v>2018</v>
      </c>
    </row>
    <row r="1378" spans="1:20" s="5" customFormat="1" ht="30" customHeight="1" x14ac:dyDescent="0.25">
      <c r="A1378" s="5" t="s">
        <v>1044</v>
      </c>
      <c r="B1378" s="15">
        <v>67198</v>
      </c>
      <c r="C1378" s="6">
        <v>100</v>
      </c>
      <c r="D1378" s="5" t="s">
        <v>1044</v>
      </c>
      <c r="E1378" s="5" t="s">
        <v>1045</v>
      </c>
      <c r="F1378" s="5" t="s">
        <v>1046</v>
      </c>
      <c r="G1378" s="5" t="s">
        <v>1047</v>
      </c>
      <c r="H1378" s="5" t="s">
        <v>100</v>
      </c>
      <c r="I1378" s="5" t="s">
        <v>32</v>
      </c>
      <c r="J1378" s="5" t="s">
        <v>110</v>
      </c>
      <c r="K1378" s="7">
        <v>43171</v>
      </c>
      <c r="L1378" s="7"/>
      <c r="M1378" s="6" t="s">
        <v>105</v>
      </c>
      <c r="N1378" s="5" t="s">
        <v>56</v>
      </c>
      <c r="O1378" s="9">
        <f>_xlfn.IFNA(VLOOKUP(Table14[[#This Row],[SMT ID]],'[2]2018'!$A$7:$U$90,3,FALSE),VLOOKUP(Table14[[#This Row],[SMT ID]],'[2]2019'!$A$7:$T$120,4,FALSE))</f>
        <v>43435</v>
      </c>
      <c r="P1378" s="6" t="str">
        <f>_xlfn.IFNA(VLOOKUP(Table14[[#This Row],[SMT ID]],'[2]2018'!$A$7:$U$90,4,FALSE),VLOOKUP(Table14[[#This Row],[SMT ID]],'[2]2019'!$A$7:$T$120,5,FALSE))</f>
        <v>Yes</v>
      </c>
      <c r="Q1378" s="32" t="s">
        <v>4526</v>
      </c>
      <c r="R1378" s="6" t="e">
        <f>VLOOKUP(Table14[[#This Row],[SMT ID]],'2018 K-1 Export'!A327:I1878,9,0)</f>
        <v>#N/A</v>
      </c>
      <c r="S1378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378" s="37" t="e">
        <f>VLOOKUP(Table14[[#This Row],[SMT ID]],'[1]Section 163(j) Election'!$A$5:$J$1406,7,0)</f>
        <v>#N/A</v>
      </c>
    </row>
    <row r="1379" spans="1:20" s="5" customFormat="1" ht="30" customHeight="1" x14ac:dyDescent="0.25">
      <c r="A1379" s="5" t="s">
        <v>1044</v>
      </c>
      <c r="B1379" s="15">
        <v>67199</v>
      </c>
      <c r="C1379" s="6">
        <v>100</v>
      </c>
      <c r="D1379" s="5" t="s">
        <v>1044</v>
      </c>
      <c r="E1379" s="5" t="s">
        <v>1048</v>
      </c>
      <c r="F1379" s="5" t="s">
        <v>1049</v>
      </c>
      <c r="G1379" s="5" t="s">
        <v>1047</v>
      </c>
      <c r="H1379" s="5" t="s">
        <v>100</v>
      </c>
      <c r="I1379" s="5" t="s">
        <v>32</v>
      </c>
      <c r="J1379" s="5" t="s">
        <v>110</v>
      </c>
      <c r="K1379" s="7">
        <v>43171</v>
      </c>
      <c r="L1379" s="7"/>
      <c r="M1379" s="6" t="s">
        <v>105</v>
      </c>
      <c r="N1379" s="5" t="s">
        <v>56</v>
      </c>
      <c r="O1379" s="9">
        <f>_xlfn.IFNA(VLOOKUP(Table14[[#This Row],[SMT ID]],'[2]2018'!$A$7:$U$90,3,FALSE),VLOOKUP(Table14[[#This Row],[SMT ID]],'[2]2019'!$A$7:$T$120,4,FALSE))</f>
        <v>43435</v>
      </c>
      <c r="P1379" s="6" t="str">
        <f>_xlfn.IFNA(VLOOKUP(Table14[[#This Row],[SMT ID]],'[2]2018'!$A$7:$U$90,4,FALSE),VLOOKUP(Table14[[#This Row],[SMT ID]],'[2]2019'!$A$7:$T$120,5,FALSE))</f>
        <v>Yes</v>
      </c>
      <c r="Q1379" s="32" t="s">
        <v>4526</v>
      </c>
      <c r="R1379" s="6" t="e">
        <f>VLOOKUP(Table14[[#This Row],[SMT ID]],'2018 K-1 Export'!A328:I1879,9,0)</f>
        <v>#N/A</v>
      </c>
      <c r="S1379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379" s="38" t="e">
        <f>VLOOKUP(Table14[[#This Row],[SMT ID]],'[1]Section 163(j) Election'!$A$5:$J$1406,7,0)</f>
        <v>#N/A</v>
      </c>
    </row>
    <row r="1380" spans="1:20" s="5" customFormat="1" ht="30" customHeight="1" x14ac:dyDescent="0.25">
      <c r="A1380" s="5" t="s">
        <v>1044</v>
      </c>
      <c r="B1380" s="15">
        <v>67200</v>
      </c>
      <c r="C1380" s="6">
        <v>100</v>
      </c>
      <c r="D1380" s="5" t="s">
        <v>1044</v>
      </c>
      <c r="E1380" s="5" t="s">
        <v>1050</v>
      </c>
      <c r="F1380" s="5" t="s">
        <v>1051</v>
      </c>
      <c r="G1380" s="5" t="s">
        <v>1047</v>
      </c>
      <c r="H1380" s="5" t="s">
        <v>100</v>
      </c>
      <c r="I1380" s="5" t="s">
        <v>32</v>
      </c>
      <c r="J1380" s="5" t="s">
        <v>110</v>
      </c>
      <c r="K1380" s="7">
        <v>43171</v>
      </c>
      <c r="L1380" s="7"/>
      <c r="M1380" s="6" t="s">
        <v>105</v>
      </c>
      <c r="N1380" s="5" t="s">
        <v>56</v>
      </c>
      <c r="O1380" s="9">
        <f>_xlfn.IFNA(VLOOKUP(Table14[[#This Row],[SMT ID]],'[2]2018'!$A$7:$U$90,3,FALSE),VLOOKUP(Table14[[#This Row],[SMT ID]],'[2]2019'!$A$7:$T$120,4,FALSE))</f>
        <v>43435</v>
      </c>
      <c r="P1380" s="6" t="str">
        <f>_xlfn.IFNA(VLOOKUP(Table14[[#This Row],[SMT ID]],'[2]2018'!$A$7:$U$90,4,FALSE),VLOOKUP(Table14[[#This Row],[SMT ID]],'[2]2019'!$A$7:$T$120,5,FALSE))</f>
        <v>Yes</v>
      </c>
      <c r="Q1380" s="32" t="s">
        <v>4526</v>
      </c>
      <c r="R1380" s="6" t="e">
        <f>VLOOKUP(Table14[[#This Row],[SMT ID]],'2018 K-1 Export'!A329:I1880,9,0)</f>
        <v>#N/A</v>
      </c>
      <c r="S1380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380" s="37" t="e">
        <f>VLOOKUP(Table14[[#This Row],[SMT ID]],'[1]Section 163(j) Election'!$A$5:$J$1406,7,0)</f>
        <v>#N/A</v>
      </c>
    </row>
    <row r="1381" spans="1:20" s="5" customFormat="1" ht="30" customHeight="1" x14ac:dyDescent="0.25">
      <c r="A1381" s="18" t="s">
        <v>469</v>
      </c>
      <c r="B1381" s="19">
        <v>67221</v>
      </c>
      <c r="C1381" s="20">
        <v>100</v>
      </c>
      <c r="D1381" s="21" t="s">
        <v>469</v>
      </c>
      <c r="E1381" s="21" t="s">
        <v>476</v>
      </c>
      <c r="F1381" s="21" t="s">
        <v>477</v>
      </c>
      <c r="G1381" s="21" t="s">
        <v>478</v>
      </c>
      <c r="H1381" s="18" t="s">
        <v>132</v>
      </c>
      <c r="I1381" s="18" t="s">
        <v>133</v>
      </c>
      <c r="J1381" s="21" t="s">
        <v>19</v>
      </c>
      <c r="K1381" s="22">
        <v>42635</v>
      </c>
      <c r="L1381" s="22"/>
      <c r="M1381" s="20" t="s">
        <v>105</v>
      </c>
      <c r="N1381" s="21" t="s">
        <v>47</v>
      </c>
      <c r="O1381" s="23">
        <v>43708</v>
      </c>
      <c r="P1381" s="20" t="s">
        <v>21</v>
      </c>
      <c r="Q1381" s="20">
        <v>2019</v>
      </c>
      <c r="R1381" s="24"/>
      <c r="S138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81" s="38">
        <f>VLOOKUP(Table14[[#This Row],[SMT ID]],'[1]Section 163(j) Election'!$A$5:$J$1406,7,0)</f>
        <v>2018</v>
      </c>
    </row>
    <row r="1382" spans="1:20" s="5" customFormat="1" ht="30" customHeight="1" x14ac:dyDescent="0.25">
      <c r="A1382" s="5" t="s">
        <v>1107</v>
      </c>
      <c r="B1382" s="15">
        <v>67228</v>
      </c>
      <c r="C1382" s="6">
        <v>100</v>
      </c>
      <c r="D1382" s="5" t="s">
        <v>1107</v>
      </c>
      <c r="E1382" s="5" t="s">
        <v>1131</v>
      </c>
      <c r="F1382" s="5" t="s">
        <v>1132</v>
      </c>
      <c r="G1382" s="5" t="s">
        <v>1133</v>
      </c>
      <c r="H1382" s="5" t="s">
        <v>109</v>
      </c>
      <c r="I1382" s="5" t="s">
        <v>32</v>
      </c>
      <c r="J1382" s="5" t="s">
        <v>1134</v>
      </c>
      <c r="K1382" s="7">
        <v>42489</v>
      </c>
      <c r="L1382" s="7"/>
      <c r="M1382" s="6" t="s">
        <v>90</v>
      </c>
      <c r="N1382" s="5" t="s">
        <v>56</v>
      </c>
      <c r="O1382" s="9"/>
      <c r="P1382" s="6" t="str">
        <f>VLOOKUP(Table14[[#This Row],[SMT ID]],Table13[[SMT'#]:[163 J Election Question]],9,0)</f>
        <v>Yes</v>
      </c>
      <c r="Q1382" s="6">
        <v>2018</v>
      </c>
      <c r="R1382" s="6"/>
      <c r="S138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82" s="37">
        <f>VLOOKUP(Table14[[#This Row],[SMT ID]],'[1]Section 163(j) Election'!$A$5:$J$1406,7,0)</f>
        <v>2018</v>
      </c>
    </row>
    <row r="1383" spans="1:20" s="5" customFormat="1" ht="30" customHeight="1" x14ac:dyDescent="0.25">
      <c r="A1383" s="5" t="s">
        <v>4261</v>
      </c>
      <c r="B1383" s="15">
        <v>67231</v>
      </c>
      <c r="C1383" s="6">
        <v>100</v>
      </c>
      <c r="D1383" s="5" t="s">
        <v>4261</v>
      </c>
      <c r="E1383" s="5" t="s">
        <v>4262</v>
      </c>
      <c r="F1383" s="5" t="s">
        <v>4263</v>
      </c>
      <c r="G1383" s="5" t="s">
        <v>585</v>
      </c>
      <c r="H1383" s="5" t="s">
        <v>524</v>
      </c>
      <c r="I1383" s="5" t="s">
        <v>133</v>
      </c>
      <c r="J1383" s="5" t="s">
        <v>33</v>
      </c>
      <c r="K1383" s="7">
        <v>42369</v>
      </c>
      <c r="L1383" s="7"/>
      <c r="M1383" s="6" t="s">
        <v>19</v>
      </c>
      <c r="O1383" s="9"/>
      <c r="P1383" s="6" t="s">
        <v>4525</v>
      </c>
      <c r="Q1383" s="6" t="s">
        <v>4525</v>
      </c>
      <c r="R1383" s="6"/>
      <c r="S138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YES</v>
      </c>
      <c r="T1383" s="38">
        <f>VLOOKUP(Table14[[#This Row],[SMT ID]],'[1]Section 163(j) Election'!$A$5:$J$1406,7,0)</f>
        <v>2018</v>
      </c>
    </row>
    <row r="1384" spans="1:20" s="5" customFormat="1" ht="30" customHeight="1" x14ac:dyDescent="0.25">
      <c r="A1384" s="5" t="s">
        <v>1135</v>
      </c>
      <c r="B1384" s="15">
        <v>67236</v>
      </c>
      <c r="C1384" s="6">
        <v>100</v>
      </c>
      <c r="D1384" s="5" t="s">
        <v>1135</v>
      </c>
      <c r="E1384" s="5" t="s">
        <v>1143</v>
      </c>
      <c r="F1384" s="5" t="s">
        <v>1144</v>
      </c>
      <c r="G1384" s="5" t="s">
        <v>1145</v>
      </c>
      <c r="H1384" s="5" t="s">
        <v>115</v>
      </c>
      <c r="I1384" s="5" t="s">
        <v>43</v>
      </c>
      <c r="J1384" s="5" t="s">
        <v>1146</v>
      </c>
      <c r="K1384" s="7">
        <v>42487</v>
      </c>
      <c r="L1384" s="7"/>
      <c r="M1384" s="6" t="s">
        <v>454</v>
      </c>
      <c r="N1384" s="5" t="s">
        <v>47</v>
      </c>
      <c r="O1384" s="9"/>
      <c r="P1384" s="6" t="str">
        <f>VLOOKUP(Table14[[#This Row],[SMT ID]],Table13[[SMT'#]:[163 J Election Question]],9,0)</f>
        <v>Yes</v>
      </c>
      <c r="Q1384" s="6">
        <v>2018</v>
      </c>
      <c r="R1384" s="6"/>
      <c r="S138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84" s="37">
        <f>VLOOKUP(Table14[[#This Row],[SMT ID]],'[1]Section 163(j) Election'!$A$5:$J$1406,7,0)</f>
        <v>2018</v>
      </c>
    </row>
    <row r="1385" spans="1:20" s="5" customFormat="1" ht="30" customHeight="1" x14ac:dyDescent="0.25">
      <c r="A1385" s="5" t="s">
        <v>1882</v>
      </c>
      <c r="B1385" s="15">
        <v>67239</v>
      </c>
      <c r="C1385" s="6">
        <v>100</v>
      </c>
      <c r="D1385" s="5" t="s">
        <v>1882</v>
      </c>
      <c r="E1385" s="5" t="s">
        <v>1890</v>
      </c>
      <c r="F1385" s="5" t="s">
        <v>1891</v>
      </c>
      <c r="G1385" s="5" t="s">
        <v>1892</v>
      </c>
      <c r="H1385" s="5" t="s">
        <v>164</v>
      </c>
      <c r="I1385" s="5" t="s">
        <v>133</v>
      </c>
      <c r="J1385" s="5" t="s">
        <v>302</v>
      </c>
      <c r="K1385" s="7">
        <v>42718</v>
      </c>
      <c r="L1385" s="7"/>
      <c r="M1385" s="6" t="s">
        <v>105</v>
      </c>
      <c r="N1385" s="5" t="s">
        <v>47</v>
      </c>
      <c r="O1385" s="9"/>
      <c r="P1385" s="6" t="str">
        <f>VLOOKUP(Table14[[#This Row],[SMT ID]],Table13[[SMT'#]:[163 J Election Question]],9,0)</f>
        <v>Yes</v>
      </c>
      <c r="Q1385" s="6">
        <v>2018</v>
      </c>
      <c r="R1385" s="6"/>
      <c r="S138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85" s="38">
        <f>VLOOKUP(Table14[[#This Row],[SMT ID]],'[1]Section 163(j) Election'!$A$5:$J$1406,7,0)</f>
        <v>2018</v>
      </c>
    </row>
    <row r="1386" spans="1:20" s="5" customFormat="1" ht="30" customHeight="1" x14ac:dyDescent="0.25">
      <c r="A1386" s="5" t="s">
        <v>686</v>
      </c>
      <c r="B1386" s="19">
        <v>67249</v>
      </c>
      <c r="C1386" s="20">
        <v>100</v>
      </c>
      <c r="D1386" s="21" t="s">
        <v>686</v>
      </c>
      <c r="E1386" s="21" t="s">
        <v>719</v>
      </c>
      <c r="F1386" s="21" t="s">
        <v>720</v>
      </c>
      <c r="G1386" s="21" t="s">
        <v>721</v>
      </c>
      <c r="H1386" s="5" t="s">
        <v>306</v>
      </c>
      <c r="I1386" s="5" t="s">
        <v>133</v>
      </c>
      <c r="J1386" s="21" t="s">
        <v>722</v>
      </c>
      <c r="K1386" s="22">
        <v>42900</v>
      </c>
      <c r="L1386" s="22"/>
      <c r="M1386" s="20" t="s">
        <v>105</v>
      </c>
      <c r="N1386" s="21" t="s">
        <v>47</v>
      </c>
      <c r="O1386" s="23"/>
      <c r="P1386" s="20" t="s">
        <v>21</v>
      </c>
      <c r="Q1386" s="20">
        <v>2019</v>
      </c>
      <c r="R1386" s="6"/>
      <c r="S138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NO</v>
      </c>
      <c r="T1386" s="37" t="str">
        <f>VLOOKUP(Table14[[#This Row],[SMT ID]],'[1]Section 163(j) Election'!$A$5:$J$1406,7,0)</f>
        <v>TBD</v>
      </c>
    </row>
    <row r="1387" spans="1:20" s="5" customFormat="1" ht="30" customHeight="1" x14ac:dyDescent="0.25">
      <c r="A1387" s="26" t="s">
        <v>571</v>
      </c>
      <c r="B1387" s="19">
        <v>67250</v>
      </c>
      <c r="C1387" s="20">
        <v>100</v>
      </c>
      <c r="D1387" s="21" t="s">
        <v>571</v>
      </c>
      <c r="E1387" s="21" t="s">
        <v>578</v>
      </c>
      <c r="F1387" s="21" t="s">
        <v>579</v>
      </c>
      <c r="G1387" s="21" t="s">
        <v>580</v>
      </c>
      <c r="H1387" s="26" t="s">
        <v>144</v>
      </c>
      <c r="I1387" s="26" t="s">
        <v>133</v>
      </c>
      <c r="J1387" s="21" t="s">
        <v>514</v>
      </c>
      <c r="K1387" s="22">
        <v>42818</v>
      </c>
      <c r="L1387" s="22"/>
      <c r="M1387" s="20" t="s">
        <v>105</v>
      </c>
      <c r="N1387" s="21" t="s">
        <v>47</v>
      </c>
      <c r="O1387" s="23"/>
      <c r="P1387" s="20" t="s">
        <v>21</v>
      </c>
      <c r="Q1387" s="20">
        <v>2019</v>
      </c>
      <c r="R1387" s="25"/>
      <c r="S138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NO</v>
      </c>
      <c r="T1387" s="38" t="str">
        <f>VLOOKUP(Table14[[#This Row],[SMT ID]],'[1]Section 163(j) Election'!$A$5:$J$1406,7,0)</f>
        <v>TBD</v>
      </c>
    </row>
    <row r="1388" spans="1:20" s="5" customFormat="1" ht="30" customHeight="1" x14ac:dyDescent="0.25">
      <c r="A1388" s="5" t="s">
        <v>1553</v>
      </c>
      <c r="B1388" s="15">
        <v>67253</v>
      </c>
      <c r="C1388" s="6">
        <v>100</v>
      </c>
      <c r="D1388" s="5" t="s">
        <v>1553</v>
      </c>
      <c r="E1388" s="5" t="s">
        <v>1570</v>
      </c>
      <c r="F1388" s="5" t="s">
        <v>1571</v>
      </c>
      <c r="G1388" s="5" t="s">
        <v>148</v>
      </c>
      <c r="H1388" s="5" t="s">
        <v>115</v>
      </c>
      <c r="I1388" s="5" t="s">
        <v>43</v>
      </c>
      <c r="J1388" s="5" t="s">
        <v>149</v>
      </c>
      <c r="K1388" s="7">
        <v>42551</v>
      </c>
      <c r="L1388" s="7"/>
      <c r="M1388" s="6" t="s">
        <v>90</v>
      </c>
      <c r="N1388" s="5" t="s">
        <v>56</v>
      </c>
      <c r="O1388" s="9"/>
      <c r="P1388" s="6" t="str">
        <f>VLOOKUP(Table14[[#This Row],[SMT ID]],Table13[[SMT'#]:[163 J Election Question]],9,0)</f>
        <v>No</v>
      </c>
      <c r="Q1388" s="6"/>
      <c r="R1388" s="6"/>
      <c r="S138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88" s="37">
        <f>VLOOKUP(Table14[[#This Row],[SMT ID]],'[1]Section 163(j) Election'!$A$5:$J$1406,7,0)</f>
        <v>2018</v>
      </c>
    </row>
    <row r="1389" spans="1:20" s="5" customFormat="1" ht="30" customHeight="1" x14ac:dyDescent="0.25">
      <c r="A1389" s="5" t="s">
        <v>571</v>
      </c>
      <c r="B1389" s="15">
        <v>67256</v>
      </c>
      <c r="C1389" s="6">
        <v>100</v>
      </c>
      <c r="D1389" s="5" t="s">
        <v>571</v>
      </c>
      <c r="E1389" s="5" t="s">
        <v>581</v>
      </c>
      <c r="F1389" s="5" t="s">
        <v>582</v>
      </c>
      <c r="G1389" s="5" t="s">
        <v>574</v>
      </c>
      <c r="H1389" s="5" t="s">
        <v>431</v>
      </c>
      <c r="I1389" s="5" t="s">
        <v>43</v>
      </c>
      <c r="J1389" s="5" t="s">
        <v>432</v>
      </c>
      <c r="K1389" s="7">
        <v>42439</v>
      </c>
      <c r="L1389" s="7"/>
      <c r="M1389" s="6" t="s">
        <v>90</v>
      </c>
      <c r="N1389" s="5" t="s">
        <v>47</v>
      </c>
      <c r="O1389" s="9"/>
      <c r="P1389" s="6" t="str">
        <f>VLOOKUP(Table14[[#This Row],[SMT ID]],Table13[[SMT'#]:[163 J Election Question]],9,0)</f>
        <v>Yes</v>
      </c>
      <c r="Q1389" s="6">
        <v>2018</v>
      </c>
      <c r="R1389" s="6"/>
      <c r="S138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89" s="38">
        <f>VLOOKUP(Table14[[#This Row],[SMT ID]],'[1]Section 163(j) Election'!$A$5:$J$1406,7,0)</f>
        <v>2018</v>
      </c>
    </row>
    <row r="1390" spans="1:20" s="5" customFormat="1" ht="30" customHeight="1" x14ac:dyDescent="0.25">
      <c r="A1390" s="5" t="s">
        <v>1713</v>
      </c>
      <c r="B1390" s="15">
        <v>67258</v>
      </c>
      <c r="C1390" s="6">
        <v>100</v>
      </c>
      <c r="D1390" s="5" t="s">
        <v>1713</v>
      </c>
      <c r="E1390" s="5" t="s">
        <v>1730</v>
      </c>
      <c r="F1390" s="5" t="s">
        <v>1731</v>
      </c>
      <c r="G1390" s="5" t="s">
        <v>1732</v>
      </c>
      <c r="H1390" s="5" t="s">
        <v>431</v>
      </c>
      <c r="I1390" s="5" t="s">
        <v>43</v>
      </c>
      <c r="J1390" s="5" t="s">
        <v>19</v>
      </c>
      <c r="K1390" s="7">
        <v>42492</v>
      </c>
      <c r="L1390" s="7"/>
      <c r="M1390" s="6" t="s">
        <v>454</v>
      </c>
      <c r="N1390" s="5" t="s">
        <v>26</v>
      </c>
      <c r="O1390" s="9"/>
      <c r="P1390" s="6" t="str">
        <f>VLOOKUP(Table14[[#This Row],[SMT ID]],Table13[[SMT'#]:[163 J Election Question]],9,0)</f>
        <v>Yes</v>
      </c>
      <c r="Q1390" s="6">
        <v>2018</v>
      </c>
      <c r="R1390" s="6"/>
      <c r="S139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90" s="37">
        <f>VLOOKUP(Table14[[#This Row],[SMT ID]],'[1]Section 163(j) Election'!$A$5:$J$1406,7,0)</f>
        <v>2018</v>
      </c>
    </row>
    <row r="1391" spans="1:20" s="5" customFormat="1" ht="30" customHeight="1" x14ac:dyDescent="0.25">
      <c r="A1391" s="5" t="s">
        <v>933</v>
      </c>
      <c r="B1391" s="15">
        <v>67259</v>
      </c>
      <c r="C1391" s="6">
        <v>100</v>
      </c>
      <c r="D1391" s="5" t="s">
        <v>933</v>
      </c>
      <c r="E1391" s="5" t="s">
        <v>936</v>
      </c>
      <c r="F1391" s="5" t="s">
        <v>937</v>
      </c>
      <c r="G1391" s="5" t="s">
        <v>938</v>
      </c>
      <c r="H1391" s="5" t="s">
        <v>53</v>
      </c>
      <c r="I1391" s="5" t="s">
        <v>43</v>
      </c>
      <c r="J1391" s="5" t="s">
        <v>258</v>
      </c>
      <c r="K1391" s="7">
        <v>42521</v>
      </c>
      <c r="L1391" s="7"/>
      <c r="M1391" s="6" t="s">
        <v>90</v>
      </c>
      <c r="N1391" s="5" t="s">
        <v>26</v>
      </c>
      <c r="O1391" s="9"/>
      <c r="P1391" s="6" t="str">
        <f>VLOOKUP(Table14[[#This Row],[SMT ID]],Table13[[SMT'#]:[163 J Election Question]],9,0)</f>
        <v>Yes</v>
      </c>
      <c r="Q1391" s="6">
        <v>2018</v>
      </c>
      <c r="R1391" s="6"/>
      <c r="S139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91" s="38">
        <f>VLOOKUP(Table14[[#This Row],[SMT ID]],'[1]Section 163(j) Election'!$A$5:$J$1406,7,0)</f>
        <v>2018</v>
      </c>
    </row>
    <row r="1392" spans="1:20" s="5" customFormat="1" ht="30" customHeight="1" x14ac:dyDescent="0.25">
      <c r="A1392" s="5" t="s">
        <v>933</v>
      </c>
      <c r="B1392" s="15">
        <v>67260</v>
      </c>
      <c r="C1392" s="6">
        <v>100</v>
      </c>
      <c r="D1392" s="5" t="s">
        <v>933</v>
      </c>
      <c r="E1392" s="5" t="s">
        <v>939</v>
      </c>
      <c r="F1392" s="5" t="s">
        <v>940</v>
      </c>
      <c r="G1392" s="5" t="s">
        <v>941</v>
      </c>
      <c r="H1392" s="5" t="s">
        <v>53</v>
      </c>
      <c r="I1392" s="5" t="s">
        <v>43</v>
      </c>
      <c r="J1392" s="5" t="s">
        <v>258</v>
      </c>
      <c r="K1392" s="7">
        <v>42521</v>
      </c>
      <c r="L1392" s="7"/>
      <c r="M1392" s="6" t="s">
        <v>90</v>
      </c>
      <c r="N1392" s="5" t="s">
        <v>26</v>
      </c>
      <c r="O1392" s="9"/>
      <c r="P1392" s="6" t="str">
        <f>VLOOKUP(Table14[[#This Row],[SMT ID]],Table13[[SMT'#]:[163 J Election Question]],9,0)</f>
        <v>Yes</v>
      </c>
      <c r="Q1392" s="6">
        <v>2018</v>
      </c>
      <c r="R1392" s="6"/>
      <c r="S139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92" s="37">
        <f>VLOOKUP(Table14[[#This Row],[SMT ID]],'[1]Section 163(j) Election'!$A$5:$J$1406,7,0)</f>
        <v>2018</v>
      </c>
    </row>
    <row r="1393" spans="1:20" s="5" customFormat="1" ht="30" customHeight="1" x14ac:dyDescent="0.25">
      <c r="A1393" s="5" t="s">
        <v>933</v>
      </c>
      <c r="B1393" s="15">
        <v>67261</v>
      </c>
      <c r="C1393" s="6">
        <v>100</v>
      </c>
      <c r="D1393" s="5" t="s">
        <v>933</v>
      </c>
      <c r="E1393" s="5" t="s">
        <v>942</v>
      </c>
      <c r="F1393" s="5" t="s">
        <v>943</v>
      </c>
      <c r="G1393" s="5" t="s">
        <v>941</v>
      </c>
      <c r="H1393" s="5" t="s">
        <v>53</v>
      </c>
      <c r="I1393" s="5" t="s">
        <v>43</v>
      </c>
      <c r="J1393" s="5" t="s">
        <v>258</v>
      </c>
      <c r="K1393" s="7">
        <v>42521</v>
      </c>
      <c r="L1393" s="7"/>
      <c r="M1393" s="6" t="s">
        <v>454</v>
      </c>
      <c r="N1393" s="5" t="s">
        <v>26</v>
      </c>
      <c r="O1393" s="9"/>
      <c r="P1393" s="6" t="str">
        <f>VLOOKUP(Table14[[#This Row],[SMT ID]],Table13[[SMT'#]:[163 J Election Question]],9,0)</f>
        <v>Yes</v>
      </c>
      <c r="Q1393" s="6">
        <v>2018</v>
      </c>
      <c r="R1393" s="6"/>
      <c r="S139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93" s="38">
        <f>VLOOKUP(Table14[[#This Row],[SMT ID]],'[1]Section 163(j) Election'!$A$5:$J$1406,7,0)</f>
        <v>2018</v>
      </c>
    </row>
    <row r="1394" spans="1:20" s="5" customFormat="1" ht="30" customHeight="1" x14ac:dyDescent="0.25">
      <c r="A1394" s="5" t="s">
        <v>933</v>
      </c>
      <c r="B1394" s="15">
        <v>67262</v>
      </c>
      <c r="C1394" s="6">
        <v>100</v>
      </c>
      <c r="D1394" s="5" t="s">
        <v>933</v>
      </c>
      <c r="E1394" s="5" t="s">
        <v>944</v>
      </c>
      <c r="F1394" s="5" t="s">
        <v>945</v>
      </c>
      <c r="G1394" s="5" t="s">
        <v>938</v>
      </c>
      <c r="H1394" s="5" t="s">
        <v>53</v>
      </c>
      <c r="I1394" s="5" t="s">
        <v>43</v>
      </c>
      <c r="J1394" s="5" t="s">
        <v>258</v>
      </c>
      <c r="K1394" s="7">
        <v>42521</v>
      </c>
      <c r="L1394" s="7"/>
      <c r="M1394" s="6" t="s">
        <v>90</v>
      </c>
      <c r="N1394" s="5" t="s">
        <v>26</v>
      </c>
      <c r="O1394" s="9"/>
      <c r="P1394" s="6" t="str">
        <f>VLOOKUP(Table14[[#This Row],[SMT ID]],Table13[[SMT'#]:[163 J Election Question]],9,0)</f>
        <v>Yes</v>
      </c>
      <c r="Q1394" s="6">
        <v>2018</v>
      </c>
      <c r="R1394" s="6"/>
      <c r="S139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94" s="37">
        <f>VLOOKUP(Table14[[#This Row],[SMT ID]],'[1]Section 163(j) Election'!$A$5:$J$1406,7,0)</f>
        <v>2018</v>
      </c>
    </row>
    <row r="1395" spans="1:20" s="5" customFormat="1" ht="30" customHeight="1" x14ac:dyDescent="0.25">
      <c r="A1395" s="5" t="s">
        <v>933</v>
      </c>
      <c r="B1395" s="15">
        <v>67263</v>
      </c>
      <c r="C1395" s="6">
        <v>100</v>
      </c>
      <c r="D1395" s="5" t="s">
        <v>933</v>
      </c>
      <c r="E1395" s="5" t="s">
        <v>946</v>
      </c>
      <c r="F1395" s="5" t="s">
        <v>947</v>
      </c>
      <c r="G1395" s="5" t="s">
        <v>868</v>
      </c>
      <c r="H1395" s="5" t="s">
        <v>524</v>
      </c>
      <c r="I1395" s="5" t="s">
        <v>43</v>
      </c>
      <c r="J1395" s="5" t="s">
        <v>676</v>
      </c>
      <c r="K1395" s="7">
        <v>42475</v>
      </c>
      <c r="L1395" s="7"/>
      <c r="M1395" s="6" t="s">
        <v>90</v>
      </c>
      <c r="N1395" s="5" t="s">
        <v>47</v>
      </c>
      <c r="O1395" s="9"/>
      <c r="P1395" s="6" t="str">
        <f>VLOOKUP(Table14[[#This Row],[SMT ID]],Table13[[SMT'#]:[163 J Election Question]],9,0)</f>
        <v>No</v>
      </c>
      <c r="Q1395" s="6"/>
      <c r="R1395" s="6"/>
      <c r="S139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95" s="38">
        <f>VLOOKUP(Table14[[#This Row],[SMT ID]],'[1]Section 163(j) Election'!$A$5:$J$1406,7,0)</f>
        <v>0</v>
      </c>
    </row>
    <row r="1396" spans="1:20" s="5" customFormat="1" ht="30" customHeight="1" x14ac:dyDescent="0.25">
      <c r="A1396" s="5" t="s">
        <v>571</v>
      </c>
      <c r="B1396" s="15">
        <v>67268</v>
      </c>
      <c r="C1396" s="6">
        <v>100</v>
      </c>
      <c r="D1396" s="5" t="s">
        <v>571</v>
      </c>
      <c r="E1396" s="5" t="s">
        <v>583</v>
      </c>
      <c r="F1396" s="5" t="s">
        <v>584</v>
      </c>
      <c r="G1396" s="5" t="s">
        <v>585</v>
      </c>
      <c r="H1396" s="5" t="s">
        <v>232</v>
      </c>
      <c r="I1396" s="5" t="s">
        <v>133</v>
      </c>
      <c r="J1396" s="5" t="s">
        <v>586</v>
      </c>
      <c r="K1396" s="7">
        <v>42793</v>
      </c>
      <c r="L1396" s="7"/>
      <c r="M1396" s="6" t="s">
        <v>90</v>
      </c>
      <c r="N1396" s="5" t="s">
        <v>56</v>
      </c>
      <c r="O1396" s="9"/>
      <c r="P1396" s="6" t="str">
        <f>VLOOKUP(Table14[[#This Row],[SMT ID]],Table13[[SMT'#]:[163 J Election Question]],9,0)</f>
        <v>No</v>
      </c>
      <c r="Q1396" s="6"/>
      <c r="R1396" s="6"/>
      <c r="S139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96" s="37">
        <f>VLOOKUP(Table14[[#This Row],[SMT ID]],'[1]Section 163(j) Election'!$A$5:$J$1406,7,0)</f>
        <v>0</v>
      </c>
    </row>
    <row r="1397" spans="1:20" s="5" customFormat="1" ht="30" customHeight="1" x14ac:dyDescent="0.25">
      <c r="A1397" s="5" t="s">
        <v>1882</v>
      </c>
      <c r="B1397" s="15">
        <v>67270</v>
      </c>
      <c r="C1397" s="6">
        <v>100</v>
      </c>
      <c r="D1397" s="5" t="s">
        <v>1882</v>
      </c>
      <c r="E1397" s="5" t="s">
        <v>1893</v>
      </c>
      <c r="F1397" s="5" t="s">
        <v>1894</v>
      </c>
      <c r="G1397" s="5" t="s">
        <v>168</v>
      </c>
      <c r="H1397" s="5" t="s">
        <v>88</v>
      </c>
      <c r="I1397" s="5" t="s">
        <v>32</v>
      </c>
      <c r="J1397" s="5" t="s">
        <v>89</v>
      </c>
      <c r="K1397" s="7">
        <v>42636</v>
      </c>
      <c r="L1397" s="7"/>
      <c r="M1397" s="6" t="s">
        <v>454</v>
      </c>
      <c r="N1397" s="5" t="s">
        <v>47</v>
      </c>
      <c r="O1397" s="9"/>
      <c r="P1397" s="6" t="str">
        <f>VLOOKUP(Table14[[#This Row],[SMT ID]],Table13[[SMT'#]:[163 J Election Question]],9,0)</f>
        <v>No</v>
      </c>
      <c r="Q1397" s="6"/>
      <c r="R1397" s="6"/>
      <c r="S139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97" s="38">
        <f>VLOOKUP(Table14[[#This Row],[SMT ID]],'[1]Section 163(j) Election'!$A$5:$J$1406,7,0)</f>
        <v>0</v>
      </c>
    </row>
    <row r="1398" spans="1:20" s="5" customFormat="1" ht="30" customHeight="1" x14ac:dyDescent="0.25">
      <c r="A1398" s="5" t="s">
        <v>1882</v>
      </c>
      <c r="B1398" s="15">
        <v>67271</v>
      </c>
      <c r="C1398" s="6">
        <v>100</v>
      </c>
      <c r="D1398" s="5" t="s">
        <v>1882</v>
      </c>
      <c r="E1398" s="5" t="s">
        <v>1895</v>
      </c>
      <c r="F1398" s="5" t="s">
        <v>1896</v>
      </c>
      <c r="G1398" s="5" t="s">
        <v>1897</v>
      </c>
      <c r="H1398" s="5" t="s">
        <v>88</v>
      </c>
      <c r="I1398" s="5" t="s">
        <v>32</v>
      </c>
      <c r="J1398" s="5" t="s">
        <v>153</v>
      </c>
      <c r="K1398" s="7">
        <v>42726</v>
      </c>
      <c r="L1398" s="7"/>
      <c r="M1398" s="6" t="s">
        <v>90</v>
      </c>
      <c r="N1398" s="5" t="s">
        <v>47</v>
      </c>
      <c r="O1398" s="9"/>
      <c r="P1398" s="6" t="str">
        <f>VLOOKUP(Table14[[#This Row],[SMT ID]],Table13[[SMT'#]:[163 J Election Question]],9,0)</f>
        <v>No</v>
      </c>
      <c r="Q1398" s="6"/>
      <c r="R1398" s="6"/>
      <c r="S139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98" s="37">
        <f>VLOOKUP(Table14[[#This Row],[SMT ID]],'[1]Section 163(j) Election'!$A$5:$J$1406,7,0)</f>
        <v>0</v>
      </c>
    </row>
    <row r="1399" spans="1:20" s="5" customFormat="1" ht="30" customHeight="1" x14ac:dyDescent="0.25">
      <c r="A1399" s="5" t="s">
        <v>4128</v>
      </c>
      <c r="B1399" s="15">
        <v>67285</v>
      </c>
      <c r="C1399" s="6">
        <v>100</v>
      </c>
      <c r="D1399" s="5" t="s">
        <v>4128</v>
      </c>
      <c r="E1399" s="5" t="s">
        <v>4147</v>
      </c>
      <c r="F1399" s="5" t="s">
        <v>4148</v>
      </c>
      <c r="G1399" s="5" t="s">
        <v>4149</v>
      </c>
      <c r="H1399" s="5" t="s">
        <v>144</v>
      </c>
      <c r="I1399" s="5" t="s">
        <v>133</v>
      </c>
      <c r="J1399" s="5" t="s">
        <v>1081</v>
      </c>
      <c r="K1399" s="7">
        <v>42762</v>
      </c>
      <c r="L1399" s="7"/>
      <c r="M1399" s="6" t="s">
        <v>105</v>
      </c>
      <c r="N1399" s="5" t="s">
        <v>47</v>
      </c>
      <c r="O1399" s="9"/>
      <c r="P1399" s="6" t="str">
        <f>VLOOKUP(Table14[[#This Row],[SMT ID]],[3]Sheet1!$A$11:$AC$60,29,0)</f>
        <v>Yes</v>
      </c>
      <c r="Q1399" s="6">
        <v>2019</v>
      </c>
      <c r="R1399" s="6"/>
      <c r="S139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399" s="38">
        <f>VLOOKUP(Table14[[#This Row],[SMT ID]],'[1]Section 163(j) Election'!$A$5:$J$1406,7,0)</f>
        <v>2018</v>
      </c>
    </row>
    <row r="1400" spans="1:20" s="5" customFormat="1" ht="30" customHeight="1" x14ac:dyDescent="0.25">
      <c r="A1400" s="5" t="s">
        <v>3443</v>
      </c>
      <c r="B1400" s="15">
        <v>67296</v>
      </c>
      <c r="C1400" s="6">
        <v>100</v>
      </c>
      <c r="D1400" s="5" t="s">
        <v>3443</v>
      </c>
      <c r="E1400" s="5" t="s">
        <v>3444</v>
      </c>
      <c r="F1400" s="5" t="s">
        <v>3445</v>
      </c>
      <c r="G1400" s="5" t="s">
        <v>1704</v>
      </c>
      <c r="H1400" s="5" t="s">
        <v>463</v>
      </c>
      <c r="I1400" s="5" t="s">
        <v>452</v>
      </c>
      <c r="J1400" s="5" t="s">
        <v>1771</v>
      </c>
      <c r="K1400" s="7">
        <v>42328</v>
      </c>
      <c r="L1400" s="7"/>
      <c r="M1400" s="6" t="s">
        <v>19</v>
      </c>
      <c r="N1400" s="5" t="s">
        <v>26</v>
      </c>
      <c r="O1400" s="9"/>
      <c r="P1400" s="6" t="s">
        <v>63</v>
      </c>
      <c r="Q1400" s="6"/>
      <c r="R1400" s="6"/>
      <c r="S140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00" s="37">
        <f>VLOOKUP(Table14[[#This Row],[SMT ID]],'[1]Section 163(j) Election'!$A$5:$J$1406,7,0)</f>
        <v>2018</v>
      </c>
    </row>
    <row r="1401" spans="1:20" s="5" customFormat="1" ht="30" customHeight="1" x14ac:dyDescent="0.25">
      <c r="A1401" s="5" t="s">
        <v>84</v>
      </c>
      <c r="B1401" s="15">
        <v>67302</v>
      </c>
      <c r="C1401" s="6">
        <v>100</v>
      </c>
      <c r="D1401" s="5" t="s">
        <v>84</v>
      </c>
      <c r="E1401" s="5" t="s">
        <v>85</v>
      </c>
      <c r="F1401" s="5" t="s">
        <v>86</v>
      </c>
      <c r="G1401" s="5" t="s">
        <v>87</v>
      </c>
      <c r="H1401" s="5" t="s">
        <v>88</v>
      </c>
      <c r="I1401" s="5" t="s">
        <v>32</v>
      </c>
      <c r="J1401" s="5" t="s">
        <v>89</v>
      </c>
      <c r="K1401" s="7">
        <v>42845</v>
      </c>
      <c r="L1401" s="7"/>
      <c r="M1401" s="6" t="s">
        <v>90</v>
      </c>
      <c r="N1401" s="5" t="s">
        <v>47</v>
      </c>
      <c r="O1401" s="9"/>
      <c r="P1401" s="6" t="str">
        <f>VLOOKUP(Table14[[#This Row],[SMT ID]],Table13[[SMT'#]:[163 J Election Question]],9,0)</f>
        <v>No</v>
      </c>
      <c r="Q1401" s="6"/>
      <c r="R1401" s="6"/>
      <c r="S140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01" s="38">
        <f>VLOOKUP(Table14[[#This Row],[SMT ID]],'[1]Section 163(j) Election'!$A$5:$J$1406,7,0)</f>
        <v>0</v>
      </c>
    </row>
    <row r="1402" spans="1:20" s="5" customFormat="1" ht="30" customHeight="1" x14ac:dyDescent="0.25">
      <c r="A1402" s="5" t="s">
        <v>800</v>
      </c>
      <c r="B1402" s="15">
        <v>67306</v>
      </c>
      <c r="C1402" s="6">
        <v>24.99</v>
      </c>
      <c r="D1402" s="5" t="s">
        <v>800</v>
      </c>
      <c r="E1402" s="5" t="s">
        <v>816</v>
      </c>
      <c r="F1402" s="5" t="s">
        <v>817</v>
      </c>
      <c r="G1402" s="5" t="s">
        <v>818</v>
      </c>
      <c r="H1402" s="5" t="s">
        <v>42</v>
      </c>
      <c r="I1402" s="5" t="s">
        <v>43</v>
      </c>
      <c r="J1402" s="5" t="s">
        <v>819</v>
      </c>
      <c r="K1402" s="7">
        <v>42692</v>
      </c>
      <c r="L1402" s="7"/>
      <c r="M1402" s="6" t="s">
        <v>90</v>
      </c>
      <c r="N1402" s="5" t="s">
        <v>26</v>
      </c>
      <c r="O1402" s="9"/>
      <c r="P1402" s="6" t="str">
        <f>VLOOKUP(Table14[[#This Row],[SMT ID]],Table13[[SMT'#]:[163 J Election Question]],9,0)</f>
        <v>Yes</v>
      </c>
      <c r="Q1402" s="6">
        <v>2018</v>
      </c>
      <c r="R1402" s="6"/>
      <c r="S140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02" s="37">
        <f>VLOOKUP(Table14[[#This Row],[SMT ID]],'[1]Section 163(j) Election'!$A$5:$J$1406,7,0)</f>
        <v>2018</v>
      </c>
    </row>
    <row r="1403" spans="1:20" s="5" customFormat="1" ht="30" customHeight="1" x14ac:dyDescent="0.25">
      <c r="A1403" s="5" t="s">
        <v>961</v>
      </c>
      <c r="B1403" s="15">
        <v>67306</v>
      </c>
      <c r="C1403" s="6">
        <v>75.010000000000005</v>
      </c>
      <c r="D1403" s="5" t="s">
        <v>961</v>
      </c>
      <c r="E1403" s="5" t="s">
        <v>816</v>
      </c>
      <c r="F1403" s="5" t="s">
        <v>817</v>
      </c>
      <c r="G1403" s="5" t="s">
        <v>818</v>
      </c>
      <c r="H1403" s="5" t="s">
        <v>42</v>
      </c>
      <c r="I1403" s="5" t="s">
        <v>43</v>
      </c>
      <c r="J1403" s="5" t="s">
        <v>819</v>
      </c>
      <c r="K1403" s="7">
        <v>42692</v>
      </c>
      <c r="L1403" s="7"/>
      <c r="M1403" s="6" t="s">
        <v>90</v>
      </c>
      <c r="N1403" s="5" t="s">
        <v>26</v>
      </c>
      <c r="O1403" s="9"/>
      <c r="P1403" s="6" t="str">
        <f>VLOOKUP(Table14[[#This Row],[SMT ID]],Table13[[SMT'#]:[163 J Election Question]],9,0)</f>
        <v>Yes</v>
      </c>
      <c r="Q1403" s="6">
        <v>2018</v>
      </c>
      <c r="R1403" s="6"/>
      <c r="S140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03" s="38">
        <f>VLOOKUP(Table14[[#This Row],[SMT ID]],'[1]Section 163(j) Election'!$A$5:$J$1406,7,0)</f>
        <v>2018</v>
      </c>
    </row>
    <row r="1404" spans="1:20" s="5" customFormat="1" ht="30" customHeight="1" x14ac:dyDescent="0.25">
      <c r="A1404" s="5" t="s">
        <v>933</v>
      </c>
      <c r="B1404" s="15">
        <v>67307</v>
      </c>
      <c r="C1404" s="6">
        <v>100</v>
      </c>
      <c r="D1404" s="5" t="s">
        <v>933</v>
      </c>
      <c r="E1404" s="5" t="s">
        <v>948</v>
      </c>
      <c r="F1404" s="5" t="s">
        <v>949</v>
      </c>
      <c r="G1404" s="5" t="s">
        <v>557</v>
      </c>
      <c r="H1404" s="5" t="s">
        <v>524</v>
      </c>
      <c r="I1404" s="5" t="s">
        <v>43</v>
      </c>
      <c r="J1404" s="5" t="s">
        <v>494</v>
      </c>
      <c r="K1404" s="7">
        <v>42447</v>
      </c>
      <c r="L1404" s="7"/>
      <c r="M1404" s="6" t="s">
        <v>459</v>
      </c>
      <c r="N1404" s="5" t="s">
        <v>26</v>
      </c>
      <c r="O1404" s="9"/>
      <c r="P1404" s="6" t="str">
        <f>VLOOKUP(Table14[[#This Row],[SMT ID]],Table13[[SMT'#]:[163 J Election Question]],9,0)</f>
        <v>Yes</v>
      </c>
      <c r="Q1404" s="6">
        <v>2018</v>
      </c>
      <c r="R1404" s="6"/>
      <c r="S140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04" s="37">
        <f>VLOOKUP(Table14[[#This Row],[SMT ID]],'[1]Section 163(j) Election'!$A$5:$J$1406,7,0)</f>
        <v>2018</v>
      </c>
    </row>
    <row r="1405" spans="1:20" s="5" customFormat="1" ht="30" customHeight="1" x14ac:dyDescent="0.25">
      <c r="A1405" s="5" t="s">
        <v>933</v>
      </c>
      <c r="B1405" s="15">
        <v>67308</v>
      </c>
      <c r="C1405" s="6">
        <v>100</v>
      </c>
      <c r="D1405" s="5" t="s">
        <v>933</v>
      </c>
      <c r="E1405" s="5" t="s">
        <v>950</v>
      </c>
      <c r="F1405" s="5" t="s">
        <v>951</v>
      </c>
      <c r="G1405" s="5" t="s">
        <v>557</v>
      </c>
      <c r="H1405" s="5" t="s">
        <v>524</v>
      </c>
      <c r="I1405" s="5" t="s">
        <v>43</v>
      </c>
      <c r="J1405" s="5" t="s">
        <v>494</v>
      </c>
      <c r="K1405" s="7">
        <v>42965</v>
      </c>
      <c r="L1405" s="7"/>
      <c r="M1405" s="6" t="s">
        <v>90</v>
      </c>
      <c r="N1405" s="5" t="s">
        <v>26</v>
      </c>
      <c r="O1405" s="9"/>
      <c r="P1405" s="6" t="str">
        <f>VLOOKUP(Table14[[#This Row],[SMT ID]],Table13[[SMT'#]:[163 J Election Question]],9,0)</f>
        <v>Yes</v>
      </c>
      <c r="Q1405" s="6">
        <v>2018</v>
      </c>
      <c r="R1405" s="6"/>
      <c r="S140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05" s="38">
        <f>VLOOKUP(Table14[[#This Row],[SMT ID]],'[1]Section 163(j) Election'!$A$5:$J$1406,7,0)</f>
        <v>2018</v>
      </c>
    </row>
    <row r="1406" spans="1:20" s="5" customFormat="1" ht="30" customHeight="1" x14ac:dyDescent="0.25">
      <c r="A1406" s="5" t="s">
        <v>933</v>
      </c>
      <c r="B1406" s="15">
        <v>67309</v>
      </c>
      <c r="C1406" s="6">
        <v>100</v>
      </c>
      <c r="D1406" s="5" t="s">
        <v>933</v>
      </c>
      <c r="E1406" s="5" t="s">
        <v>952</v>
      </c>
      <c r="F1406" s="5" t="s">
        <v>953</v>
      </c>
      <c r="G1406" s="5" t="s">
        <v>557</v>
      </c>
      <c r="H1406" s="5" t="s">
        <v>524</v>
      </c>
      <c r="I1406" s="5" t="s">
        <v>43</v>
      </c>
      <c r="J1406" s="5" t="s">
        <v>494</v>
      </c>
      <c r="K1406" s="7">
        <v>42871</v>
      </c>
      <c r="L1406" s="7"/>
      <c r="M1406" s="6" t="s">
        <v>454</v>
      </c>
      <c r="N1406" s="5" t="s">
        <v>26</v>
      </c>
      <c r="O1406" s="9"/>
      <c r="P1406" s="6" t="str">
        <f>VLOOKUP(Table14[[#This Row],[SMT ID]],Table13[[SMT'#]:[163 J Election Question]],9,0)</f>
        <v>Yes</v>
      </c>
      <c r="Q1406" s="6">
        <v>2018</v>
      </c>
      <c r="R1406" s="6"/>
      <c r="S140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06" s="37">
        <f>VLOOKUP(Table14[[#This Row],[SMT ID]],'[1]Section 163(j) Election'!$A$5:$J$1406,7,0)</f>
        <v>2018</v>
      </c>
    </row>
    <row r="1407" spans="1:20" s="5" customFormat="1" ht="30" customHeight="1" x14ac:dyDescent="0.25">
      <c r="A1407" s="5" t="s">
        <v>4261</v>
      </c>
      <c r="B1407" s="15">
        <v>67311</v>
      </c>
      <c r="C1407" s="6">
        <v>100</v>
      </c>
      <c r="D1407" s="5" t="s">
        <v>4261</v>
      </c>
      <c r="E1407" s="5" t="s">
        <v>4264</v>
      </c>
      <c r="F1407" s="5" t="s">
        <v>4265</v>
      </c>
      <c r="G1407" s="5" t="s">
        <v>585</v>
      </c>
      <c r="H1407" s="5" t="s">
        <v>524</v>
      </c>
      <c r="I1407" s="5" t="s">
        <v>19</v>
      </c>
      <c r="J1407" s="5" t="s">
        <v>2653</v>
      </c>
      <c r="K1407" s="7">
        <v>42696</v>
      </c>
      <c r="L1407" s="7"/>
      <c r="M1407" s="6" t="s">
        <v>19</v>
      </c>
      <c r="O1407" s="9"/>
      <c r="P1407" s="6" t="s">
        <v>4525</v>
      </c>
      <c r="Q1407" s="6" t="s">
        <v>4525</v>
      </c>
      <c r="R1407" s="6"/>
      <c r="S1407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407" s="38" t="e">
        <f>VLOOKUP(Table14[[#This Row],[SMT ID]],'[1]Section 163(j) Election'!$A$5:$J$1406,7,0)</f>
        <v>#N/A</v>
      </c>
    </row>
    <row r="1408" spans="1:20" s="5" customFormat="1" ht="30" customHeight="1" x14ac:dyDescent="0.25">
      <c r="A1408" s="5" t="s">
        <v>3958</v>
      </c>
      <c r="B1408" s="15">
        <v>67312</v>
      </c>
      <c r="C1408" s="6">
        <v>100</v>
      </c>
      <c r="D1408" s="5" t="s">
        <v>3958</v>
      </c>
      <c r="E1408" s="5" t="s">
        <v>3992</v>
      </c>
      <c r="F1408" s="5" t="s">
        <v>3993</v>
      </c>
      <c r="G1408" s="5" t="s">
        <v>368</v>
      </c>
      <c r="H1408" s="5" t="s">
        <v>100</v>
      </c>
      <c r="I1408" s="5" t="s">
        <v>32</v>
      </c>
      <c r="J1408" s="5" t="s">
        <v>122</v>
      </c>
      <c r="K1408" s="7">
        <v>42733</v>
      </c>
      <c r="L1408" s="7"/>
      <c r="M1408" s="6" t="s">
        <v>90</v>
      </c>
      <c r="N1408" s="5" t="s">
        <v>56</v>
      </c>
      <c r="O1408" s="9"/>
      <c r="P1408" s="6" t="str">
        <f>VLOOKUP(Table14[[#This Row],[SMT ID]],Table13[[SMT'#]:[163 J Election Question]],9,0)</f>
        <v>Yes</v>
      </c>
      <c r="Q1408" s="6">
        <v>2018</v>
      </c>
      <c r="R1408" s="6"/>
      <c r="S140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08" s="37">
        <f>VLOOKUP(Table14[[#This Row],[SMT ID]],'[1]Section 163(j) Election'!$A$5:$J$1406,7,0)</f>
        <v>2018</v>
      </c>
    </row>
    <row r="1409" spans="1:20" s="5" customFormat="1" ht="30" customHeight="1" x14ac:dyDescent="0.25">
      <c r="A1409" s="5" t="s">
        <v>933</v>
      </c>
      <c r="B1409" s="15">
        <v>67315</v>
      </c>
      <c r="C1409" s="6">
        <v>100</v>
      </c>
      <c r="D1409" s="5" t="s">
        <v>933</v>
      </c>
      <c r="E1409" s="5" t="s">
        <v>954</v>
      </c>
      <c r="F1409" s="5" t="s">
        <v>955</v>
      </c>
      <c r="G1409" s="5" t="s">
        <v>956</v>
      </c>
      <c r="H1409" s="5" t="s">
        <v>127</v>
      </c>
      <c r="I1409" s="5" t="s">
        <v>43</v>
      </c>
      <c r="J1409" s="5" t="s">
        <v>957</v>
      </c>
      <c r="K1409" s="7">
        <v>42443</v>
      </c>
      <c r="L1409" s="7"/>
      <c r="M1409" s="6" t="s">
        <v>454</v>
      </c>
      <c r="N1409" s="5" t="s">
        <v>47</v>
      </c>
      <c r="O1409" s="9"/>
      <c r="P1409" s="6" t="str">
        <f>VLOOKUP(Table14[[#This Row],[SMT ID]],Table13[[SMT'#]:[163 J Election Question]],9,0)</f>
        <v>Yes</v>
      </c>
      <c r="Q1409" s="6">
        <v>2018</v>
      </c>
      <c r="R1409" s="6"/>
      <c r="S140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09" s="38">
        <f>VLOOKUP(Table14[[#This Row],[SMT ID]],'[1]Section 163(j) Election'!$A$5:$J$1406,7,0)</f>
        <v>2018</v>
      </c>
    </row>
    <row r="1410" spans="1:20" s="5" customFormat="1" ht="30" customHeight="1" x14ac:dyDescent="0.25">
      <c r="A1410" s="5" t="s">
        <v>3958</v>
      </c>
      <c r="B1410" s="15">
        <v>67324</v>
      </c>
      <c r="C1410" s="6">
        <v>100</v>
      </c>
      <c r="D1410" s="5" t="s">
        <v>3958</v>
      </c>
      <c r="E1410" s="5" t="s">
        <v>3994</v>
      </c>
      <c r="F1410" s="5" t="s">
        <v>3995</v>
      </c>
      <c r="G1410" s="5" t="s">
        <v>3996</v>
      </c>
      <c r="H1410" s="5" t="s">
        <v>109</v>
      </c>
      <c r="I1410" s="5" t="s">
        <v>32</v>
      </c>
      <c r="J1410" s="5" t="s">
        <v>2157</v>
      </c>
      <c r="K1410" s="7">
        <v>42619</v>
      </c>
      <c r="L1410" s="7"/>
      <c r="M1410" s="6" t="s">
        <v>105</v>
      </c>
      <c r="N1410" s="5" t="s">
        <v>56</v>
      </c>
      <c r="O1410" s="9"/>
      <c r="P1410" s="6" t="str">
        <f>VLOOKUP(Table14[[#This Row],[SMT ID]],Table13[[SMT'#]:[163 J Election Question]],9,0)</f>
        <v>Yes</v>
      </c>
      <c r="Q1410" s="6">
        <v>2018</v>
      </c>
      <c r="R1410" s="6"/>
      <c r="S141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10" s="37">
        <f>VLOOKUP(Table14[[#This Row],[SMT ID]],'[1]Section 163(j) Election'!$A$5:$J$1406,7,0)</f>
        <v>2018</v>
      </c>
    </row>
    <row r="1411" spans="1:20" s="5" customFormat="1" ht="30" customHeight="1" x14ac:dyDescent="0.25">
      <c r="A1411" s="5" t="s">
        <v>571</v>
      </c>
      <c r="B1411" s="15">
        <v>67357</v>
      </c>
      <c r="C1411" s="6">
        <v>100</v>
      </c>
      <c r="D1411" s="5" t="s">
        <v>571</v>
      </c>
      <c r="E1411" s="5" t="s">
        <v>587</v>
      </c>
      <c r="F1411" s="5" t="s">
        <v>588</v>
      </c>
      <c r="G1411" s="5" t="s">
        <v>574</v>
      </c>
      <c r="H1411" s="5" t="s">
        <v>431</v>
      </c>
      <c r="I1411" s="5" t="s">
        <v>43</v>
      </c>
      <c r="J1411" s="5" t="s">
        <v>82</v>
      </c>
      <c r="K1411" s="7">
        <v>42782</v>
      </c>
      <c r="L1411" s="7"/>
      <c r="M1411" s="6" t="s">
        <v>105</v>
      </c>
      <c r="N1411" s="5" t="s">
        <v>26</v>
      </c>
      <c r="O1411" s="9"/>
      <c r="P1411" s="6" t="str">
        <f>VLOOKUP(Table14[[#This Row],[SMT ID]],Table13[[SMT'#]:[163 J Election Question]],9,0)</f>
        <v>No</v>
      </c>
      <c r="Q1411" s="6"/>
      <c r="R1411" s="6"/>
      <c r="S141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11" s="38">
        <f>VLOOKUP(Table14[[#This Row],[SMT ID]],'[1]Section 163(j) Election'!$A$5:$J$1406,7,0)</f>
        <v>0</v>
      </c>
    </row>
    <row r="1412" spans="1:20" s="5" customFormat="1" ht="30" customHeight="1" x14ac:dyDescent="0.25">
      <c r="A1412" s="5" t="s">
        <v>3809</v>
      </c>
      <c r="B1412" s="15">
        <v>67380</v>
      </c>
      <c r="C1412" s="6">
        <v>100</v>
      </c>
      <c r="D1412" s="5" t="s">
        <v>3809</v>
      </c>
      <c r="E1412" s="5" t="s">
        <v>3810</v>
      </c>
      <c r="F1412" s="5" t="s">
        <v>3811</v>
      </c>
      <c r="G1412" s="5" t="s">
        <v>1026</v>
      </c>
      <c r="H1412" s="5" t="s">
        <v>139</v>
      </c>
      <c r="I1412" s="5" t="s">
        <v>32</v>
      </c>
      <c r="J1412" s="5" t="s">
        <v>33</v>
      </c>
      <c r="K1412" s="7">
        <v>42683</v>
      </c>
      <c r="L1412" s="7"/>
      <c r="M1412" s="6" t="s">
        <v>454</v>
      </c>
      <c r="N1412" s="5" t="s">
        <v>56</v>
      </c>
      <c r="O1412" s="9"/>
      <c r="P1412" s="6" t="str">
        <f>VLOOKUP(Table14[[#This Row],[SMT ID]],Table13[[SMT'#]:[163 J Election Question]],9,0)</f>
        <v>No</v>
      </c>
      <c r="Q1412" s="6"/>
      <c r="R1412" s="6"/>
      <c r="S141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12" s="37">
        <f>VLOOKUP(Table14[[#This Row],[SMT ID]],'[1]Section 163(j) Election'!$A$5:$J$1406,7,0)</f>
        <v>0</v>
      </c>
    </row>
    <row r="1413" spans="1:20" s="5" customFormat="1" ht="30" customHeight="1" x14ac:dyDescent="0.25">
      <c r="A1413" s="5" t="s">
        <v>1882</v>
      </c>
      <c r="B1413" s="15">
        <v>67381</v>
      </c>
      <c r="C1413" s="6">
        <v>100</v>
      </c>
      <c r="D1413" s="5" t="s">
        <v>1882</v>
      </c>
      <c r="E1413" s="5" t="s">
        <v>1898</v>
      </c>
      <c r="F1413" s="5" t="s">
        <v>1899</v>
      </c>
      <c r="G1413" s="5" t="s">
        <v>828</v>
      </c>
      <c r="H1413" s="5" t="s">
        <v>164</v>
      </c>
      <c r="I1413" s="5" t="s">
        <v>133</v>
      </c>
      <c r="J1413" s="5" t="s">
        <v>302</v>
      </c>
      <c r="K1413" s="7">
        <v>42856</v>
      </c>
      <c r="L1413" s="7"/>
      <c r="M1413" s="6" t="s">
        <v>105</v>
      </c>
      <c r="N1413" s="5" t="s">
        <v>47</v>
      </c>
      <c r="O1413" s="9"/>
      <c r="P1413" s="6" t="str">
        <f>VLOOKUP(Table14[[#This Row],[SMT ID]],Table13[[SMT'#]:[163 J Election Question]],9,0)</f>
        <v>Yes</v>
      </c>
      <c r="Q1413" s="6">
        <v>2018</v>
      </c>
      <c r="R1413" s="6"/>
      <c r="S141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13" s="38">
        <f>VLOOKUP(Table14[[#This Row],[SMT ID]],'[1]Section 163(j) Election'!$A$5:$J$1406,7,0)</f>
        <v>2018</v>
      </c>
    </row>
    <row r="1414" spans="1:20" s="5" customFormat="1" ht="30" customHeight="1" x14ac:dyDescent="0.25">
      <c r="A1414" s="18" t="s">
        <v>686</v>
      </c>
      <c r="B1414" s="19">
        <v>67385</v>
      </c>
      <c r="C1414" s="20">
        <v>100</v>
      </c>
      <c r="D1414" s="21" t="s">
        <v>686</v>
      </c>
      <c r="E1414" s="21" t="s">
        <v>723</v>
      </c>
      <c r="F1414" s="21" t="s">
        <v>724</v>
      </c>
      <c r="G1414" s="21" t="s">
        <v>725</v>
      </c>
      <c r="H1414" s="18" t="s">
        <v>132</v>
      </c>
      <c r="I1414" s="18" t="s">
        <v>133</v>
      </c>
      <c r="J1414" s="21" t="s">
        <v>19</v>
      </c>
      <c r="K1414" s="22">
        <v>42915</v>
      </c>
      <c r="L1414" s="22"/>
      <c r="M1414" s="20" t="s">
        <v>64</v>
      </c>
      <c r="N1414" s="21" t="s">
        <v>47</v>
      </c>
      <c r="O1414" s="23"/>
      <c r="P1414" s="20" t="s">
        <v>21</v>
      </c>
      <c r="Q1414" s="20">
        <v>2019</v>
      </c>
      <c r="R1414" s="24"/>
      <c r="S141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NO</v>
      </c>
      <c r="T1414" s="37">
        <f>VLOOKUP(Table14[[#This Row],[SMT ID]],'[1]Section 163(j) Election'!$A$5:$J$1406,7,0)</f>
        <v>2019</v>
      </c>
    </row>
    <row r="1415" spans="1:20" s="5" customFormat="1" ht="30" customHeight="1" x14ac:dyDescent="0.25">
      <c r="A1415" s="5" t="s">
        <v>1135</v>
      </c>
      <c r="B1415" s="15">
        <v>67404</v>
      </c>
      <c r="C1415" s="6">
        <v>100</v>
      </c>
      <c r="D1415" s="5" t="s">
        <v>1135</v>
      </c>
      <c r="E1415" s="5" t="s">
        <v>1147</v>
      </c>
      <c r="F1415" s="5" t="s">
        <v>1148</v>
      </c>
      <c r="G1415" s="5" t="s">
        <v>695</v>
      </c>
      <c r="H1415" s="5" t="s">
        <v>68</v>
      </c>
      <c r="I1415" s="5" t="s">
        <v>32</v>
      </c>
      <c r="J1415" s="5" t="s">
        <v>62</v>
      </c>
      <c r="K1415" s="7">
        <v>42634</v>
      </c>
      <c r="L1415" s="7"/>
      <c r="M1415" s="6" t="s">
        <v>64</v>
      </c>
      <c r="N1415" s="5" t="s">
        <v>47</v>
      </c>
      <c r="O1415" s="9"/>
      <c r="P1415" s="6" t="str">
        <f>VLOOKUP(Table14[[#This Row],[SMT ID]],Table13[[SMT'#]:[163 J Election Question]],9,0)</f>
        <v>Yes</v>
      </c>
      <c r="Q1415" s="6">
        <v>2018</v>
      </c>
      <c r="R1415" s="6"/>
      <c r="S141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15" s="38">
        <f>VLOOKUP(Table14[[#This Row],[SMT ID]],'[1]Section 163(j) Election'!$A$5:$J$1406,7,0)</f>
        <v>2018</v>
      </c>
    </row>
    <row r="1416" spans="1:20" s="5" customFormat="1" ht="30" customHeight="1" x14ac:dyDescent="0.25">
      <c r="A1416" s="5" t="s">
        <v>3192</v>
      </c>
      <c r="B1416" s="15">
        <v>67408</v>
      </c>
      <c r="C1416" s="6">
        <v>100</v>
      </c>
      <c r="D1416" s="5" t="s">
        <v>3192</v>
      </c>
      <c r="E1416" s="5" t="s">
        <v>3193</v>
      </c>
      <c r="F1416" s="5" t="s">
        <v>3194</v>
      </c>
      <c r="G1416" s="5" t="s">
        <v>3195</v>
      </c>
      <c r="H1416" s="5" t="s">
        <v>203</v>
      </c>
      <c r="I1416" s="5" t="s">
        <v>133</v>
      </c>
      <c r="J1416" s="5" t="s">
        <v>1168</v>
      </c>
      <c r="K1416" s="7">
        <v>43194</v>
      </c>
      <c r="L1416" s="7"/>
      <c r="M1416" s="6" t="s">
        <v>83</v>
      </c>
      <c r="N1416" s="5" t="s">
        <v>47</v>
      </c>
      <c r="O1416" s="9">
        <f>_xlfn.IFNA(VLOOKUP(Table14[[#This Row],[SMT ID]],'[2]2018'!$A$7:$U$90,3,FALSE),VLOOKUP(Table14[[#This Row],[SMT ID]],'[2]2019'!$A$7:$T$120,4,FALSE))</f>
        <v>43800</v>
      </c>
      <c r="P1416" s="6" t="str">
        <f>_xlfn.IFNA(VLOOKUP(Table14[[#This Row],[SMT ID]],'[2]2018'!$A$7:$U$90,4,FALSE),VLOOKUP(Table14[[#This Row],[SMT ID]],'[2]2019'!$A$7:$T$120,5,FALSE))</f>
        <v>Yes</v>
      </c>
      <c r="Q1416" s="6" t="s">
        <v>4526</v>
      </c>
      <c r="R1416" s="6" t="e">
        <f>VLOOKUP(Table14[[#This Row],[SMT ID]],'2018 K-1 Export'!A1224:I2775,9,0)</f>
        <v>#N/A</v>
      </c>
      <c r="S1416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416" s="37" t="e">
        <f>VLOOKUP(Table14[[#This Row],[SMT ID]],'[1]Section 163(j) Election'!$A$5:$J$1406,7,0)</f>
        <v>#N/A</v>
      </c>
    </row>
    <row r="1417" spans="1:20" s="5" customFormat="1" ht="30" customHeight="1" x14ac:dyDescent="0.25">
      <c r="A1417" s="5" t="s">
        <v>1763</v>
      </c>
      <c r="B1417" s="15">
        <v>67414</v>
      </c>
      <c r="C1417" s="6">
        <v>100</v>
      </c>
      <c r="D1417" s="5" t="s">
        <v>1763</v>
      </c>
      <c r="E1417" s="5" t="s">
        <v>1764</v>
      </c>
      <c r="F1417" s="5" t="s">
        <v>1765</v>
      </c>
      <c r="G1417" s="5" t="s">
        <v>1766</v>
      </c>
      <c r="H1417" s="5" t="s">
        <v>306</v>
      </c>
      <c r="I1417" s="5" t="s">
        <v>133</v>
      </c>
      <c r="J1417" s="5" t="s">
        <v>359</v>
      </c>
      <c r="K1417" s="7">
        <v>42733</v>
      </c>
      <c r="L1417" s="7"/>
      <c r="M1417" s="6" t="s">
        <v>105</v>
      </c>
      <c r="N1417" s="5" t="s">
        <v>47</v>
      </c>
      <c r="O1417" s="9"/>
      <c r="P1417" s="6" t="str">
        <f>VLOOKUP(Table14[[#This Row],[SMT ID]],Table13[[SMT'#]:[163 J Election Question]],9,0)</f>
        <v>No</v>
      </c>
      <c r="Q1417" s="6"/>
      <c r="R1417" s="6"/>
      <c r="S141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17" s="38">
        <f>VLOOKUP(Table14[[#This Row],[SMT ID]],'[1]Section 163(j) Election'!$A$5:$J$1406,7,0)</f>
        <v>0</v>
      </c>
    </row>
    <row r="1418" spans="1:20" s="27" customFormat="1" ht="30" customHeight="1" x14ac:dyDescent="0.25">
      <c r="A1418" s="5" t="s">
        <v>469</v>
      </c>
      <c r="B1418" s="15">
        <v>67431</v>
      </c>
      <c r="C1418" s="6">
        <v>100</v>
      </c>
      <c r="D1418" s="5" t="s">
        <v>469</v>
      </c>
      <c r="E1418" s="5" t="s">
        <v>479</v>
      </c>
      <c r="F1418" s="5" t="s">
        <v>480</v>
      </c>
      <c r="G1418" s="5" t="s">
        <v>481</v>
      </c>
      <c r="H1418" s="5" t="s">
        <v>451</v>
      </c>
      <c r="I1418" s="5" t="s">
        <v>133</v>
      </c>
      <c r="J1418" s="5" t="s">
        <v>482</v>
      </c>
      <c r="K1418" s="7">
        <v>43566</v>
      </c>
      <c r="L1418" s="7"/>
      <c r="M1418" s="6" t="s">
        <v>483</v>
      </c>
      <c r="N1418" s="5" t="s">
        <v>47</v>
      </c>
      <c r="O1418" s="9">
        <f>_xlfn.IFNA(VLOOKUP(Table14[[#This Row],[SMT ID]],'[2]2018'!$A$7:$U$90,3,FALSE),VLOOKUP(Table14[[#This Row],[SMT ID]],'[2]2019'!$A$7:$T$120,4,FALSE))</f>
        <v>44562</v>
      </c>
      <c r="P1418" s="6" t="str">
        <f>_xlfn.IFNA(VLOOKUP(Table14[[#This Row],[SMT ID]],'[2]2018'!$A$7:$U$90,4,FALSE),VLOOKUP(Table14[[#This Row],[SMT ID]],'[2]2019'!$A$7:$T$120,5,FALSE))</f>
        <v>Yes</v>
      </c>
      <c r="Q1418" s="6" t="s">
        <v>4526</v>
      </c>
      <c r="R1418" s="6" t="e">
        <f>VLOOKUP(Table14[[#This Row],[SMT ID]],'2018 K-1 Export'!A118:I1669,9,0)</f>
        <v>#N/A</v>
      </c>
      <c r="S1418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418" s="37" t="e">
        <f>VLOOKUP(Table14[[#This Row],[SMT ID]],'[1]Section 163(j) Election'!$A$5:$J$1406,7,0)</f>
        <v>#N/A</v>
      </c>
    </row>
    <row r="1419" spans="1:20" s="5" customFormat="1" ht="30" customHeight="1" x14ac:dyDescent="0.25">
      <c r="A1419" s="5" t="s">
        <v>1944</v>
      </c>
      <c r="B1419" s="19">
        <v>67435</v>
      </c>
      <c r="C1419" s="20">
        <v>100</v>
      </c>
      <c r="D1419" s="21" t="s">
        <v>1944</v>
      </c>
      <c r="E1419" s="21" t="s">
        <v>1945</v>
      </c>
      <c r="F1419" s="21" t="s">
        <v>1946</v>
      </c>
      <c r="G1419" s="21" t="s">
        <v>1947</v>
      </c>
      <c r="H1419" s="5" t="s">
        <v>203</v>
      </c>
      <c r="I1419" s="5" t="s">
        <v>133</v>
      </c>
      <c r="J1419" s="21" t="s">
        <v>254</v>
      </c>
      <c r="K1419" s="22">
        <v>42977</v>
      </c>
      <c r="L1419" s="22"/>
      <c r="M1419" s="20" t="s">
        <v>90</v>
      </c>
      <c r="N1419" s="21" t="s">
        <v>47</v>
      </c>
      <c r="O1419" s="23"/>
      <c r="P1419" s="20" t="s">
        <v>21</v>
      </c>
      <c r="Q1419" s="20">
        <v>2019</v>
      </c>
      <c r="R1419" s="6"/>
      <c r="S141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NO</v>
      </c>
      <c r="T1419" s="38">
        <f>VLOOKUP(Table14[[#This Row],[SMT ID]],'[1]Section 163(j) Election'!$A$5:$J$1406,7,0)</f>
        <v>2019</v>
      </c>
    </row>
    <row r="1420" spans="1:20" s="5" customFormat="1" ht="30" customHeight="1" x14ac:dyDescent="0.25">
      <c r="B1420" s="15">
        <v>67444</v>
      </c>
      <c r="C1420" s="6">
        <v>100</v>
      </c>
      <c r="D1420" s="5" t="s">
        <v>4539</v>
      </c>
      <c r="E1420" s="5" t="s">
        <v>4540</v>
      </c>
      <c r="G1420" s="5" t="s">
        <v>839</v>
      </c>
      <c r="K1420" s="7">
        <v>43795</v>
      </c>
      <c r="L1420" s="7"/>
      <c r="M1420" s="6"/>
      <c r="O1420" s="9">
        <v>44136</v>
      </c>
      <c r="P1420" s="47" t="s">
        <v>21</v>
      </c>
      <c r="Q1420" s="6" t="s">
        <v>4526</v>
      </c>
      <c r="R1420" s="6"/>
      <c r="S1420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420" s="37" t="e">
        <f>VLOOKUP(Table14[[#This Row],[SMT ID]],'[1]Section 163(j) Election'!$A$5:$J$1406,7,0)</f>
        <v>#N/A</v>
      </c>
    </row>
    <row r="1421" spans="1:20" s="5" customFormat="1" ht="30" customHeight="1" x14ac:dyDescent="0.25">
      <c r="A1421" s="5" t="s">
        <v>1907</v>
      </c>
      <c r="B1421" s="15">
        <v>67445</v>
      </c>
      <c r="C1421" s="6">
        <v>100</v>
      </c>
      <c r="D1421" s="5" t="s">
        <v>1907</v>
      </c>
      <c r="E1421" s="5" t="s">
        <v>1910</v>
      </c>
      <c r="F1421" s="5" t="s">
        <v>1911</v>
      </c>
      <c r="G1421" s="5" t="s">
        <v>1755</v>
      </c>
      <c r="H1421" s="5" t="s">
        <v>109</v>
      </c>
      <c r="I1421" s="5" t="s">
        <v>32</v>
      </c>
      <c r="J1421" s="5" t="s">
        <v>33</v>
      </c>
      <c r="K1421" s="7">
        <v>43006</v>
      </c>
      <c r="L1421" s="7"/>
      <c r="M1421" s="6" t="s">
        <v>105</v>
      </c>
      <c r="N1421" s="5" t="s">
        <v>47</v>
      </c>
      <c r="O1421" s="9"/>
      <c r="P1421" s="6" t="str">
        <f>VLOOKUP(Table14[[#This Row],[SMT ID]],Table13[[SMT'#]:[163 J Election Question]],9,0)</f>
        <v>Yes</v>
      </c>
      <c r="Q1421" s="6">
        <v>2018</v>
      </c>
      <c r="R1421" s="6"/>
      <c r="S142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21" s="38">
        <f>VLOOKUP(Table14[[#This Row],[SMT ID]],'[1]Section 163(j) Election'!$A$5:$J$1406,7,0)</f>
        <v>2018</v>
      </c>
    </row>
    <row r="1422" spans="1:20" s="5" customFormat="1" ht="30" customHeight="1" x14ac:dyDescent="0.25">
      <c r="A1422" s="5" t="s">
        <v>3443</v>
      </c>
      <c r="B1422" s="15">
        <v>67446</v>
      </c>
      <c r="C1422" s="6">
        <v>100</v>
      </c>
      <c r="D1422" s="5" t="s">
        <v>3443</v>
      </c>
      <c r="E1422" s="5" t="s">
        <v>3446</v>
      </c>
      <c r="F1422" s="5" t="s">
        <v>3445</v>
      </c>
      <c r="G1422" s="5" t="s">
        <v>1704</v>
      </c>
      <c r="H1422" s="5" t="s">
        <v>463</v>
      </c>
      <c r="I1422" s="5" t="s">
        <v>452</v>
      </c>
      <c r="J1422" s="5" t="s">
        <v>1771</v>
      </c>
      <c r="K1422" s="7">
        <v>42545</v>
      </c>
      <c r="L1422" s="7"/>
      <c r="M1422" s="6" t="s">
        <v>19</v>
      </c>
      <c r="N1422" s="5" t="s">
        <v>26</v>
      </c>
      <c r="O1422" s="9"/>
      <c r="P1422" s="6" t="s">
        <v>63</v>
      </c>
      <c r="Q1422" s="6"/>
      <c r="R1422" s="6"/>
      <c r="S1422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422" s="37" t="e">
        <f>VLOOKUP(Table14[[#This Row],[SMT ID]],'[1]Section 163(j) Election'!$A$5:$J$1406,7,0)</f>
        <v>#N/A</v>
      </c>
    </row>
    <row r="1423" spans="1:20" s="5" customFormat="1" ht="30" customHeight="1" x14ac:dyDescent="0.25">
      <c r="A1423" s="5" t="s">
        <v>3192</v>
      </c>
      <c r="B1423" s="15">
        <v>67468</v>
      </c>
      <c r="C1423" s="6">
        <v>100</v>
      </c>
      <c r="D1423" s="5" t="s">
        <v>3192</v>
      </c>
      <c r="E1423" s="5" t="s">
        <v>3196</v>
      </c>
      <c r="F1423" s="5" t="s">
        <v>3197</v>
      </c>
      <c r="G1423" s="5" t="s">
        <v>3198</v>
      </c>
      <c r="H1423" s="5" t="s">
        <v>61</v>
      </c>
      <c r="I1423" s="5" t="s">
        <v>32</v>
      </c>
      <c r="J1423" s="5" t="s">
        <v>1886</v>
      </c>
      <c r="K1423" s="7">
        <v>43096</v>
      </c>
      <c r="L1423" s="7"/>
      <c r="M1423" s="6" t="s">
        <v>64</v>
      </c>
      <c r="N1423" s="5" t="s">
        <v>56</v>
      </c>
      <c r="O1423" s="9"/>
      <c r="P1423" s="6" t="str">
        <f>VLOOKUP(Table14[[#This Row],[SMT ID]],Table13[[SMT'#]:[163 J Election Question]],9,0)</f>
        <v>Yes</v>
      </c>
      <c r="Q1423" s="6">
        <v>2018</v>
      </c>
      <c r="R1423" s="6"/>
      <c r="S142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23" s="38">
        <f>VLOOKUP(Table14[[#This Row],[SMT ID]],'[1]Section 163(j) Election'!$A$5:$J$1406,7,0)</f>
        <v>2018</v>
      </c>
    </row>
    <row r="1424" spans="1:20" s="5" customFormat="1" ht="30" customHeight="1" x14ac:dyDescent="0.25">
      <c r="A1424" s="5" t="s">
        <v>571</v>
      </c>
      <c r="B1424" s="15">
        <v>67469</v>
      </c>
      <c r="C1424" s="6">
        <v>100</v>
      </c>
      <c r="D1424" s="5" t="s">
        <v>571</v>
      </c>
      <c r="E1424" s="5" t="s">
        <v>589</v>
      </c>
      <c r="F1424" s="5" t="s">
        <v>590</v>
      </c>
      <c r="G1424" s="5" t="s">
        <v>574</v>
      </c>
      <c r="H1424" s="5" t="s">
        <v>431</v>
      </c>
      <c r="I1424" s="5" t="s">
        <v>43</v>
      </c>
      <c r="J1424" s="5" t="s">
        <v>432</v>
      </c>
      <c r="K1424" s="7">
        <v>42837</v>
      </c>
      <c r="L1424" s="7"/>
      <c r="M1424" s="6" t="s">
        <v>105</v>
      </c>
      <c r="N1424" s="5" t="s">
        <v>47</v>
      </c>
      <c r="O1424" s="9"/>
      <c r="P1424" s="6" t="str">
        <f>VLOOKUP(Table14[[#This Row],[SMT ID]],Table13[[SMT'#]:[163 J Election Question]],9,0)</f>
        <v>No</v>
      </c>
      <c r="Q1424" s="6"/>
      <c r="R1424" s="6"/>
      <c r="S142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24" s="37">
        <f>VLOOKUP(Table14[[#This Row],[SMT ID]],'[1]Section 163(j) Election'!$A$5:$J$1406,7,0)</f>
        <v>0</v>
      </c>
    </row>
    <row r="1425" spans="1:20" s="5" customFormat="1" ht="30" customHeight="1" x14ac:dyDescent="0.25">
      <c r="A1425" s="5" t="s">
        <v>1553</v>
      </c>
      <c r="B1425" s="15">
        <v>67474</v>
      </c>
      <c r="C1425" s="6">
        <v>100</v>
      </c>
      <c r="D1425" s="5" t="s">
        <v>1553</v>
      </c>
      <c r="E1425" s="5" t="s">
        <v>1572</v>
      </c>
      <c r="F1425" s="5" t="s">
        <v>1573</v>
      </c>
      <c r="G1425" s="5" t="s">
        <v>1574</v>
      </c>
      <c r="H1425" s="5" t="s">
        <v>42</v>
      </c>
      <c r="I1425" s="5" t="s">
        <v>43</v>
      </c>
      <c r="J1425" s="5" t="s">
        <v>228</v>
      </c>
      <c r="K1425" s="7">
        <v>42583</v>
      </c>
      <c r="L1425" s="7"/>
      <c r="M1425" s="6" t="s">
        <v>454</v>
      </c>
      <c r="N1425" s="5" t="s">
        <v>26</v>
      </c>
      <c r="O1425" s="9"/>
      <c r="P1425" s="6" t="str">
        <f>VLOOKUP(Table14[[#This Row],[SMT ID]],Table13[[SMT'#]:[163 J Election Question]],9,0)</f>
        <v>Yes</v>
      </c>
      <c r="Q1425" s="6">
        <v>2018</v>
      </c>
      <c r="R1425" s="6"/>
      <c r="S142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25" s="38">
        <f>VLOOKUP(Table14[[#This Row],[SMT ID]],'[1]Section 163(j) Election'!$A$5:$J$1406,7,0)</f>
        <v>2018</v>
      </c>
    </row>
    <row r="1426" spans="1:20" s="5" customFormat="1" ht="30" customHeight="1" x14ac:dyDescent="0.25">
      <c r="A1426" s="5" t="s">
        <v>3370</v>
      </c>
      <c r="B1426" s="15">
        <v>67493</v>
      </c>
      <c r="C1426" s="6">
        <v>100</v>
      </c>
      <c r="D1426" s="5" t="s">
        <v>3370</v>
      </c>
      <c r="E1426" s="5" t="s">
        <v>3371</v>
      </c>
      <c r="F1426" s="5" t="s">
        <v>3372</v>
      </c>
      <c r="G1426" s="5" t="s">
        <v>793</v>
      </c>
      <c r="H1426" s="5" t="s">
        <v>463</v>
      </c>
      <c r="I1426" s="5" t="s">
        <v>452</v>
      </c>
      <c r="J1426" s="5" t="s">
        <v>473</v>
      </c>
      <c r="K1426" s="7">
        <v>43119</v>
      </c>
      <c r="L1426" s="7"/>
      <c r="M1426" s="6" t="s">
        <v>64</v>
      </c>
      <c r="N1426" s="5" t="s">
        <v>47</v>
      </c>
      <c r="O1426" s="9">
        <f>_xlfn.IFNA(VLOOKUP(Table14[[#This Row],[SMT ID]],'[2]2018'!$A$7:$U$90,3,FALSE),VLOOKUP(Table14[[#This Row],[SMT ID]],'[2]2019'!$A$7:$T$120,4,FALSE))</f>
        <v>43770</v>
      </c>
      <c r="P1426" s="6" t="str">
        <f>_xlfn.IFNA(VLOOKUP(Table14[[#This Row],[SMT ID]],'[2]2018'!$A$7:$U$90,4,FALSE),VLOOKUP(Table14[[#This Row],[SMT ID]],'[2]2019'!$A$7:$T$120,5,FALSE))</f>
        <v>Yes</v>
      </c>
      <c r="Q1426" s="6" t="s">
        <v>4526</v>
      </c>
      <c r="R1426" s="6" t="e">
        <f>VLOOKUP(Table14[[#This Row],[SMT ID]],'2018 K-1 Export'!A1304:I2855,9,0)</f>
        <v>#N/A</v>
      </c>
      <c r="S1426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426" s="37" t="e">
        <f>VLOOKUP(Table14[[#This Row],[SMT ID]],'[1]Section 163(j) Election'!$A$5:$J$1406,7,0)</f>
        <v>#N/A</v>
      </c>
    </row>
    <row r="1427" spans="1:20" s="5" customFormat="1" ht="30" customHeight="1" x14ac:dyDescent="0.25">
      <c r="A1427" s="5" t="s">
        <v>686</v>
      </c>
      <c r="B1427" s="15">
        <v>67495</v>
      </c>
      <c r="C1427" s="6">
        <v>100</v>
      </c>
      <c r="D1427" s="5" t="s">
        <v>686</v>
      </c>
      <c r="E1427" s="5" t="s">
        <v>726</v>
      </c>
      <c r="F1427" s="5" t="s">
        <v>727</v>
      </c>
      <c r="G1427" s="5" t="s">
        <v>704</v>
      </c>
      <c r="H1427" s="5" t="s">
        <v>164</v>
      </c>
      <c r="I1427" s="5" t="s">
        <v>133</v>
      </c>
      <c r="J1427" s="5" t="s">
        <v>705</v>
      </c>
      <c r="K1427" s="7">
        <v>43511</v>
      </c>
      <c r="L1427" s="7"/>
      <c r="M1427" s="6" t="s">
        <v>64</v>
      </c>
      <c r="N1427" s="5" t="s">
        <v>178</v>
      </c>
      <c r="O1427" s="9">
        <f>_xlfn.IFNA(VLOOKUP(Table14[[#This Row],[SMT ID]],'[2]2018'!$A$7:$U$90,3,FALSE),VLOOKUP(Table14[[#This Row],[SMT ID]],'[2]2019'!$A$7:$T$120,4,FALSE))</f>
        <v>43876</v>
      </c>
      <c r="P1427" s="6" t="str">
        <f>_xlfn.IFNA(VLOOKUP(Table14[[#This Row],[SMT ID]],'[2]2018'!$A$7:$U$90,4,FALSE),VLOOKUP(Table14[[#This Row],[SMT ID]],'[2]2019'!$A$7:$T$120,5,FALSE))</f>
        <v>No</v>
      </c>
      <c r="Q1427" s="6"/>
      <c r="R1427" s="6" t="e">
        <f>VLOOKUP(Table14[[#This Row],[SMT ID]],'2018 K-1 Export'!A199:I1750,9,0)</f>
        <v>#N/A</v>
      </c>
      <c r="S1427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427" s="38" t="e">
        <f>VLOOKUP(Table14[[#This Row],[SMT ID]],'[1]Section 163(j) Election'!$A$5:$J$1406,7,0)</f>
        <v>#N/A</v>
      </c>
    </row>
    <row r="1428" spans="1:20" s="5" customFormat="1" ht="30" customHeight="1" x14ac:dyDescent="0.25">
      <c r="A1428" s="5" t="s">
        <v>1927</v>
      </c>
      <c r="B1428" s="15">
        <v>67506</v>
      </c>
      <c r="C1428" s="6">
        <v>100</v>
      </c>
      <c r="D1428" s="5" t="s">
        <v>1927</v>
      </c>
      <c r="E1428" s="5" t="s">
        <v>1938</v>
      </c>
      <c r="F1428" s="5" t="s">
        <v>1939</v>
      </c>
      <c r="G1428" s="5" t="s">
        <v>1940</v>
      </c>
      <c r="H1428" s="5" t="s">
        <v>203</v>
      </c>
      <c r="I1428" s="5" t="s">
        <v>133</v>
      </c>
      <c r="J1428" s="5" t="s">
        <v>1121</v>
      </c>
      <c r="K1428" s="7">
        <v>42824</v>
      </c>
      <c r="L1428" s="7"/>
      <c r="M1428" s="6" t="s">
        <v>90</v>
      </c>
      <c r="N1428" s="5" t="s">
        <v>178</v>
      </c>
      <c r="O1428" s="9"/>
      <c r="P1428" s="6" t="str">
        <f>VLOOKUP(Table14[[#This Row],[SMT ID]],Table13[[SMT'#]:[163 J Election Question]],9,0)</f>
        <v>Yes</v>
      </c>
      <c r="Q1428" s="6">
        <v>2018</v>
      </c>
      <c r="R1428" s="6"/>
      <c r="S142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28" s="37">
        <f>VLOOKUP(Table14[[#This Row],[SMT ID]],'[1]Section 163(j) Election'!$A$5:$J$1406,7,0)</f>
        <v>2018</v>
      </c>
    </row>
    <row r="1429" spans="1:20" s="5" customFormat="1" ht="30" customHeight="1" x14ac:dyDescent="0.25">
      <c r="A1429" s="5" t="s">
        <v>1944</v>
      </c>
      <c r="B1429" s="15">
        <v>67509</v>
      </c>
      <c r="C1429" s="6">
        <v>100</v>
      </c>
      <c r="D1429" s="5" t="s">
        <v>1944</v>
      </c>
      <c r="E1429" s="5" t="s">
        <v>1948</v>
      </c>
      <c r="F1429" s="5" t="s">
        <v>1949</v>
      </c>
      <c r="G1429" s="5" t="s">
        <v>1842</v>
      </c>
      <c r="H1429" s="5" t="s">
        <v>203</v>
      </c>
      <c r="I1429" s="5" t="s">
        <v>133</v>
      </c>
      <c r="J1429" s="5" t="s">
        <v>540</v>
      </c>
      <c r="K1429" s="7">
        <v>43250</v>
      </c>
      <c r="L1429" s="7"/>
      <c r="M1429" s="6" t="s">
        <v>83</v>
      </c>
      <c r="N1429" s="5" t="s">
        <v>47</v>
      </c>
      <c r="O1429" s="9">
        <f>_xlfn.IFNA(VLOOKUP(Table14[[#This Row],[SMT ID]],'[2]2018'!$A$7:$U$90,3,FALSE),VLOOKUP(Table14[[#This Row],[SMT ID]],'[2]2019'!$A$7:$T$120,4,FALSE))</f>
        <v>43800</v>
      </c>
      <c r="P1429" s="6" t="str">
        <f>_xlfn.IFNA(VLOOKUP(Table14[[#This Row],[SMT ID]],'[2]2018'!$A$7:$U$90,4,FALSE),VLOOKUP(Table14[[#This Row],[SMT ID]],'[2]2019'!$A$7:$T$120,5,FALSE))</f>
        <v>Yes</v>
      </c>
      <c r="Q1429" s="6" t="s">
        <v>4526</v>
      </c>
      <c r="R1429" s="6" t="e">
        <f>VLOOKUP(Table14[[#This Row],[SMT ID]],'2018 K-1 Export'!A700:I2251,9,0)</f>
        <v>#N/A</v>
      </c>
      <c r="S1429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429" s="38" t="e">
        <f>VLOOKUP(Table14[[#This Row],[SMT ID]],'[1]Section 163(j) Election'!$A$5:$J$1406,7,0)</f>
        <v>#N/A</v>
      </c>
    </row>
    <row r="1430" spans="1:20" s="5" customFormat="1" ht="30" customHeight="1" x14ac:dyDescent="0.25">
      <c r="A1430" s="5" t="s">
        <v>1882</v>
      </c>
      <c r="B1430" s="15">
        <v>67519</v>
      </c>
      <c r="C1430" s="6">
        <v>100</v>
      </c>
      <c r="D1430" s="5" t="s">
        <v>1882</v>
      </c>
      <c r="E1430" s="5" t="s">
        <v>1900</v>
      </c>
      <c r="F1430" s="5" t="s">
        <v>1901</v>
      </c>
      <c r="G1430" s="5" t="s">
        <v>689</v>
      </c>
      <c r="H1430" s="5" t="s">
        <v>132</v>
      </c>
      <c r="I1430" s="5" t="s">
        <v>133</v>
      </c>
      <c r="J1430" s="5" t="s">
        <v>290</v>
      </c>
      <c r="K1430" s="7">
        <v>42864</v>
      </c>
      <c r="L1430" s="7"/>
      <c r="M1430" s="6" t="s">
        <v>105</v>
      </c>
      <c r="N1430" s="5" t="s">
        <v>178</v>
      </c>
      <c r="O1430" s="9"/>
      <c r="P1430" s="6" t="str">
        <f>VLOOKUP(Table14[[#This Row],[SMT ID]],Table13[[SMT'#]:[163 J Election Question]],9,0)</f>
        <v>Yes</v>
      </c>
      <c r="Q1430" s="6">
        <v>2018</v>
      </c>
      <c r="R1430" s="6"/>
      <c r="S143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30" s="37">
        <f>VLOOKUP(Table14[[#This Row],[SMT ID]],'[1]Section 163(j) Election'!$A$5:$J$1406,7,0)</f>
        <v>2018</v>
      </c>
    </row>
    <row r="1431" spans="1:20" s="5" customFormat="1" ht="30" customHeight="1" x14ac:dyDescent="0.25">
      <c r="A1431" s="5" t="s">
        <v>1279</v>
      </c>
      <c r="B1431" s="15">
        <v>67523</v>
      </c>
      <c r="C1431" s="6">
        <v>100</v>
      </c>
      <c r="D1431" s="5" t="s">
        <v>1279</v>
      </c>
      <c r="E1431" s="5" t="s">
        <v>1282</v>
      </c>
      <c r="F1431" s="5" t="s">
        <v>1283</v>
      </c>
      <c r="G1431" s="5" t="s">
        <v>1284</v>
      </c>
      <c r="H1431" s="5" t="s">
        <v>306</v>
      </c>
      <c r="I1431" s="5" t="s">
        <v>133</v>
      </c>
      <c r="J1431" s="5" t="s">
        <v>1285</v>
      </c>
      <c r="K1431" s="7">
        <v>43672</v>
      </c>
      <c r="L1431" s="7"/>
      <c r="M1431" s="6" t="s">
        <v>70</v>
      </c>
      <c r="N1431" s="5" t="s">
        <v>47</v>
      </c>
      <c r="O1431" s="9">
        <f>_xlfn.IFNA(VLOOKUP(Table14[[#This Row],[SMT ID]],'[2]2018'!$A$7:$U$90,3,FALSE),VLOOKUP(Table14[[#This Row],[SMT ID]],'[2]2019'!$A$7:$T$120,4,FALSE))</f>
        <v>44287</v>
      </c>
      <c r="P1431" s="6" t="str">
        <f>_xlfn.IFNA(VLOOKUP(Table14[[#This Row],[SMT ID]],'[2]2018'!$A$7:$U$90,4,FALSE),VLOOKUP(Table14[[#This Row],[SMT ID]],'[2]2019'!$A$7:$T$120,5,FALSE))</f>
        <v>Yes</v>
      </c>
      <c r="Q1431" s="6" t="s">
        <v>4526</v>
      </c>
      <c r="R1431" s="6" t="e">
        <f>VLOOKUP(Table14[[#This Row],[SMT ID]],'2018 K-1 Export'!A406:I1957,9,0)</f>
        <v>#N/A</v>
      </c>
      <c r="S1431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431" s="38" t="e">
        <f>VLOOKUP(Table14[[#This Row],[SMT ID]],'[1]Section 163(j) Election'!$A$5:$J$1406,7,0)</f>
        <v>#N/A</v>
      </c>
    </row>
    <row r="1432" spans="1:20" s="5" customFormat="1" ht="30" customHeight="1" x14ac:dyDescent="0.25">
      <c r="A1432" s="5" t="s">
        <v>1553</v>
      </c>
      <c r="B1432" s="15">
        <v>67528</v>
      </c>
      <c r="C1432" s="6">
        <v>100</v>
      </c>
      <c r="D1432" s="5" t="s">
        <v>1553</v>
      </c>
      <c r="E1432" s="5" t="s">
        <v>1575</v>
      </c>
      <c r="F1432" s="5" t="s">
        <v>1576</v>
      </c>
      <c r="G1432" s="5" t="s">
        <v>1530</v>
      </c>
      <c r="H1432" s="5" t="s">
        <v>630</v>
      </c>
      <c r="I1432" s="5" t="s">
        <v>43</v>
      </c>
      <c r="J1432" s="5" t="s">
        <v>1531</v>
      </c>
      <c r="K1432" s="7">
        <v>42664</v>
      </c>
      <c r="L1432" s="7"/>
      <c r="M1432" s="6" t="s">
        <v>90</v>
      </c>
      <c r="N1432" s="5" t="s">
        <v>47</v>
      </c>
      <c r="O1432" s="9"/>
      <c r="P1432" s="6" t="str">
        <f>VLOOKUP(Table14[[#This Row],[SMT ID]],Table13[[SMT'#]:[163 J Election Question]],9,0)</f>
        <v>Yes</v>
      </c>
      <c r="Q1432" s="6">
        <v>2018</v>
      </c>
      <c r="R1432" s="6"/>
      <c r="S143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32" s="37">
        <f>VLOOKUP(Table14[[#This Row],[SMT ID]],'[1]Section 163(j) Election'!$A$5:$J$1406,7,0)</f>
        <v>2018</v>
      </c>
    </row>
    <row r="1433" spans="1:20" s="5" customFormat="1" ht="30" customHeight="1" x14ac:dyDescent="0.25">
      <c r="A1433" s="5" t="s">
        <v>3230</v>
      </c>
      <c r="B1433" s="15">
        <v>67531</v>
      </c>
      <c r="C1433" s="6">
        <v>100</v>
      </c>
      <c r="D1433" s="5" t="s">
        <v>3230</v>
      </c>
      <c r="E1433" s="5" t="s">
        <v>3231</v>
      </c>
      <c r="F1433" s="5" t="s">
        <v>3232</v>
      </c>
      <c r="G1433" s="5" t="s">
        <v>3233</v>
      </c>
      <c r="H1433" s="5" t="s">
        <v>32</v>
      </c>
      <c r="I1433" s="5" t="s">
        <v>32</v>
      </c>
      <c r="J1433" s="5" t="s">
        <v>1509</v>
      </c>
      <c r="K1433" s="7">
        <v>43374</v>
      </c>
      <c r="L1433" s="7"/>
      <c r="M1433" s="6" t="s">
        <v>64</v>
      </c>
      <c r="N1433" s="5" t="s">
        <v>56</v>
      </c>
      <c r="O1433" s="9">
        <f>_xlfn.IFNA(VLOOKUP(Table14[[#This Row],[SMT ID]],'[2]2018'!$A$7:$U$90,3,FALSE),VLOOKUP(Table14[[#This Row],[SMT ID]],'[2]2019'!$A$7:$T$120,4,FALSE))</f>
        <v>43862</v>
      </c>
      <c r="P1433" s="6" t="str">
        <f>_xlfn.IFNA(VLOOKUP(Table14[[#This Row],[SMT ID]],'[2]2018'!$A$7:$U$90,4,FALSE),VLOOKUP(Table14[[#This Row],[SMT ID]],'[2]2019'!$A$7:$T$120,5,FALSE))</f>
        <v>Yes</v>
      </c>
      <c r="Q1433" s="6" t="s">
        <v>4526</v>
      </c>
      <c r="R1433" s="6" t="str">
        <f>VLOOKUP(Table14[[#This Row],[SMT ID]],'2018 K-1 Export'!A1237:I2788,9,0)</f>
        <v>No</v>
      </c>
      <c r="S1433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433" s="38" t="e">
        <f>VLOOKUP(Table14[[#This Row],[SMT ID]],'[1]Section 163(j) Election'!$A$5:$J$1406,7,0)</f>
        <v>#N/A</v>
      </c>
    </row>
    <row r="1434" spans="1:20" s="5" customFormat="1" ht="30" customHeight="1" x14ac:dyDescent="0.25">
      <c r="A1434" s="5" t="s">
        <v>1733</v>
      </c>
      <c r="B1434" s="15">
        <v>67532</v>
      </c>
      <c r="C1434" s="6">
        <v>100</v>
      </c>
      <c r="D1434" s="5" t="s">
        <v>1733</v>
      </c>
      <c r="E1434" s="5" t="s">
        <v>1736</v>
      </c>
      <c r="F1434" s="5" t="s">
        <v>1737</v>
      </c>
      <c r="G1434" s="5" t="s">
        <v>635</v>
      </c>
      <c r="H1434" s="5" t="s">
        <v>61</v>
      </c>
      <c r="I1434" s="5" t="s">
        <v>32</v>
      </c>
      <c r="J1434" s="5" t="s">
        <v>33</v>
      </c>
      <c r="K1434" s="7">
        <v>43412</v>
      </c>
      <c r="L1434" s="7"/>
      <c r="M1434" s="6" t="s">
        <v>64</v>
      </c>
      <c r="N1434" s="5" t="s">
        <v>47</v>
      </c>
      <c r="O1434" s="9">
        <f>_xlfn.IFNA(VLOOKUP(Table14[[#This Row],[SMT ID]],'[2]2018'!$A$7:$U$90,3,FALSE),VLOOKUP(Table14[[#This Row],[SMT ID]],'[2]2019'!$A$7:$T$120,4,FALSE))</f>
        <v>43800</v>
      </c>
      <c r="P1434" s="6" t="str">
        <f>_xlfn.IFNA(VLOOKUP(Table14[[#This Row],[SMT ID]],'[2]2018'!$A$7:$U$90,4,FALSE),VLOOKUP(Table14[[#This Row],[SMT ID]],'[2]2019'!$A$7:$T$120,5,FALSE))</f>
        <v>Yes</v>
      </c>
      <c r="Q1434" s="6" t="s">
        <v>4526</v>
      </c>
      <c r="R1434" s="6" t="str">
        <f>VLOOKUP(Table14[[#This Row],[SMT ID]],'2018 K-1 Export'!A593:I2144,9,0)</f>
        <v>No</v>
      </c>
      <c r="S1434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434" s="37" t="e">
        <f>VLOOKUP(Table14[[#This Row],[SMT ID]],'[1]Section 163(j) Election'!$A$5:$J$1406,7,0)</f>
        <v>#N/A</v>
      </c>
    </row>
    <row r="1435" spans="1:20" s="5" customFormat="1" ht="30" customHeight="1" x14ac:dyDescent="0.25">
      <c r="A1435" s="5" t="s">
        <v>1336</v>
      </c>
      <c r="B1435" s="15">
        <v>67536</v>
      </c>
      <c r="C1435" s="6">
        <v>100</v>
      </c>
      <c r="D1435" s="5" t="s">
        <v>1336</v>
      </c>
      <c r="E1435" s="5" t="s">
        <v>1337</v>
      </c>
      <c r="F1435" s="5" t="s">
        <v>1338</v>
      </c>
      <c r="G1435" s="5" t="s">
        <v>1339</v>
      </c>
      <c r="H1435" s="5" t="s">
        <v>127</v>
      </c>
      <c r="I1435" s="5" t="s">
        <v>43</v>
      </c>
      <c r="J1435" s="5" t="s">
        <v>19</v>
      </c>
      <c r="K1435" s="7">
        <v>42718</v>
      </c>
      <c r="L1435" s="7"/>
      <c r="M1435" s="6" t="s">
        <v>454</v>
      </c>
      <c r="N1435" s="5" t="s">
        <v>47</v>
      </c>
      <c r="O1435" s="9"/>
      <c r="P1435" s="6" t="str">
        <f>VLOOKUP(Table14[[#This Row],[SMT ID]],Table13[[SMT'#]:[163 J Election Question]],9,0)</f>
        <v>No</v>
      </c>
      <c r="Q1435" s="6"/>
      <c r="R1435" s="6"/>
      <c r="S143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35" s="38">
        <f>VLOOKUP(Table14[[#This Row],[SMT ID]],'[1]Section 163(j) Election'!$A$5:$J$1406,7,0)</f>
        <v>0</v>
      </c>
    </row>
    <row r="1436" spans="1:20" s="5" customFormat="1" ht="30" customHeight="1" x14ac:dyDescent="0.25">
      <c r="A1436" s="5" t="s">
        <v>3958</v>
      </c>
      <c r="B1436" s="15">
        <v>67539</v>
      </c>
      <c r="C1436" s="6">
        <v>100</v>
      </c>
      <c r="D1436" s="5" t="s">
        <v>3958</v>
      </c>
      <c r="E1436" s="5" t="s">
        <v>3997</v>
      </c>
      <c r="F1436" s="5" t="s">
        <v>3998</v>
      </c>
      <c r="G1436" s="5" t="s">
        <v>3999</v>
      </c>
      <c r="H1436" s="5" t="s">
        <v>164</v>
      </c>
      <c r="I1436" s="5" t="s">
        <v>133</v>
      </c>
      <c r="J1436" s="5" t="s">
        <v>4000</v>
      </c>
      <c r="K1436" s="7">
        <v>42726</v>
      </c>
      <c r="L1436" s="7"/>
      <c r="M1436" s="6" t="s">
        <v>90</v>
      </c>
      <c r="N1436" s="5" t="s">
        <v>26</v>
      </c>
      <c r="O1436" s="9"/>
      <c r="P1436" s="6" t="str">
        <f>VLOOKUP(Table14[[#This Row],[SMT ID]],Table13[[SMT'#]:[163 J Election Question]],9,0)</f>
        <v>Yes</v>
      </c>
      <c r="Q1436" s="6">
        <v>2018</v>
      </c>
      <c r="R1436" s="6"/>
      <c r="S143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36" s="37">
        <f>VLOOKUP(Table14[[#This Row],[SMT ID]],'[1]Section 163(j) Election'!$A$5:$J$1406,7,0)</f>
        <v>2018</v>
      </c>
    </row>
    <row r="1437" spans="1:20" s="5" customFormat="1" ht="30" customHeight="1" x14ac:dyDescent="0.25">
      <c r="A1437" s="18" t="s">
        <v>469</v>
      </c>
      <c r="B1437" s="19">
        <v>67540</v>
      </c>
      <c r="C1437" s="20">
        <v>100</v>
      </c>
      <c r="D1437" s="21" t="s">
        <v>469</v>
      </c>
      <c r="E1437" s="21" t="s">
        <v>484</v>
      </c>
      <c r="F1437" s="21" t="s">
        <v>485</v>
      </c>
      <c r="G1437" s="21" t="s">
        <v>481</v>
      </c>
      <c r="H1437" s="18" t="s">
        <v>451</v>
      </c>
      <c r="I1437" s="18" t="s">
        <v>452</v>
      </c>
      <c r="J1437" s="21" t="s">
        <v>45</v>
      </c>
      <c r="K1437" s="22">
        <v>43097</v>
      </c>
      <c r="L1437" s="22"/>
      <c r="M1437" s="20" t="s">
        <v>83</v>
      </c>
      <c r="N1437" s="21" t="s">
        <v>47</v>
      </c>
      <c r="O1437" s="23">
        <v>43889</v>
      </c>
      <c r="P1437" s="20" t="s">
        <v>21</v>
      </c>
      <c r="Q1437" s="20" t="s">
        <v>4526</v>
      </c>
      <c r="R1437" s="25"/>
      <c r="S143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NO</v>
      </c>
      <c r="T1437" s="38" t="str">
        <f>VLOOKUP(Table14[[#This Row],[SMT ID]],'[1]Section 163(j) Election'!$A$5:$J$1406,7,0)</f>
        <v>TBD</v>
      </c>
    </row>
    <row r="1438" spans="1:20" s="5" customFormat="1" ht="30" customHeight="1" x14ac:dyDescent="0.25">
      <c r="A1438" s="5" t="s">
        <v>961</v>
      </c>
      <c r="B1438" s="15">
        <v>67553</v>
      </c>
      <c r="C1438" s="6">
        <v>52.55</v>
      </c>
      <c r="D1438" s="5" t="s">
        <v>961</v>
      </c>
      <c r="E1438" s="5" t="s">
        <v>965</v>
      </c>
      <c r="F1438" s="5" t="s">
        <v>966</v>
      </c>
      <c r="G1438" s="5" t="s">
        <v>967</v>
      </c>
      <c r="H1438" s="5" t="s">
        <v>42</v>
      </c>
      <c r="I1438" s="5" t="s">
        <v>43</v>
      </c>
      <c r="J1438" s="5" t="s">
        <v>819</v>
      </c>
      <c r="K1438" s="7">
        <v>42709</v>
      </c>
      <c r="L1438" s="7"/>
      <c r="M1438" s="6" t="s">
        <v>105</v>
      </c>
      <c r="N1438" s="5" t="s">
        <v>47</v>
      </c>
      <c r="O1438" s="9"/>
      <c r="P1438" s="6" t="str">
        <f>VLOOKUP(Table14[[#This Row],[SMT ID]],Table13[[SMT'#]:[163 J Election Question]],9,0)</f>
        <v>Yes</v>
      </c>
      <c r="Q1438" s="6">
        <v>2018</v>
      </c>
      <c r="R1438" s="6"/>
      <c r="S143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38" s="37">
        <f>VLOOKUP(Table14[[#This Row],[SMT ID]],'[1]Section 163(j) Election'!$A$5:$J$1406,7,0)</f>
        <v>2018</v>
      </c>
    </row>
    <row r="1439" spans="1:20" s="5" customFormat="1" ht="30" customHeight="1" x14ac:dyDescent="0.25">
      <c r="A1439" s="5" t="s">
        <v>973</v>
      </c>
      <c r="B1439" s="15">
        <v>67553</v>
      </c>
      <c r="C1439" s="6">
        <v>47.45</v>
      </c>
      <c r="D1439" s="5" t="s">
        <v>973</v>
      </c>
      <c r="E1439" s="5" t="s">
        <v>965</v>
      </c>
      <c r="F1439" s="5" t="s">
        <v>966</v>
      </c>
      <c r="G1439" s="5" t="s">
        <v>967</v>
      </c>
      <c r="H1439" s="5" t="s">
        <v>42</v>
      </c>
      <c r="I1439" s="5" t="s">
        <v>43</v>
      </c>
      <c r="J1439" s="5" t="s">
        <v>819</v>
      </c>
      <c r="K1439" s="7">
        <v>42709</v>
      </c>
      <c r="L1439" s="7"/>
      <c r="M1439" s="6" t="s">
        <v>105</v>
      </c>
      <c r="N1439" s="5" t="s">
        <v>47</v>
      </c>
      <c r="O1439" s="9"/>
      <c r="P1439" s="6" t="str">
        <f>VLOOKUP(Table14[[#This Row],[SMT ID]],Table13[[SMT'#]:[163 J Election Question]],9,0)</f>
        <v>Yes</v>
      </c>
      <c r="Q1439" s="6">
        <v>2018</v>
      </c>
      <c r="R1439" s="6"/>
      <c r="S143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39" s="38">
        <f>VLOOKUP(Table14[[#This Row],[SMT ID]],'[1]Section 163(j) Election'!$A$5:$J$1406,7,0)</f>
        <v>2018</v>
      </c>
    </row>
    <row r="1440" spans="1:20" s="5" customFormat="1" ht="30" customHeight="1" x14ac:dyDescent="0.25">
      <c r="A1440" s="5" t="s">
        <v>1553</v>
      </c>
      <c r="B1440" s="15">
        <v>67567</v>
      </c>
      <c r="C1440" s="6">
        <v>100</v>
      </c>
      <c r="D1440" s="5" t="s">
        <v>1553</v>
      </c>
      <c r="E1440" s="5" t="s">
        <v>1577</v>
      </c>
      <c r="F1440" s="5" t="s">
        <v>1578</v>
      </c>
      <c r="G1440" s="5" t="s">
        <v>1367</v>
      </c>
      <c r="H1440" s="5" t="s">
        <v>42</v>
      </c>
      <c r="I1440" s="5" t="s">
        <v>43</v>
      </c>
      <c r="J1440" s="5" t="s">
        <v>1348</v>
      </c>
      <c r="K1440" s="7">
        <v>42640</v>
      </c>
      <c r="L1440" s="7"/>
      <c r="M1440" s="6" t="s">
        <v>105</v>
      </c>
      <c r="N1440" s="5" t="s">
        <v>47</v>
      </c>
      <c r="O1440" s="9"/>
      <c r="P1440" s="6" t="str">
        <f>VLOOKUP(Table14[[#This Row],[SMT ID]],Table13[[SMT'#]:[163 J Election Question]],9,0)</f>
        <v>No</v>
      </c>
      <c r="Q1440" s="6"/>
      <c r="R1440" s="6"/>
      <c r="S144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40" s="37">
        <f>VLOOKUP(Table14[[#This Row],[SMT ID]],'[1]Section 163(j) Election'!$A$5:$J$1406,7,0)</f>
        <v>0</v>
      </c>
    </row>
    <row r="1441" spans="1:20" s="5" customFormat="1" ht="30" customHeight="1" x14ac:dyDescent="0.25">
      <c r="A1441" s="5" t="s">
        <v>686</v>
      </c>
      <c r="B1441" s="15">
        <v>67569</v>
      </c>
      <c r="C1441" s="6">
        <v>100</v>
      </c>
      <c r="D1441" s="5" t="s">
        <v>686</v>
      </c>
      <c r="E1441" s="5" t="s">
        <v>728</v>
      </c>
      <c r="F1441" s="5" t="s">
        <v>729</v>
      </c>
      <c r="G1441" s="5" t="s">
        <v>635</v>
      </c>
      <c r="H1441" s="5" t="s">
        <v>109</v>
      </c>
      <c r="I1441" s="5" t="s">
        <v>32</v>
      </c>
      <c r="J1441" s="5" t="s">
        <v>33</v>
      </c>
      <c r="K1441" s="7">
        <v>42915</v>
      </c>
      <c r="L1441" s="7"/>
      <c r="M1441" s="6" t="s">
        <v>105</v>
      </c>
      <c r="N1441" s="5" t="s">
        <v>47</v>
      </c>
      <c r="O1441" s="9"/>
      <c r="P1441" s="6" t="str">
        <f>VLOOKUP(Table14[[#This Row],[SMT ID]],Table13[[SMT'#]:[163 J Election Question]],9,0)</f>
        <v>Yes</v>
      </c>
      <c r="Q1441" s="6">
        <v>2018</v>
      </c>
      <c r="R1441" s="6"/>
      <c r="S144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41" s="38">
        <f>VLOOKUP(Table14[[#This Row],[SMT ID]],'[1]Section 163(j) Election'!$A$5:$J$1406,7,0)</f>
        <v>2018</v>
      </c>
    </row>
    <row r="1442" spans="1:20" s="5" customFormat="1" ht="30" customHeight="1" x14ac:dyDescent="0.25">
      <c r="A1442" s="5" t="s">
        <v>3958</v>
      </c>
      <c r="B1442" s="15">
        <v>67581</v>
      </c>
      <c r="C1442" s="6">
        <v>100</v>
      </c>
      <c r="D1442" s="5" t="s">
        <v>3958</v>
      </c>
      <c r="E1442" s="5" t="s">
        <v>4001</v>
      </c>
      <c r="F1442" s="5" t="s">
        <v>4002</v>
      </c>
      <c r="G1442" s="5" t="s">
        <v>1077</v>
      </c>
      <c r="H1442" s="5" t="s">
        <v>88</v>
      </c>
      <c r="I1442" s="5" t="s">
        <v>32</v>
      </c>
      <c r="J1442" s="5" t="s">
        <v>89</v>
      </c>
      <c r="K1442" s="7">
        <v>42626</v>
      </c>
      <c r="L1442" s="7"/>
      <c r="M1442" s="6" t="s">
        <v>454</v>
      </c>
      <c r="N1442" s="5" t="s">
        <v>56</v>
      </c>
      <c r="O1442" s="9"/>
      <c r="P1442" s="6" t="str">
        <f>VLOOKUP(Table14[[#This Row],[SMT ID]],Table13[[SMT'#]:[163 J Election Question]],9,0)</f>
        <v>Yes</v>
      </c>
      <c r="Q1442" s="6">
        <v>2018</v>
      </c>
      <c r="R1442" s="6"/>
      <c r="S144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42" s="37">
        <f>VLOOKUP(Table14[[#This Row],[SMT ID]],'[1]Section 163(j) Election'!$A$5:$J$1406,7,0)</f>
        <v>2018</v>
      </c>
    </row>
    <row r="1443" spans="1:20" s="5" customFormat="1" ht="30" customHeight="1" x14ac:dyDescent="0.25">
      <c r="A1443" s="5" t="s">
        <v>800</v>
      </c>
      <c r="B1443" s="15">
        <v>67582</v>
      </c>
      <c r="C1443" s="6">
        <v>16.5</v>
      </c>
      <c r="D1443" s="5" t="s">
        <v>800</v>
      </c>
      <c r="E1443" s="5" t="s">
        <v>820</v>
      </c>
      <c r="F1443" s="5" t="s">
        <v>821</v>
      </c>
      <c r="G1443" s="5" t="s">
        <v>822</v>
      </c>
      <c r="H1443" s="5" t="s">
        <v>431</v>
      </c>
      <c r="I1443" s="5" t="s">
        <v>43</v>
      </c>
      <c r="J1443" s="5" t="s">
        <v>33</v>
      </c>
      <c r="K1443" s="7">
        <v>42691</v>
      </c>
      <c r="L1443" s="7"/>
      <c r="M1443" s="6" t="s">
        <v>454</v>
      </c>
      <c r="N1443" s="5" t="s">
        <v>26</v>
      </c>
      <c r="O1443" s="9"/>
      <c r="P1443" s="6" t="str">
        <f>VLOOKUP(Table14[[#This Row],[SMT ID]],Table13[[SMT'#]:[163 J Election Question]],9,0)</f>
        <v>Yes</v>
      </c>
      <c r="Q1443" s="6">
        <v>2018</v>
      </c>
      <c r="R1443" s="6"/>
      <c r="S144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43" s="38">
        <f>VLOOKUP(Table14[[#This Row],[SMT ID]],'[1]Section 163(j) Election'!$A$5:$J$1406,7,0)</f>
        <v>2018</v>
      </c>
    </row>
    <row r="1444" spans="1:20" s="5" customFormat="1" ht="30" customHeight="1" x14ac:dyDescent="0.25">
      <c r="A1444" s="5" t="s">
        <v>1553</v>
      </c>
      <c r="B1444" s="15">
        <v>67582</v>
      </c>
      <c r="C1444" s="6">
        <v>83.5</v>
      </c>
      <c r="D1444" s="5" t="s">
        <v>1553</v>
      </c>
      <c r="E1444" s="5" t="s">
        <v>820</v>
      </c>
      <c r="F1444" s="5" t="s">
        <v>821</v>
      </c>
      <c r="G1444" s="5" t="s">
        <v>822</v>
      </c>
      <c r="H1444" s="5" t="s">
        <v>431</v>
      </c>
      <c r="I1444" s="5" t="s">
        <v>43</v>
      </c>
      <c r="J1444" s="5" t="s">
        <v>33</v>
      </c>
      <c r="K1444" s="7">
        <v>42691</v>
      </c>
      <c r="L1444" s="7"/>
      <c r="M1444" s="6" t="s">
        <v>454</v>
      </c>
      <c r="N1444" s="5" t="s">
        <v>26</v>
      </c>
      <c r="O1444" s="9"/>
      <c r="P1444" s="6" t="str">
        <f>VLOOKUP(Table14[[#This Row],[SMT ID]],Table13[[SMT'#]:[163 J Election Question]],9,0)</f>
        <v>Yes</v>
      </c>
      <c r="Q1444" s="6">
        <v>2018</v>
      </c>
      <c r="R1444" s="6"/>
      <c r="S144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44" s="37">
        <f>VLOOKUP(Table14[[#This Row],[SMT ID]],'[1]Section 163(j) Election'!$A$5:$J$1406,7,0)</f>
        <v>2018</v>
      </c>
    </row>
    <row r="1445" spans="1:20" s="5" customFormat="1" ht="30" customHeight="1" x14ac:dyDescent="0.25">
      <c r="A1445" s="5" t="s">
        <v>3958</v>
      </c>
      <c r="B1445" s="15">
        <v>67583</v>
      </c>
      <c r="C1445" s="6">
        <v>100</v>
      </c>
      <c r="D1445" s="5" t="s">
        <v>3958</v>
      </c>
      <c r="E1445" s="5" t="s">
        <v>4003</v>
      </c>
      <c r="F1445" s="5" t="s">
        <v>4004</v>
      </c>
      <c r="G1445" s="5" t="s">
        <v>1077</v>
      </c>
      <c r="H1445" s="5" t="s">
        <v>88</v>
      </c>
      <c r="I1445" s="5" t="s">
        <v>32</v>
      </c>
      <c r="J1445" s="5" t="s">
        <v>89</v>
      </c>
      <c r="K1445" s="7">
        <v>42720</v>
      </c>
      <c r="L1445" s="7"/>
      <c r="M1445" s="6" t="s">
        <v>454</v>
      </c>
      <c r="N1445" s="5" t="s">
        <v>56</v>
      </c>
      <c r="O1445" s="9"/>
      <c r="P1445" s="6" t="str">
        <f>VLOOKUP(Table14[[#This Row],[SMT ID]],Table13[[SMT'#]:[163 J Election Question]],9,0)</f>
        <v>Yes</v>
      </c>
      <c r="Q1445" s="6">
        <v>2018</v>
      </c>
      <c r="R1445" s="6"/>
      <c r="S144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45" s="38">
        <f>VLOOKUP(Table14[[#This Row],[SMT ID]],'[1]Section 163(j) Election'!$A$5:$J$1406,7,0)</f>
        <v>2018</v>
      </c>
    </row>
    <row r="1446" spans="1:20" s="5" customFormat="1" ht="30" customHeight="1" x14ac:dyDescent="0.25">
      <c r="A1446" s="5" t="s">
        <v>1882</v>
      </c>
      <c r="B1446" s="15">
        <v>67589</v>
      </c>
      <c r="C1446" s="6">
        <v>100</v>
      </c>
      <c r="D1446" s="5" t="s">
        <v>1882</v>
      </c>
      <c r="E1446" s="5" t="s">
        <v>1902</v>
      </c>
      <c r="F1446" s="5" t="s">
        <v>1903</v>
      </c>
      <c r="G1446" s="5" t="s">
        <v>1904</v>
      </c>
      <c r="H1446" s="5" t="s">
        <v>630</v>
      </c>
      <c r="I1446" s="5" t="s">
        <v>43</v>
      </c>
      <c r="J1446" s="5" t="s">
        <v>1531</v>
      </c>
      <c r="K1446" s="7">
        <v>42839</v>
      </c>
      <c r="L1446" s="7"/>
      <c r="M1446" s="6" t="s">
        <v>105</v>
      </c>
      <c r="N1446" s="5" t="s">
        <v>56</v>
      </c>
      <c r="O1446" s="9"/>
      <c r="P1446" s="6" t="str">
        <f>VLOOKUP(Table14[[#This Row],[SMT ID]],Table13[[SMT'#]:[163 J Election Question]],9,0)</f>
        <v>Yes</v>
      </c>
      <c r="Q1446" s="6">
        <v>2018</v>
      </c>
      <c r="R1446" s="6"/>
      <c r="S144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46" s="37">
        <f>VLOOKUP(Table14[[#This Row],[SMT ID]],'[1]Section 163(j) Election'!$A$5:$J$1406,7,0)</f>
        <v>2018</v>
      </c>
    </row>
    <row r="1447" spans="1:20" s="5" customFormat="1" ht="30" customHeight="1" x14ac:dyDescent="0.25">
      <c r="A1447" s="5" t="s">
        <v>825</v>
      </c>
      <c r="B1447" s="15">
        <v>67594</v>
      </c>
      <c r="C1447" s="6">
        <v>17.89</v>
      </c>
      <c r="D1447" s="5" t="s">
        <v>825</v>
      </c>
      <c r="E1447" s="5" t="s">
        <v>826</v>
      </c>
      <c r="F1447" s="5" t="s">
        <v>827</v>
      </c>
      <c r="G1447" s="5" t="s">
        <v>828</v>
      </c>
      <c r="H1447" s="5" t="s">
        <v>164</v>
      </c>
      <c r="I1447" s="5" t="s">
        <v>133</v>
      </c>
      <c r="J1447" s="5" t="s">
        <v>302</v>
      </c>
      <c r="K1447" s="7">
        <v>43215</v>
      </c>
      <c r="L1447" s="7"/>
      <c r="M1447" s="6" t="s">
        <v>64</v>
      </c>
      <c r="N1447" s="5" t="s">
        <v>56</v>
      </c>
      <c r="O1447" s="9">
        <f>_xlfn.IFNA(VLOOKUP(Table14[[#This Row],[SMT ID]],'[2]2018'!$A$7:$U$90,3,FALSE),VLOOKUP(Table14[[#This Row],[SMT ID]],'[2]2019'!$A$7:$T$120,4,FALSE))</f>
        <v>43586</v>
      </c>
      <c r="P1447" s="6" t="str">
        <f>_xlfn.IFNA(VLOOKUP(Table14[[#This Row],[SMT ID]],'[2]2018'!$A$7:$U$90,4,FALSE),VLOOKUP(Table14[[#This Row],[SMT ID]],'[2]2019'!$A$7:$T$120,5,FALSE))</f>
        <v>Yes</v>
      </c>
      <c r="Q1447" s="6" t="s">
        <v>4526</v>
      </c>
      <c r="R1447" s="6" t="str">
        <f>VLOOKUP(Table14[[#This Row],[SMT ID]],'2018 K-1 Export'!A236:I1787,9,0)</f>
        <v>No</v>
      </c>
      <c r="S1447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447" s="38" t="e">
        <f>VLOOKUP(Table14[[#This Row],[SMT ID]],'[1]Section 163(j) Election'!$A$5:$J$1406,7,0)</f>
        <v>#N/A</v>
      </c>
    </row>
    <row r="1448" spans="1:20" s="5" customFormat="1" ht="30" customHeight="1" x14ac:dyDescent="0.25">
      <c r="A1448" s="5" t="s">
        <v>1907</v>
      </c>
      <c r="B1448" s="15">
        <v>67594</v>
      </c>
      <c r="C1448" s="6">
        <v>82.11</v>
      </c>
      <c r="D1448" s="5" t="s">
        <v>1907</v>
      </c>
      <c r="E1448" s="5" t="s">
        <v>826</v>
      </c>
      <c r="F1448" s="5" t="s">
        <v>827</v>
      </c>
      <c r="G1448" s="5" t="s">
        <v>828</v>
      </c>
      <c r="H1448" s="5" t="s">
        <v>164</v>
      </c>
      <c r="I1448" s="5" t="s">
        <v>133</v>
      </c>
      <c r="J1448" s="5" t="s">
        <v>302</v>
      </c>
      <c r="K1448" s="7">
        <v>43215</v>
      </c>
      <c r="L1448" s="7"/>
      <c r="M1448" s="6" t="s">
        <v>64</v>
      </c>
      <c r="N1448" s="5" t="s">
        <v>56</v>
      </c>
      <c r="O1448" s="9">
        <f>_xlfn.IFNA(VLOOKUP(Table14[[#This Row],[SMT ID]],'[2]2018'!$A$7:$U$90,3,FALSE),VLOOKUP(Table14[[#This Row],[SMT ID]],'[2]2019'!$A$7:$T$120,4,FALSE))</f>
        <v>43586</v>
      </c>
      <c r="P1448" s="6" t="str">
        <f>_xlfn.IFNA(VLOOKUP(Table14[[#This Row],[SMT ID]],'[2]2018'!$A$7:$U$90,4,FALSE),VLOOKUP(Table14[[#This Row],[SMT ID]],'[2]2019'!$A$7:$T$120,5,FALSE))</f>
        <v>Yes</v>
      </c>
      <c r="Q1448" s="6" t="s">
        <v>4526</v>
      </c>
      <c r="R1448" s="6" t="e">
        <f>VLOOKUP(Table14[[#This Row],[SMT ID]],'2018 K-1 Export'!A686:I2237,9,0)</f>
        <v>#N/A</v>
      </c>
      <c r="S1448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448" s="37" t="e">
        <f>VLOOKUP(Table14[[#This Row],[SMT ID]],'[1]Section 163(j) Election'!$A$5:$J$1406,7,0)</f>
        <v>#N/A</v>
      </c>
    </row>
    <row r="1449" spans="1:20" s="5" customFormat="1" ht="30" customHeight="1" x14ac:dyDescent="0.25">
      <c r="A1449" s="5" t="s">
        <v>3428</v>
      </c>
      <c r="B1449" s="15">
        <v>67599</v>
      </c>
      <c r="C1449" s="6">
        <v>100</v>
      </c>
      <c r="D1449" s="5" t="s">
        <v>3428</v>
      </c>
      <c r="E1449" s="5" t="s">
        <v>3429</v>
      </c>
      <c r="F1449" s="5" t="s">
        <v>3430</v>
      </c>
      <c r="G1449" s="5" t="s">
        <v>3431</v>
      </c>
      <c r="H1449" s="5" t="s">
        <v>132</v>
      </c>
      <c r="I1449" s="5" t="s">
        <v>133</v>
      </c>
      <c r="J1449" s="5" t="s">
        <v>274</v>
      </c>
      <c r="K1449" s="7">
        <v>43462</v>
      </c>
      <c r="L1449" s="7"/>
      <c r="M1449" s="6" t="s">
        <v>70</v>
      </c>
      <c r="N1449" s="5" t="s">
        <v>47</v>
      </c>
      <c r="O1449" s="9">
        <f>_xlfn.IFNA(VLOOKUP(Table14[[#This Row],[SMT ID]],'[2]2018'!$A$7:$U$90,3,FALSE),VLOOKUP(Table14[[#This Row],[SMT ID]],'[2]2019'!$A$7:$T$120,4,FALSE))</f>
        <v>44287</v>
      </c>
      <c r="P1449" s="6" t="str">
        <f>_xlfn.IFNA(VLOOKUP(Table14[[#This Row],[SMT ID]],'[2]2018'!$A$7:$U$90,4,FALSE),VLOOKUP(Table14[[#This Row],[SMT ID]],'[2]2019'!$A$7:$T$120,5,FALSE))</f>
        <v>Yes</v>
      </c>
      <c r="Q1449" s="6" t="s">
        <v>4526</v>
      </c>
      <c r="R1449" s="6" t="str">
        <f>VLOOKUP(Table14[[#This Row],[SMT ID]],'2018 K-1 Export'!A1334:I2885,9,0)</f>
        <v>No</v>
      </c>
      <c r="S1449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449" s="38" t="e">
        <f>VLOOKUP(Table14[[#This Row],[SMT ID]],'[1]Section 163(j) Election'!$A$5:$J$1406,7,0)</f>
        <v>#N/A</v>
      </c>
    </row>
    <row r="1450" spans="1:20" s="5" customFormat="1" ht="30" customHeight="1" x14ac:dyDescent="0.25">
      <c r="A1450" s="5" t="s">
        <v>84</v>
      </c>
      <c r="B1450" s="15">
        <v>67602</v>
      </c>
      <c r="C1450" s="6">
        <v>100</v>
      </c>
      <c r="D1450" s="5" t="s">
        <v>84</v>
      </c>
      <c r="E1450" s="5" t="s">
        <v>91</v>
      </c>
      <c r="F1450" s="5" t="s">
        <v>92</v>
      </c>
      <c r="G1450" s="5" t="s">
        <v>93</v>
      </c>
      <c r="H1450" s="5" t="s">
        <v>88</v>
      </c>
      <c r="I1450" s="5" t="s">
        <v>32</v>
      </c>
      <c r="J1450" s="5" t="s">
        <v>94</v>
      </c>
      <c r="K1450" s="7">
        <v>42787</v>
      </c>
      <c r="L1450" s="7"/>
      <c r="M1450" s="6" t="s">
        <v>90</v>
      </c>
      <c r="N1450" s="5" t="s">
        <v>56</v>
      </c>
      <c r="O1450" s="9"/>
      <c r="P1450" s="6" t="str">
        <f>VLOOKUP(Table14[[#This Row],[SMT ID]],Table13[[SMT'#]:[163 J Election Question]],9,0)</f>
        <v>Yes</v>
      </c>
      <c r="Q1450" s="6">
        <v>2018</v>
      </c>
      <c r="R1450" s="6"/>
      <c r="S145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50" s="37">
        <f>VLOOKUP(Table14[[#This Row],[SMT ID]],'[1]Section 163(j) Election'!$A$5:$J$1406,7,0)</f>
        <v>2018</v>
      </c>
    </row>
    <row r="1451" spans="1:20" s="5" customFormat="1" ht="30" customHeight="1" x14ac:dyDescent="0.25">
      <c r="A1451" s="5" t="s">
        <v>84</v>
      </c>
      <c r="B1451" s="15">
        <v>67604</v>
      </c>
      <c r="C1451" s="6">
        <v>100</v>
      </c>
      <c r="D1451" s="5" t="s">
        <v>84</v>
      </c>
      <c r="E1451" s="5" t="s">
        <v>95</v>
      </c>
      <c r="F1451" s="5" t="s">
        <v>96</v>
      </c>
      <c r="G1451" s="5" t="s">
        <v>93</v>
      </c>
      <c r="H1451" s="5" t="s">
        <v>88</v>
      </c>
      <c r="I1451" s="5" t="s">
        <v>32</v>
      </c>
      <c r="J1451" s="5" t="s">
        <v>94</v>
      </c>
      <c r="K1451" s="7">
        <v>42712</v>
      </c>
      <c r="L1451" s="7"/>
      <c r="M1451" s="6" t="s">
        <v>90</v>
      </c>
      <c r="N1451" s="5" t="s">
        <v>47</v>
      </c>
      <c r="O1451" s="9"/>
      <c r="P1451" s="6" t="str">
        <f>VLOOKUP(Table14[[#This Row],[SMT ID]],Table13[[SMT'#]:[163 J Election Question]],9,0)</f>
        <v>Yes</v>
      </c>
      <c r="Q1451" s="6">
        <v>2018</v>
      </c>
      <c r="R1451" s="6"/>
      <c r="S145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51" s="38">
        <f>VLOOKUP(Table14[[#This Row],[SMT ID]],'[1]Section 163(j) Election'!$A$5:$J$1406,7,0)</f>
        <v>2018</v>
      </c>
    </row>
    <row r="1452" spans="1:20" s="5" customFormat="1" ht="30" customHeight="1" x14ac:dyDescent="0.25">
      <c r="A1452" s="5" t="s">
        <v>1882</v>
      </c>
      <c r="B1452" s="15">
        <v>67606</v>
      </c>
      <c r="C1452" s="6">
        <v>100</v>
      </c>
      <c r="D1452" s="5" t="s">
        <v>1882</v>
      </c>
      <c r="E1452" s="5" t="s">
        <v>1905</v>
      </c>
      <c r="F1452" s="5" t="s">
        <v>1906</v>
      </c>
      <c r="G1452" s="5" t="s">
        <v>1156</v>
      </c>
      <c r="H1452" s="5" t="s">
        <v>127</v>
      </c>
      <c r="I1452" s="5" t="s">
        <v>43</v>
      </c>
      <c r="J1452" s="5" t="s">
        <v>323</v>
      </c>
      <c r="K1452" s="7">
        <v>42676</v>
      </c>
      <c r="L1452" s="7"/>
      <c r="M1452" s="6" t="s">
        <v>90</v>
      </c>
      <c r="N1452" s="5" t="s">
        <v>47</v>
      </c>
      <c r="O1452" s="9"/>
      <c r="P1452" s="6" t="str">
        <f>VLOOKUP(Table14[[#This Row],[SMT ID]],Table13[[SMT'#]:[163 J Election Question]],9,0)</f>
        <v>No</v>
      </c>
      <c r="Q1452" s="6"/>
      <c r="R1452" s="6"/>
      <c r="S145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52" s="37">
        <f>VLOOKUP(Table14[[#This Row],[SMT ID]],'[1]Section 163(j) Election'!$A$5:$J$1406,7,0)</f>
        <v>0</v>
      </c>
    </row>
    <row r="1453" spans="1:20" s="5" customFormat="1" ht="30" customHeight="1" x14ac:dyDescent="0.25">
      <c r="A1453" s="5" t="s">
        <v>800</v>
      </c>
      <c r="B1453" s="15">
        <v>67611</v>
      </c>
      <c r="C1453" s="6">
        <v>24.21</v>
      </c>
      <c r="D1453" s="5" t="s">
        <v>800</v>
      </c>
      <c r="E1453" s="5" t="s">
        <v>823</v>
      </c>
      <c r="F1453" s="5" t="s">
        <v>824</v>
      </c>
      <c r="G1453" s="5" t="s">
        <v>607</v>
      </c>
      <c r="H1453" s="5" t="s">
        <v>499</v>
      </c>
      <c r="I1453" s="5" t="s">
        <v>43</v>
      </c>
      <c r="J1453" s="5" t="s">
        <v>19</v>
      </c>
      <c r="K1453" s="7">
        <v>42719</v>
      </c>
      <c r="L1453" s="7"/>
      <c r="M1453" s="6" t="s">
        <v>90</v>
      </c>
      <c r="N1453" s="5" t="s">
        <v>56</v>
      </c>
      <c r="O1453" s="9"/>
      <c r="P1453" s="6" t="str">
        <f>VLOOKUP(Table14[[#This Row],[SMT ID]],Table13[[SMT'#]:[163 J Election Question]],9,0)</f>
        <v>Yes</v>
      </c>
      <c r="Q1453" s="6">
        <v>2018</v>
      </c>
      <c r="R1453" s="6"/>
      <c r="S145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53" s="38">
        <f>VLOOKUP(Table14[[#This Row],[SMT ID]],'[1]Section 163(j) Election'!$A$5:$J$1406,7,0)</f>
        <v>2018</v>
      </c>
    </row>
    <row r="1454" spans="1:20" s="5" customFormat="1" ht="30" customHeight="1" x14ac:dyDescent="0.25">
      <c r="A1454" s="5" t="s">
        <v>961</v>
      </c>
      <c r="B1454" s="15">
        <v>67611</v>
      </c>
      <c r="C1454" s="6">
        <v>75.790000000000006</v>
      </c>
      <c r="D1454" s="5" t="s">
        <v>961</v>
      </c>
      <c r="E1454" s="5" t="s">
        <v>823</v>
      </c>
      <c r="F1454" s="5" t="s">
        <v>824</v>
      </c>
      <c r="G1454" s="5" t="s">
        <v>607</v>
      </c>
      <c r="H1454" s="5" t="s">
        <v>499</v>
      </c>
      <c r="I1454" s="5" t="s">
        <v>43</v>
      </c>
      <c r="J1454" s="5" t="s">
        <v>19</v>
      </c>
      <c r="K1454" s="7">
        <v>42719</v>
      </c>
      <c r="L1454" s="7"/>
      <c r="M1454" s="6" t="s">
        <v>90</v>
      </c>
      <c r="N1454" s="5" t="s">
        <v>56</v>
      </c>
      <c r="O1454" s="9"/>
      <c r="P1454" s="6" t="str">
        <f>VLOOKUP(Table14[[#This Row],[SMT ID]],Table13[[SMT'#]:[163 J Election Question]],9,0)</f>
        <v>Yes</v>
      </c>
      <c r="Q1454" s="6">
        <v>2018</v>
      </c>
      <c r="R1454" s="6"/>
      <c r="S145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54" s="37">
        <f>VLOOKUP(Table14[[#This Row],[SMT ID]],'[1]Section 163(j) Election'!$A$5:$J$1406,7,0)</f>
        <v>2018</v>
      </c>
    </row>
    <row r="1455" spans="1:20" s="5" customFormat="1" ht="30" customHeight="1" x14ac:dyDescent="0.25">
      <c r="A1455" s="5" t="s">
        <v>3946</v>
      </c>
      <c r="B1455" s="15">
        <v>67612</v>
      </c>
      <c r="C1455" s="6">
        <v>100</v>
      </c>
      <c r="D1455" s="5" t="s">
        <v>3946</v>
      </c>
      <c r="E1455" s="5" t="s">
        <v>3956</v>
      </c>
      <c r="F1455" s="5" t="s">
        <v>3957</v>
      </c>
      <c r="G1455" s="5" t="s">
        <v>607</v>
      </c>
      <c r="H1455" s="5" t="s">
        <v>499</v>
      </c>
      <c r="I1455" s="5" t="s">
        <v>43</v>
      </c>
      <c r="J1455" s="5" t="s">
        <v>19</v>
      </c>
      <c r="K1455" s="7">
        <v>42704</v>
      </c>
      <c r="L1455" s="7"/>
      <c r="M1455" s="6" t="s">
        <v>105</v>
      </c>
      <c r="N1455" s="5" t="s">
        <v>56</v>
      </c>
      <c r="O1455" s="9"/>
      <c r="P1455" s="6" t="str">
        <f>VLOOKUP(Table14[[#This Row],[SMT ID]],Table13[[SMT'#]:[163 J Election Question]],9,0)</f>
        <v>Yes</v>
      </c>
      <c r="Q1455" s="6">
        <v>2018</v>
      </c>
      <c r="R1455" s="6"/>
      <c r="S145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55" s="38">
        <f>VLOOKUP(Table14[[#This Row],[SMT ID]],'[1]Section 163(j) Election'!$A$5:$J$1406,7,0)</f>
        <v>0</v>
      </c>
    </row>
    <row r="1456" spans="1:20" s="5" customFormat="1" ht="30" customHeight="1" x14ac:dyDescent="0.25">
      <c r="A1456" s="5" t="s">
        <v>686</v>
      </c>
      <c r="B1456" s="15">
        <v>67614</v>
      </c>
      <c r="C1456" s="6">
        <v>100</v>
      </c>
      <c r="D1456" s="5" t="s">
        <v>686</v>
      </c>
      <c r="E1456" s="5" t="s">
        <v>730</v>
      </c>
      <c r="F1456" s="5" t="s">
        <v>731</v>
      </c>
      <c r="G1456" s="5" t="s">
        <v>732</v>
      </c>
      <c r="H1456" s="5" t="s">
        <v>431</v>
      </c>
      <c r="I1456" s="5" t="s">
        <v>43</v>
      </c>
      <c r="J1456" s="5" t="s">
        <v>432</v>
      </c>
      <c r="K1456" s="7">
        <v>42719</v>
      </c>
      <c r="L1456" s="7"/>
      <c r="M1456" s="6" t="s">
        <v>64</v>
      </c>
      <c r="N1456" s="5" t="s">
        <v>47</v>
      </c>
      <c r="O1456" s="9"/>
      <c r="P1456" s="6" t="str">
        <f>VLOOKUP(Table14[[#This Row],[SMT ID]],Table13[[SMT'#]:[163 J Election Question]],9,0)</f>
        <v>Yes</v>
      </c>
      <c r="Q1456" s="6">
        <v>2018</v>
      </c>
      <c r="R1456" s="6"/>
      <c r="S145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56" s="37">
        <f>VLOOKUP(Table14[[#This Row],[SMT ID]],'[1]Section 163(j) Election'!$A$5:$J$1406,7,0)</f>
        <v>2018</v>
      </c>
    </row>
    <row r="1457" spans="1:20" s="5" customFormat="1" ht="30" customHeight="1" x14ac:dyDescent="0.25">
      <c r="A1457" s="5" t="s">
        <v>3958</v>
      </c>
      <c r="B1457" s="15">
        <v>67618</v>
      </c>
      <c r="C1457" s="6">
        <v>100</v>
      </c>
      <c r="D1457" s="5" t="s">
        <v>3958</v>
      </c>
      <c r="E1457" s="5" t="s">
        <v>4005</v>
      </c>
      <c r="F1457" s="5" t="s">
        <v>4006</v>
      </c>
      <c r="G1457" s="5" t="s">
        <v>4007</v>
      </c>
      <c r="H1457" s="5" t="s">
        <v>139</v>
      </c>
      <c r="I1457" s="5" t="s">
        <v>32</v>
      </c>
      <c r="J1457" s="5" t="s">
        <v>2244</v>
      </c>
      <c r="K1457" s="7">
        <v>42660</v>
      </c>
      <c r="L1457" s="7"/>
      <c r="M1457" s="6" t="s">
        <v>454</v>
      </c>
      <c r="N1457" s="5" t="s">
        <v>56</v>
      </c>
      <c r="O1457" s="9"/>
      <c r="P1457" s="6" t="str">
        <f>VLOOKUP(Table14[[#This Row],[SMT ID]],Table13[[SMT'#]:[163 J Election Question]],9,0)</f>
        <v>Yes</v>
      </c>
      <c r="Q1457" s="6">
        <v>2018</v>
      </c>
      <c r="R1457" s="6"/>
      <c r="S145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57" s="38">
        <f>VLOOKUP(Table14[[#This Row],[SMT ID]],'[1]Section 163(j) Election'!$A$5:$J$1406,7,0)</f>
        <v>2018</v>
      </c>
    </row>
    <row r="1458" spans="1:20" s="27" customFormat="1" ht="30" customHeight="1" x14ac:dyDescent="0.25">
      <c r="A1458" s="5" t="s">
        <v>1907</v>
      </c>
      <c r="B1458" s="15">
        <v>67623</v>
      </c>
      <c r="C1458" s="6">
        <v>100</v>
      </c>
      <c r="D1458" s="5" t="s">
        <v>1907</v>
      </c>
      <c r="E1458" s="5" t="s">
        <v>1912</v>
      </c>
      <c r="F1458" s="5" t="s">
        <v>1913</v>
      </c>
      <c r="G1458" s="5" t="s">
        <v>1914</v>
      </c>
      <c r="H1458" s="5" t="s">
        <v>139</v>
      </c>
      <c r="I1458" s="5" t="s">
        <v>32</v>
      </c>
      <c r="J1458" s="5" t="s">
        <v>110</v>
      </c>
      <c r="K1458" s="7">
        <v>42977</v>
      </c>
      <c r="L1458" s="7"/>
      <c r="M1458" s="6" t="s">
        <v>105</v>
      </c>
      <c r="N1458" s="5" t="s">
        <v>47</v>
      </c>
      <c r="O1458" s="9"/>
      <c r="P1458" s="6" t="str">
        <f>VLOOKUP(Table14[[#This Row],[SMT ID]],Table13[[SMT'#]:[163 J Election Question]],9,0)</f>
        <v>Yes</v>
      </c>
      <c r="Q1458" s="6">
        <v>2018</v>
      </c>
      <c r="R1458" s="6"/>
      <c r="S145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58" s="37">
        <f>VLOOKUP(Table14[[#This Row],[SMT ID]],'[1]Section 163(j) Election'!$A$5:$J$1406,7,0)</f>
        <v>2018</v>
      </c>
    </row>
    <row r="1459" spans="1:20" s="5" customFormat="1" ht="30" customHeight="1" x14ac:dyDescent="0.25">
      <c r="A1459" s="5" t="s">
        <v>1135</v>
      </c>
      <c r="B1459" s="15">
        <v>67629</v>
      </c>
      <c r="C1459" s="6">
        <v>100</v>
      </c>
      <c r="D1459" s="5" t="s">
        <v>1135</v>
      </c>
      <c r="E1459" s="5" t="s">
        <v>1149</v>
      </c>
      <c r="F1459" s="5" t="s">
        <v>1150</v>
      </c>
      <c r="G1459" s="5" t="s">
        <v>1074</v>
      </c>
      <c r="H1459" s="5" t="s">
        <v>499</v>
      </c>
      <c r="I1459" s="5" t="s">
        <v>43</v>
      </c>
      <c r="J1459" s="5" t="s">
        <v>862</v>
      </c>
      <c r="K1459" s="7">
        <v>42723</v>
      </c>
      <c r="L1459" s="7"/>
      <c r="M1459" s="6" t="s">
        <v>454</v>
      </c>
      <c r="N1459" s="5" t="s">
        <v>47</v>
      </c>
      <c r="O1459" s="9"/>
      <c r="P1459" s="6" t="str">
        <f>VLOOKUP(Table14[[#This Row],[SMT ID]],Table13[[SMT'#]:[163 J Election Question]],9,0)</f>
        <v>Yes</v>
      </c>
      <c r="Q1459" s="6">
        <v>2018</v>
      </c>
      <c r="R1459" s="6"/>
      <c r="S145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59" s="38">
        <f>VLOOKUP(Table14[[#This Row],[SMT ID]],'[1]Section 163(j) Election'!$A$5:$J$1406,7,0)</f>
        <v>2018</v>
      </c>
    </row>
    <row r="1460" spans="1:20" s="5" customFormat="1" ht="30" customHeight="1" x14ac:dyDescent="0.25">
      <c r="A1460" s="5" t="s">
        <v>686</v>
      </c>
      <c r="B1460" s="19">
        <v>67631</v>
      </c>
      <c r="C1460" s="20">
        <v>100</v>
      </c>
      <c r="D1460" s="21" t="s">
        <v>686</v>
      </c>
      <c r="E1460" s="21" t="s">
        <v>733</v>
      </c>
      <c r="F1460" s="21" t="s">
        <v>734</v>
      </c>
      <c r="G1460" s="21" t="s">
        <v>735</v>
      </c>
      <c r="H1460" s="5" t="s">
        <v>42</v>
      </c>
      <c r="I1460" s="5" t="s">
        <v>43</v>
      </c>
      <c r="J1460" s="21" t="s">
        <v>736</v>
      </c>
      <c r="K1460" s="22">
        <v>43096</v>
      </c>
      <c r="L1460" s="22"/>
      <c r="M1460" s="20" t="s">
        <v>64</v>
      </c>
      <c r="N1460" s="21" t="s">
        <v>47</v>
      </c>
      <c r="O1460" s="23"/>
      <c r="P1460" s="20" t="s">
        <v>21</v>
      </c>
      <c r="Q1460" s="20">
        <v>2019</v>
      </c>
      <c r="R1460" s="6"/>
      <c r="S146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NO</v>
      </c>
      <c r="T1460" s="37">
        <f>VLOOKUP(Table14[[#This Row],[SMT ID]],'[1]Section 163(j) Election'!$A$5:$J$1406,7,0)</f>
        <v>2019</v>
      </c>
    </row>
    <row r="1461" spans="1:20" s="5" customFormat="1" ht="30" customHeight="1" x14ac:dyDescent="0.25">
      <c r="A1461" s="5" t="s">
        <v>1927</v>
      </c>
      <c r="B1461" s="15">
        <v>67635</v>
      </c>
      <c r="C1461" s="6">
        <v>100</v>
      </c>
      <c r="D1461" s="5" t="s">
        <v>1927</v>
      </c>
      <c r="E1461" s="5" t="s">
        <v>1941</v>
      </c>
      <c r="F1461" s="5" t="s">
        <v>1942</v>
      </c>
      <c r="G1461" s="5" t="s">
        <v>1943</v>
      </c>
      <c r="H1461" s="5" t="s">
        <v>115</v>
      </c>
      <c r="I1461" s="5" t="s">
        <v>43</v>
      </c>
      <c r="J1461" s="5" t="s">
        <v>1381</v>
      </c>
      <c r="K1461" s="7">
        <v>42733</v>
      </c>
      <c r="L1461" s="7"/>
      <c r="M1461" s="6" t="s">
        <v>105</v>
      </c>
      <c r="N1461" s="5" t="s">
        <v>47</v>
      </c>
      <c r="O1461" s="9"/>
      <c r="P1461" s="6" t="str">
        <f>VLOOKUP(Table14[[#This Row],[SMT ID]],Table13[[SMT'#]:[163 J Election Question]],9,0)</f>
        <v>Yes</v>
      </c>
      <c r="Q1461" s="6">
        <v>2018</v>
      </c>
      <c r="R1461" s="6"/>
      <c r="S146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61" s="38">
        <f>VLOOKUP(Table14[[#This Row],[SMT ID]],'[1]Section 163(j) Election'!$A$5:$J$1406,7,0)</f>
        <v>2018</v>
      </c>
    </row>
    <row r="1462" spans="1:20" s="5" customFormat="1" ht="30" customHeight="1" x14ac:dyDescent="0.25">
      <c r="A1462" s="5" t="s">
        <v>666</v>
      </c>
      <c r="B1462" s="15">
        <v>67637</v>
      </c>
      <c r="C1462" s="6">
        <v>100</v>
      </c>
      <c r="D1462" s="5" t="s">
        <v>666</v>
      </c>
      <c r="E1462" s="5" t="s">
        <v>667</v>
      </c>
      <c r="F1462" s="5" t="s">
        <v>668</v>
      </c>
      <c r="G1462" s="5" t="s">
        <v>574</v>
      </c>
      <c r="H1462" s="5" t="s">
        <v>431</v>
      </c>
      <c r="I1462" s="5" t="s">
        <v>43</v>
      </c>
      <c r="J1462" s="5" t="s">
        <v>432</v>
      </c>
      <c r="K1462" s="7">
        <v>43227</v>
      </c>
      <c r="L1462" s="7"/>
      <c r="M1462" s="6" t="s">
        <v>83</v>
      </c>
      <c r="N1462" s="5" t="s">
        <v>47</v>
      </c>
      <c r="O1462" s="9">
        <f>_xlfn.IFNA(VLOOKUP(Table14[[#This Row],[SMT ID]],'[2]2018'!$A$7:$U$90,3,FALSE),VLOOKUP(Table14[[#This Row],[SMT ID]],'[2]2019'!$A$7:$T$120,4,FALSE))</f>
        <v>43739</v>
      </c>
      <c r="P1462" s="6" t="str">
        <f>_xlfn.IFNA(VLOOKUP(Table14[[#This Row],[SMT ID]],'[2]2018'!$A$7:$U$90,4,FALSE),VLOOKUP(Table14[[#This Row],[SMT ID]],'[2]2019'!$A$7:$T$120,5,FALSE))</f>
        <v>Yes</v>
      </c>
      <c r="Q1462" s="6" t="s">
        <v>4526</v>
      </c>
      <c r="R1462" s="6" t="str">
        <f>VLOOKUP(Table14[[#This Row],[SMT ID]],'2018 K-1 Export'!A179:I1730,9,0)</f>
        <v>No</v>
      </c>
      <c r="S1462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462" s="37" t="e">
        <f>VLOOKUP(Table14[[#This Row],[SMT ID]],'[1]Section 163(j) Election'!$A$5:$J$1406,7,0)</f>
        <v>#N/A</v>
      </c>
    </row>
    <row r="1463" spans="1:20" s="5" customFormat="1" ht="30" customHeight="1" x14ac:dyDescent="0.25">
      <c r="A1463" s="5" t="s">
        <v>1553</v>
      </c>
      <c r="B1463" s="15">
        <v>67639</v>
      </c>
      <c r="C1463" s="6">
        <v>100</v>
      </c>
      <c r="D1463" s="5" t="s">
        <v>1553</v>
      </c>
      <c r="E1463" s="5" t="s">
        <v>1579</v>
      </c>
      <c r="F1463" s="5" t="s">
        <v>1580</v>
      </c>
      <c r="G1463" s="5" t="s">
        <v>1574</v>
      </c>
      <c r="H1463" s="5" t="s">
        <v>42</v>
      </c>
      <c r="I1463" s="5" t="s">
        <v>43</v>
      </c>
      <c r="J1463" s="5" t="s">
        <v>228</v>
      </c>
      <c r="K1463" s="7">
        <v>42593</v>
      </c>
      <c r="L1463" s="7"/>
      <c r="M1463" s="6" t="s">
        <v>90</v>
      </c>
      <c r="N1463" s="5" t="s">
        <v>47</v>
      </c>
      <c r="O1463" s="9"/>
      <c r="P1463" s="6" t="str">
        <f>VLOOKUP(Table14[[#This Row],[SMT ID]],Table13[[SMT'#]:[163 J Election Question]],9,0)</f>
        <v>Yes</v>
      </c>
      <c r="Q1463" s="6">
        <v>2018</v>
      </c>
      <c r="R1463" s="6"/>
      <c r="S146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63" s="38">
        <f>VLOOKUP(Table14[[#This Row],[SMT ID]],'[1]Section 163(j) Election'!$A$5:$J$1406,7,0)</f>
        <v>2018</v>
      </c>
    </row>
    <row r="1464" spans="1:20" s="5" customFormat="1" ht="30" customHeight="1" x14ac:dyDescent="0.25">
      <c r="A1464" s="5" t="s">
        <v>1553</v>
      </c>
      <c r="B1464" s="15">
        <v>67640</v>
      </c>
      <c r="C1464" s="6">
        <v>100</v>
      </c>
      <c r="D1464" s="5" t="s">
        <v>1553</v>
      </c>
      <c r="E1464" s="5" t="s">
        <v>1581</v>
      </c>
      <c r="F1464" s="5" t="s">
        <v>1582</v>
      </c>
      <c r="G1464" s="5" t="s">
        <v>1574</v>
      </c>
      <c r="H1464" s="5" t="s">
        <v>42</v>
      </c>
      <c r="I1464" s="5" t="s">
        <v>43</v>
      </c>
      <c r="J1464" s="5" t="s">
        <v>228</v>
      </c>
      <c r="K1464" s="7">
        <v>42593</v>
      </c>
      <c r="L1464" s="7"/>
      <c r="M1464" s="6" t="s">
        <v>90</v>
      </c>
      <c r="N1464" s="5" t="s">
        <v>47</v>
      </c>
      <c r="O1464" s="9"/>
      <c r="P1464" s="6" t="str">
        <f>VLOOKUP(Table14[[#This Row],[SMT ID]],Table13[[SMT'#]:[163 J Election Question]],9,0)</f>
        <v>Yes</v>
      </c>
      <c r="Q1464" s="6">
        <v>2018</v>
      </c>
      <c r="R1464" s="6"/>
      <c r="S146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64" s="37">
        <f>VLOOKUP(Table14[[#This Row],[SMT ID]],'[1]Section 163(j) Election'!$A$5:$J$1406,7,0)</f>
        <v>2018</v>
      </c>
    </row>
    <row r="1465" spans="1:20" s="5" customFormat="1" ht="30" customHeight="1" x14ac:dyDescent="0.25">
      <c r="A1465" s="5" t="s">
        <v>961</v>
      </c>
      <c r="B1465" s="15">
        <v>67641</v>
      </c>
      <c r="C1465" s="6">
        <v>100</v>
      </c>
      <c r="D1465" s="5" t="s">
        <v>961</v>
      </c>
      <c r="E1465" s="5" t="s">
        <v>968</v>
      </c>
      <c r="F1465" s="5" t="s">
        <v>969</v>
      </c>
      <c r="G1465" s="5" t="s">
        <v>970</v>
      </c>
      <c r="H1465" s="5" t="s">
        <v>42</v>
      </c>
      <c r="I1465" s="5" t="s">
        <v>43</v>
      </c>
      <c r="J1465" s="5" t="s">
        <v>525</v>
      </c>
      <c r="K1465" s="7">
        <v>42979</v>
      </c>
      <c r="L1465" s="7"/>
      <c r="M1465" s="6" t="s">
        <v>105</v>
      </c>
      <c r="N1465" s="5" t="s">
        <v>26</v>
      </c>
      <c r="O1465" s="9"/>
      <c r="P1465" s="6" t="str">
        <f>VLOOKUP(Table14[[#This Row],[SMT ID]],Table13[[SMT'#]:[163 J Election Question]],9,0)</f>
        <v>Yes</v>
      </c>
      <c r="Q1465" s="6">
        <v>2018</v>
      </c>
      <c r="R1465" s="6"/>
      <c r="S146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65" s="38">
        <f>VLOOKUP(Table14[[#This Row],[SMT ID]],'[1]Section 163(j) Election'!$A$5:$J$1406,7,0)</f>
        <v>2018</v>
      </c>
    </row>
    <row r="1466" spans="1:20" s="5" customFormat="1" ht="30" customHeight="1" x14ac:dyDescent="0.25">
      <c r="A1466" s="5" t="s">
        <v>1733</v>
      </c>
      <c r="B1466" s="15">
        <v>67654</v>
      </c>
      <c r="C1466" s="6">
        <v>100</v>
      </c>
      <c r="D1466" s="5" t="s">
        <v>1733</v>
      </c>
      <c r="E1466" s="5" t="s">
        <v>1738</v>
      </c>
      <c r="F1466" s="5" t="s">
        <v>1739</v>
      </c>
      <c r="G1466" s="5" t="s">
        <v>557</v>
      </c>
      <c r="H1466" s="5" t="s">
        <v>524</v>
      </c>
      <c r="I1466" s="5" t="s">
        <v>43</v>
      </c>
      <c r="J1466" s="5" t="s">
        <v>494</v>
      </c>
      <c r="K1466" s="7">
        <v>42704</v>
      </c>
      <c r="L1466" s="7"/>
      <c r="M1466" s="6" t="s">
        <v>90</v>
      </c>
      <c r="N1466" s="5" t="s">
        <v>47</v>
      </c>
      <c r="O1466" s="9"/>
      <c r="P1466" s="6" t="str">
        <f>VLOOKUP(Table14[[#This Row],[SMT ID]],Table13[[SMT'#]:[163 J Election Question]],9,0)</f>
        <v>Yes</v>
      </c>
      <c r="Q1466" s="6">
        <v>2018</v>
      </c>
      <c r="R1466" s="6"/>
      <c r="S146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66" s="37">
        <f>VLOOKUP(Table14[[#This Row],[SMT ID]],'[1]Section 163(j) Election'!$A$5:$J$1406,7,0)</f>
        <v>2018</v>
      </c>
    </row>
    <row r="1467" spans="1:20" s="5" customFormat="1" ht="30" customHeight="1" x14ac:dyDescent="0.25">
      <c r="A1467" s="18" t="s">
        <v>1907</v>
      </c>
      <c r="B1467" s="19">
        <v>67655</v>
      </c>
      <c r="C1467" s="20">
        <v>100</v>
      </c>
      <c r="D1467" s="21" t="s">
        <v>1907</v>
      </c>
      <c r="E1467" s="21" t="s">
        <v>1915</v>
      </c>
      <c r="F1467" s="21" t="s">
        <v>1916</v>
      </c>
      <c r="G1467" s="21" t="s">
        <v>1917</v>
      </c>
      <c r="H1467" s="18" t="s">
        <v>77</v>
      </c>
      <c r="I1467" s="18" t="s">
        <v>32</v>
      </c>
      <c r="J1467" s="21" t="s">
        <v>33</v>
      </c>
      <c r="K1467" s="22">
        <v>42943</v>
      </c>
      <c r="L1467" s="22"/>
      <c r="M1467" s="20" t="s">
        <v>64</v>
      </c>
      <c r="N1467" s="21" t="s">
        <v>47</v>
      </c>
      <c r="O1467" s="23">
        <v>43496</v>
      </c>
      <c r="P1467" s="20" t="s">
        <v>21</v>
      </c>
      <c r="Q1467" s="20">
        <v>2019</v>
      </c>
      <c r="R1467" s="24"/>
      <c r="S146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67" s="38">
        <f>VLOOKUP(Table14[[#This Row],[SMT ID]],'[1]Section 163(j) Election'!$A$5:$J$1406,7,0)</f>
        <v>2018</v>
      </c>
    </row>
    <row r="1468" spans="1:20" s="5" customFormat="1" ht="30" customHeight="1" x14ac:dyDescent="0.25">
      <c r="A1468" s="5" t="s">
        <v>1553</v>
      </c>
      <c r="B1468" s="15">
        <v>67664</v>
      </c>
      <c r="C1468" s="6">
        <v>100</v>
      </c>
      <c r="D1468" s="5" t="s">
        <v>1553</v>
      </c>
      <c r="E1468" s="5" t="s">
        <v>1583</v>
      </c>
      <c r="F1468" s="5" t="s">
        <v>1584</v>
      </c>
      <c r="G1468" s="5" t="s">
        <v>1502</v>
      </c>
      <c r="H1468" s="5" t="s">
        <v>42</v>
      </c>
      <c r="I1468" s="5" t="s">
        <v>43</v>
      </c>
      <c r="J1468" s="5" t="s">
        <v>631</v>
      </c>
      <c r="K1468" s="7">
        <v>42682</v>
      </c>
      <c r="L1468" s="7"/>
      <c r="M1468" s="6" t="s">
        <v>64</v>
      </c>
      <c r="N1468" s="5" t="s">
        <v>26</v>
      </c>
      <c r="O1468" s="9"/>
      <c r="P1468" s="6" t="str">
        <f>VLOOKUP(Table14[[#This Row],[SMT ID]],Table13[[SMT'#]:[163 J Election Question]],9,0)</f>
        <v>Yes</v>
      </c>
      <c r="Q1468" s="6">
        <v>2018</v>
      </c>
      <c r="R1468" s="6"/>
      <c r="S146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68" s="37">
        <f>VLOOKUP(Table14[[#This Row],[SMT ID]],'[1]Section 163(j) Election'!$A$5:$J$1406,7,0)</f>
        <v>2018</v>
      </c>
    </row>
    <row r="1469" spans="1:20" s="5" customFormat="1" ht="30" customHeight="1" x14ac:dyDescent="0.25">
      <c r="A1469" s="5" t="s">
        <v>1135</v>
      </c>
      <c r="B1469" s="15">
        <v>67665</v>
      </c>
      <c r="C1469" s="6">
        <v>100</v>
      </c>
      <c r="D1469" s="5" t="s">
        <v>1135</v>
      </c>
      <c r="E1469" s="5" t="s">
        <v>1151</v>
      </c>
      <c r="F1469" s="5" t="s">
        <v>1152</v>
      </c>
      <c r="G1469" s="5" t="s">
        <v>1153</v>
      </c>
      <c r="H1469" s="5" t="s">
        <v>524</v>
      </c>
      <c r="I1469" s="5" t="s">
        <v>43</v>
      </c>
      <c r="J1469" s="5" t="s">
        <v>676</v>
      </c>
      <c r="K1469" s="7">
        <v>42705</v>
      </c>
      <c r="L1469" s="7"/>
      <c r="M1469" s="6" t="s">
        <v>105</v>
      </c>
      <c r="N1469" s="5" t="s">
        <v>47</v>
      </c>
      <c r="O1469" s="9"/>
      <c r="P1469" s="6" t="str">
        <f>VLOOKUP(Table14[[#This Row],[SMT ID]],Table13[[SMT'#]:[163 J Election Question]],9,0)</f>
        <v>Yes</v>
      </c>
      <c r="Q1469" s="6">
        <v>2018</v>
      </c>
      <c r="R1469" s="6"/>
      <c r="S146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69" s="38">
        <f>VLOOKUP(Table14[[#This Row],[SMT ID]],'[1]Section 163(j) Election'!$A$5:$J$1406,7,0)</f>
        <v>2018</v>
      </c>
    </row>
    <row r="1470" spans="1:20" s="5" customFormat="1" ht="30" customHeight="1" x14ac:dyDescent="0.25">
      <c r="A1470" s="5" t="s">
        <v>1907</v>
      </c>
      <c r="B1470" s="15">
        <v>67666</v>
      </c>
      <c r="C1470" s="6">
        <v>100</v>
      </c>
      <c r="D1470" s="5" t="s">
        <v>1907</v>
      </c>
      <c r="E1470" s="5" t="s">
        <v>1918</v>
      </c>
      <c r="F1470" s="5" t="s">
        <v>1919</v>
      </c>
      <c r="G1470" s="5" t="s">
        <v>1920</v>
      </c>
      <c r="H1470" s="5" t="s">
        <v>100</v>
      </c>
      <c r="I1470" s="5" t="s">
        <v>32</v>
      </c>
      <c r="J1470" s="5" t="s">
        <v>89</v>
      </c>
      <c r="K1470" s="7">
        <v>43430</v>
      </c>
      <c r="L1470" s="7"/>
      <c r="M1470" s="6" t="s">
        <v>105</v>
      </c>
      <c r="N1470" s="5" t="s">
        <v>56</v>
      </c>
      <c r="O1470" s="9">
        <f>_xlfn.IFNA(VLOOKUP(Table14[[#This Row],[SMT ID]],'[2]2018'!$A$7:$U$90,3,FALSE),VLOOKUP(Table14[[#This Row],[SMT ID]],'[2]2019'!$A$7:$T$120,4,FALSE))</f>
        <v>43800</v>
      </c>
      <c r="P1470" s="6" t="str">
        <f>_xlfn.IFNA(VLOOKUP(Table14[[#This Row],[SMT ID]],'[2]2018'!$A$7:$U$90,4,FALSE),VLOOKUP(Table14[[#This Row],[SMT ID]],'[2]2019'!$A$7:$T$120,5,FALSE))</f>
        <v>Yes</v>
      </c>
      <c r="Q1470" s="6">
        <v>2018</v>
      </c>
      <c r="R1470" s="6" t="str">
        <f>VLOOKUP(Table14[[#This Row],[SMT ID]],'2018 K-1 Export'!A689:I2240,9,0)</f>
        <v>Yes</v>
      </c>
      <c r="S1470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470" s="37" t="e">
        <f>VLOOKUP(Table14[[#This Row],[SMT ID]],'[1]Section 163(j) Election'!$A$5:$J$1406,7,0)</f>
        <v>#N/A</v>
      </c>
    </row>
    <row r="1471" spans="1:20" s="5" customFormat="1" ht="30" customHeight="1" x14ac:dyDescent="0.25">
      <c r="A1471" s="18" t="s">
        <v>1907</v>
      </c>
      <c r="B1471" s="19">
        <v>67721</v>
      </c>
      <c r="C1471" s="20">
        <v>100</v>
      </c>
      <c r="D1471" s="21" t="s">
        <v>1907</v>
      </c>
      <c r="E1471" s="21" t="s">
        <v>1921</v>
      </c>
      <c r="F1471" s="21" t="s">
        <v>1922</v>
      </c>
      <c r="G1471" s="21" t="s">
        <v>1923</v>
      </c>
      <c r="H1471" s="18" t="s">
        <v>53</v>
      </c>
      <c r="I1471" s="18" t="s">
        <v>43</v>
      </c>
      <c r="J1471" s="21" t="s">
        <v>329</v>
      </c>
      <c r="K1471" s="22">
        <v>42936</v>
      </c>
      <c r="L1471" s="22"/>
      <c r="M1471" s="20" t="s">
        <v>64</v>
      </c>
      <c r="N1471" s="21" t="s">
        <v>47</v>
      </c>
      <c r="O1471" s="23"/>
      <c r="P1471" s="20" t="s">
        <v>21</v>
      </c>
      <c r="Q1471" s="20">
        <v>2019</v>
      </c>
      <c r="R1471" s="24"/>
      <c r="S147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NO</v>
      </c>
      <c r="T1471" s="38">
        <f>VLOOKUP(Table14[[#This Row],[SMT ID]],'[1]Section 163(j) Election'!$A$5:$J$1406,7,0)</f>
        <v>2019</v>
      </c>
    </row>
    <row r="1472" spans="1:20" s="5" customFormat="1" ht="30" customHeight="1" x14ac:dyDescent="0.25">
      <c r="A1472" s="5" t="s">
        <v>1907</v>
      </c>
      <c r="B1472" s="15">
        <v>67739</v>
      </c>
      <c r="C1472" s="6">
        <v>100</v>
      </c>
      <c r="D1472" s="5" t="s">
        <v>1907</v>
      </c>
      <c r="E1472" s="5" t="s">
        <v>1924</v>
      </c>
      <c r="F1472" s="5" t="s">
        <v>1925</v>
      </c>
      <c r="G1472" s="5" t="s">
        <v>1926</v>
      </c>
      <c r="H1472" s="5" t="s">
        <v>289</v>
      </c>
      <c r="I1472" s="5" t="s">
        <v>133</v>
      </c>
      <c r="J1472" s="5" t="s">
        <v>1509</v>
      </c>
      <c r="K1472" s="7">
        <v>43097</v>
      </c>
      <c r="L1472" s="7"/>
      <c r="M1472" s="6" t="s">
        <v>105</v>
      </c>
      <c r="N1472" s="5" t="s">
        <v>26</v>
      </c>
      <c r="O1472" s="9"/>
      <c r="P1472" s="6" t="str">
        <f>VLOOKUP(Table14[[#This Row],[SMT ID]],Table13[[SMT'#]:[163 J Election Question]],9,0)</f>
        <v>Yes</v>
      </c>
      <c r="Q1472" s="6">
        <v>2018</v>
      </c>
      <c r="R1472" s="6"/>
      <c r="S147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72" s="37">
        <f>VLOOKUP(Table14[[#This Row],[SMT ID]],'[1]Section 163(j) Election'!$A$5:$J$1406,7,0)</f>
        <v>2018</v>
      </c>
    </row>
    <row r="1473" spans="1:20" s="5" customFormat="1" ht="30" customHeight="1" x14ac:dyDescent="0.25">
      <c r="A1473" s="5" t="s">
        <v>1944</v>
      </c>
      <c r="B1473" s="15">
        <v>67749</v>
      </c>
      <c r="C1473" s="6">
        <v>100</v>
      </c>
      <c r="D1473" s="5" t="s">
        <v>1944</v>
      </c>
      <c r="E1473" s="5" t="s">
        <v>1950</v>
      </c>
      <c r="F1473" s="5" t="s">
        <v>1951</v>
      </c>
      <c r="G1473" s="5" t="s">
        <v>956</v>
      </c>
      <c r="H1473" s="5" t="s">
        <v>127</v>
      </c>
      <c r="I1473" s="5" t="s">
        <v>43</v>
      </c>
      <c r="J1473" s="5" t="s">
        <v>957</v>
      </c>
      <c r="K1473" s="7">
        <v>42886</v>
      </c>
      <c r="L1473" s="7"/>
      <c r="M1473" s="6" t="s">
        <v>90</v>
      </c>
      <c r="N1473" s="5" t="s">
        <v>47</v>
      </c>
      <c r="O1473" s="9"/>
      <c r="P1473" s="6" t="str">
        <f>VLOOKUP(Table14[[#This Row],[SMT ID]],Table13[[SMT'#]:[163 J Election Question]],9,0)</f>
        <v>Yes</v>
      </c>
      <c r="Q1473" s="6">
        <v>2018</v>
      </c>
      <c r="R1473" s="6"/>
      <c r="S147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73" s="38">
        <f>VLOOKUP(Table14[[#This Row],[SMT ID]],'[1]Section 163(j) Election'!$A$5:$J$1406,7,0)</f>
        <v>2018</v>
      </c>
    </row>
    <row r="1474" spans="1:20" s="5" customFormat="1" ht="30" customHeight="1" x14ac:dyDescent="0.25">
      <c r="A1474" s="5" t="s">
        <v>686</v>
      </c>
      <c r="B1474" s="19">
        <v>67758</v>
      </c>
      <c r="C1474" s="20">
        <v>49</v>
      </c>
      <c r="D1474" s="21" t="s">
        <v>686</v>
      </c>
      <c r="E1474" s="21" t="s">
        <v>737</v>
      </c>
      <c r="F1474" s="21" t="s">
        <v>738</v>
      </c>
      <c r="G1474" s="21" t="s">
        <v>739</v>
      </c>
      <c r="H1474" s="5" t="s">
        <v>61</v>
      </c>
      <c r="I1474" s="5" t="s">
        <v>32</v>
      </c>
      <c r="J1474" s="21" t="s">
        <v>140</v>
      </c>
      <c r="K1474" s="22">
        <v>43088</v>
      </c>
      <c r="L1474" s="22"/>
      <c r="M1474" s="20" t="s">
        <v>64</v>
      </c>
      <c r="N1474" s="21" t="s">
        <v>47</v>
      </c>
      <c r="O1474" s="23"/>
      <c r="P1474" s="20" t="s">
        <v>21</v>
      </c>
      <c r="Q1474" s="20">
        <v>2019</v>
      </c>
      <c r="R1474" s="6"/>
      <c r="S147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NO</v>
      </c>
      <c r="T1474" s="37">
        <f>VLOOKUP(Table14[[#This Row],[SMT ID]],'[1]Section 163(j) Election'!$A$5:$J$1406,7,0)</f>
        <v>2019</v>
      </c>
    </row>
    <row r="1475" spans="1:20" s="5" customFormat="1" ht="30" customHeight="1" x14ac:dyDescent="0.25">
      <c r="A1475" s="5" t="s">
        <v>3370</v>
      </c>
      <c r="B1475" s="15">
        <v>67758</v>
      </c>
      <c r="C1475" s="6">
        <v>51</v>
      </c>
      <c r="D1475" s="5" t="s">
        <v>3370</v>
      </c>
      <c r="E1475" s="5" t="s">
        <v>737</v>
      </c>
      <c r="F1475" s="5" t="s">
        <v>738</v>
      </c>
      <c r="G1475" s="5" t="s">
        <v>739</v>
      </c>
      <c r="H1475" s="5" t="s">
        <v>61</v>
      </c>
      <c r="I1475" s="5" t="s">
        <v>32</v>
      </c>
      <c r="J1475" s="5" t="s">
        <v>140</v>
      </c>
      <c r="K1475" s="7">
        <v>43088</v>
      </c>
      <c r="L1475" s="7"/>
      <c r="M1475" s="6" t="s">
        <v>64</v>
      </c>
      <c r="N1475" s="5" t="s">
        <v>47</v>
      </c>
      <c r="O1475" s="9"/>
      <c r="P1475" s="6" t="str">
        <f>VLOOKUP(Table14[[#This Row],[SMT ID]],Table13[[SMT'#]:[163 J Election Question]],9,0)</f>
        <v>No</v>
      </c>
      <c r="Q1475" s="6"/>
      <c r="R1475" s="6"/>
      <c r="S147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75" s="38">
        <f>VLOOKUP(Table14[[#This Row],[SMT ID]],'[1]Section 163(j) Election'!$A$5:$J$1406,7,0)</f>
        <v>2019</v>
      </c>
    </row>
    <row r="1476" spans="1:20" s="5" customFormat="1" ht="30" customHeight="1" x14ac:dyDescent="0.25">
      <c r="A1476" s="5" t="s">
        <v>1038</v>
      </c>
      <c r="B1476" s="15">
        <v>67763</v>
      </c>
      <c r="C1476" s="6">
        <v>100</v>
      </c>
      <c r="D1476" s="5" t="s">
        <v>1038</v>
      </c>
      <c r="E1476" s="5" t="s">
        <v>1042</v>
      </c>
      <c r="F1476" s="5" t="s">
        <v>1043</v>
      </c>
      <c r="G1476" s="5" t="s">
        <v>435</v>
      </c>
      <c r="H1476" s="5" t="s">
        <v>32</v>
      </c>
      <c r="I1476" s="5" t="s">
        <v>32</v>
      </c>
      <c r="J1476" s="5" t="s">
        <v>45</v>
      </c>
      <c r="K1476" s="7">
        <v>42928</v>
      </c>
      <c r="L1476" s="7"/>
      <c r="M1476" s="6" t="s">
        <v>64</v>
      </c>
      <c r="N1476" s="5" t="s">
        <v>56</v>
      </c>
      <c r="O1476" s="9"/>
      <c r="P1476" s="6" t="str">
        <f>VLOOKUP(Table14[[#This Row],[SMT ID]],Table13[[SMT'#]:[163 J Election Question]],9,0)</f>
        <v>Yes</v>
      </c>
      <c r="Q1476" s="6">
        <v>2018</v>
      </c>
      <c r="R1476" s="6"/>
      <c r="S147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76" s="37">
        <f>VLOOKUP(Table14[[#This Row],[SMT ID]],'[1]Section 163(j) Election'!$A$5:$J$1406,7,0)</f>
        <v>2018</v>
      </c>
    </row>
    <row r="1477" spans="1:20" s="5" customFormat="1" ht="30" customHeight="1" x14ac:dyDescent="0.25">
      <c r="A1477" s="5" t="s">
        <v>1745</v>
      </c>
      <c r="B1477" s="15">
        <v>67779</v>
      </c>
      <c r="C1477" s="6">
        <v>100</v>
      </c>
      <c r="D1477" s="5" t="s">
        <v>1745</v>
      </c>
      <c r="E1477" s="5" t="s">
        <v>1746</v>
      </c>
      <c r="F1477" s="5" t="s">
        <v>1747</v>
      </c>
      <c r="G1477" s="5" t="s">
        <v>1748</v>
      </c>
      <c r="H1477" s="5" t="s">
        <v>132</v>
      </c>
      <c r="I1477" s="5" t="s">
        <v>133</v>
      </c>
      <c r="J1477" s="5" t="s">
        <v>1749</v>
      </c>
      <c r="K1477" s="7">
        <v>43617</v>
      </c>
      <c r="L1477" s="7"/>
      <c r="M1477" s="6" t="s">
        <v>83</v>
      </c>
      <c r="N1477" s="5" t="s">
        <v>47</v>
      </c>
      <c r="O1477" s="9">
        <f>_xlfn.IFNA(VLOOKUP(Table14[[#This Row],[SMT ID]],'[2]2018'!$A$7:$U$90,3,FALSE),VLOOKUP(Table14[[#This Row],[SMT ID]],'[2]2019'!$A$7:$T$120,4,FALSE))</f>
        <v>44044</v>
      </c>
      <c r="P1477" s="6" t="str">
        <f>_xlfn.IFNA(VLOOKUP(Table14[[#This Row],[SMT ID]],'[2]2018'!$A$7:$U$90,4,FALSE),VLOOKUP(Table14[[#This Row],[SMT ID]],'[2]2019'!$A$7:$T$120,5,FALSE))</f>
        <v>Yes</v>
      </c>
      <c r="Q1477" s="6" t="s">
        <v>4526</v>
      </c>
      <c r="R1477" s="6" t="e">
        <f>VLOOKUP(Table14[[#This Row],[SMT ID]],'2018 K-1 Export'!A597:I2148,9,0)</f>
        <v>#N/A</v>
      </c>
      <c r="S1477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477" s="38" t="e">
        <f>VLOOKUP(Table14[[#This Row],[SMT ID]],'[1]Section 163(j) Election'!$A$5:$J$1406,7,0)</f>
        <v>#N/A</v>
      </c>
    </row>
    <row r="1478" spans="1:20" s="5" customFormat="1" ht="30" customHeight="1" x14ac:dyDescent="0.25">
      <c r="A1478" s="5" t="s">
        <v>4128</v>
      </c>
      <c r="B1478" s="15">
        <v>67784</v>
      </c>
      <c r="C1478" s="6">
        <v>100</v>
      </c>
      <c r="D1478" s="5" t="s">
        <v>4128</v>
      </c>
      <c r="E1478" s="5" t="s">
        <v>4150</v>
      </c>
      <c r="F1478" s="5" t="s">
        <v>4151</v>
      </c>
      <c r="G1478" s="5" t="s">
        <v>638</v>
      </c>
      <c r="H1478" s="5" t="s">
        <v>132</v>
      </c>
      <c r="I1478" s="5" t="s">
        <v>133</v>
      </c>
      <c r="J1478" s="5" t="s">
        <v>639</v>
      </c>
      <c r="K1478" s="7">
        <v>43230</v>
      </c>
      <c r="L1478" s="7"/>
      <c r="M1478" s="6" t="s">
        <v>83</v>
      </c>
      <c r="N1478" s="5" t="s">
        <v>47</v>
      </c>
      <c r="O1478" s="9">
        <f>_xlfn.IFNA(VLOOKUP(Table14[[#This Row],[SMT ID]],'[2]2018'!$A$7:$U$90,3,FALSE),VLOOKUP(Table14[[#This Row],[SMT ID]],'[2]2019'!$A$7:$T$120,4,FALSE))</f>
        <v>43647</v>
      </c>
      <c r="P1478" s="6" t="str">
        <f>_xlfn.IFNA(VLOOKUP(Table14[[#This Row],[SMT ID]],'[2]2018'!$A$7:$U$90,4,FALSE),VLOOKUP(Table14[[#This Row],[SMT ID]],'[2]2019'!$A$7:$T$120,5,FALSE))</f>
        <v>Yes</v>
      </c>
      <c r="Q1478" s="32" t="s">
        <v>4526</v>
      </c>
      <c r="R1478" s="6" t="e">
        <f>VLOOKUP(Table14[[#This Row],[SMT ID]],'2018 K-1 Export'!A1635:I3186,9,0)</f>
        <v>#N/A</v>
      </c>
      <c r="S1478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478" s="37" t="e">
        <f>VLOOKUP(Table14[[#This Row],[SMT ID]],'[1]Section 163(j) Election'!$A$5:$J$1406,7,0)</f>
        <v>#N/A</v>
      </c>
    </row>
    <row r="1479" spans="1:20" s="5" customFormat="1" ht="30" customHeight="1" x14ac:dyDescent="0.25">
      <c r="A1479" s="5" t="s">
        <v>666</v>
      </c>
      <c r="B1479" s="15">
        <v>67785</v>
      </c>
      <c r="C1479" s="6">
        <v>100</v>
      </c>
      <c r="D1479" s="5" t="s">
        <v>666</v>
      </c>
      <c r="E1479" s="5" t="s">
        <v>669</v>
      </c>
      <c r="F1479" s="5" t="s">
        <v>670</v>
      </c>
      <c r="G1479" s="5" t="s">
        <v>638</v>
      </c>
      <c r="H1479" s="5" t="s">
        <v>132</v>
      </c>
      <c r="I1479" s="5" t="s">
        <v>133</v>
      </c>
      <c r="J1479" s="5" t="s">
        <v>639</v>
      </c>
      <c r="K1479" s="7">
        <v>43446</v>
      </c>
      <c r="L1479" s="7"/>
      <c r="M1479" s="6" t="s">
        <v>64</v>
      </c>
      <c r="N1479" s="5" t="s">
        <v>47</v>
      </c>
      <c r="O1479" s="9">
        <f>_xlfn.IFNA(VLOOKUP(Table14[[#This Row],[SMT ID]],'[2]2018'!$A$7:$U$90,3,FALSE),VLOOKUP(Table14[[#This Row],[SMT ID]],'[2]2019'!$A$7:$T$120,4,FALSE))</f>
        <v>43770</v>
      </c>
      <c r="P1479" s="6" t="str">
        <f>_xlfn.IFNA(VLOOKUP(Table14[[#This Row],[SMT ID]],'[2]2018'!$A$7:$U$90,4,FALSE),VLOOKUP(Table14[[#This Row],[SMT ID]],'[2]2019'!$A$7:$T$120,5,FALSE))</f>
        <v>Yes</v>
      </c>
      <c r="Q1479" s="6" t="s">
        <v>4526</v>
      </c>
      <c r="R1479" s="6" t="str">
        <f>VLOOKUP(Table14[[#This Row],[SMT ID]],'2018 K-1 Export'!A180:I1731,9,0)</f>
        <v>No</v>
      </c>
      <c r="S1479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479" s="38" t="e">
        <f>VLOOKUP(Table14[[#This Row],[SMT ID]],'[1]Section 163(j) Election'!$A$5:$J$1406,7,0)</f>
        <v>#N/A</v>
      </c>
    </row>
    <row r="1480" spans="1:20" s="5" customFormat="1" ht="30" customHeight="1" x14ac:dyDescent="0.25">
      <c r="A1480" s="5" t="s">
        <v>3192</v>
      </c>
      <c r="B1480" s="15">
        <v>67794</v>
      </c>
      <c r="C1480" s="6">
        <v>100</v>
      </c>
      <c r="D1480" s="5" t="s">
        <v>3192</v>
      </c>
      <c r="E1480" s="5" t="s">
        <v>3199</v>
      </c>
      <c r="F1480" s="5" t="s">
        <v>3200</v>
      </c>
      <c r="G1480" s="5" t="s">
        <v>635</v>
      </c>
      <c r="H1480" s="5" t="s">
        <v>61</v>
      </c>
      <c r="I1480" s="5" t="s">
        <v>32</v>
      </c>
      <c r="J1480" s="5" t="s">
        <v>33</v>
      </c>
      <c r="K1480" s="7">
        <v>43356</v>
      </c>
      <c r="L1480" s="7"/>
      <c r="M1480" s="6" t="s">
        <v>64</v>
      </c>
      <c r="N1480" s="5" t="s">
        <v>56</v>
      </c>
      <c r="O1480" s="9">
        <f>_xlfn.IFNA(VLOOKUP(Table14[[#This Row],[SMT ID]],'[2]2018'!$A$7:$U$90,3,FALSE),VLOOKUP(Table14[[#This Row],[SMT ID]],'[2]2019'!$A$7:$T$120,4,FALSE))</f>
        <v>43709</v>
      </c>
      <c r="P1480" s="6" t="str">
        <f>_xlfn.IFNA(VLOOKUP(Table14[[#This Row],[SMT ID]],'[2]2018'!$A$7:$U$90,4,FALSE),VLOOKUP(Table14[[#This Row],[SMT ID]],'[2]2019'!$A$7:$T$120,5,FALSE))</f>
        <v>Yes</v>
      </c>
      <c r="Q1480" s="6" t="s">
        <v>4526</v>
      </c>
      <c r="R1480" s="6" t="e">
        <f>VLOOKUP(Table14[[#This Row],[SMT ID]],'2018 K-1 Export'!A1226:I2777,9,0)</f>
        <v>#N/A</v>
      </c>
      <c r="S1480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480" s="37" t="e">
        <f>VLOOKUP(Table14[[#This Row],[SMT ID]],'[1]Section 163(j) Election'!$A$5:$J$1406,7,0)</f>
        <v>#N/A</v>
      </c>
    </row>
    <row r="1481" spans="1:20" s="5" customFormat="1" ht="30" customHeight="1" x14ac:dyDescent="0.25">
      <c r="A1481" s="5" t="s">
        <v>1944</v>
      </c>
      <c r="B1481" s="15">
        <v>67802</v>
      </c>
      <c r="C1481" s="6">
        <v>100</v>
      </c>
      <c r="D1481" s="5" t="s">
        <v>1944</v>
      </c>
      <c r="E1481" s="5" t="s">
        <v>1952</v>
      </c>
      <c r="F1481" s="5" t="s">
        <v>1953</v>
      </c>
      <c r="G1481" s="5" t="s">
        <v>1954</v>
      </c>
      <c r="H1481" s="5" t="s">
        <v>127</v>
      </c>
      <c r="I1481" s="5" t="s">
        <v>43</v>
      </c>
      <c r="J1481" s="5" t="s">
        <v>494</v>
      </c>
      <c r="K1481" s="7">
        <v>42874</v>
      </c>
      <c r="L1481" s="7"/>
      <c r="M1481" s="6" t="s">
        <v>454</v>
      </c>
      <c r="N1481" s="5" t="s">
        <v>26</v>
      </c>
      <c r="O1481" s="9"/>
      <c r="P1481" s="6" t="str">
        <f>VLOOKUP(Table14[[#This Row],[SMT ID]],Table13[[SMT'#]:[163 J Election Question]],9,0)</f>
        <v>Yes</v>
      </c>
      <c r="Q1481" s="6">
        <v>2018</v>
      </c>
      <c r="R1481" s="6"/>
      <c r="S148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81" s="38">
        <f>VLOOKUP(Table14[[#This Row],[SMT ID]],'[1]Section 163(j) Election'!$A$5:$J$1406,7,0)</f>
        <v>2018</v>
      </c>
    </row>
    <row r="1482" spans="1:20" s="5" customFormat="1" ht="30" customHeight="1" x14ac:dyDescent="0.25">
      <c r="A1482" s="5" t="s">
        <v>469</v>
      </c>
      <c r="B1482" s="15">
        <v>67823</v>
      </c>
      <c r="C1482" s="6">
        <v>100</v>
      </c>
      <c r="D1482" s="5" t="s">
        <v>469</v>
      </c>
      <c r="E1482" s="5" t="s">
        <v>486</v>
      </c>
      <c r="F1482" s="5" t="s">
        <v>487</v>
      </c>
      <c r="G1482" s="5" t="s">
        <v>447</v>
      </c>
      <c r="H1482" s="5" t="s">
        <v>164</v>
      </c>
      <c r="I1482" s="5" t="s">
        <v>133</v>
      </c>
      <c r="J1482" s="5" t="s">
        <v>444</v>
      </c>
      <c r="K1482" s="7">
        <v>42929</v>
      </c>
      <c r="L1482" s="7"/>
      <c r="M1482" s="6" t="s">
        <v>105</v>
      </c>
      <c r="N1482" s="5" t="s">
        <v>56</v>
      </c>
      <c r="O1482" s="9"/>
      <c r="P1482" s="6" t="str">
        <f>VLOOKUP(Table14[[#This Row],[SMT ID]],Table13[[SMT'#]:[163 J Election Question]],9,0)</f>
        <v>No</v>
      </c>
      <c r="Q1482" s="6"/>
      <c r="R1482" s="6"/>
      <c r="S148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82" s="37">
        <f>VLOOKUP(Table14[[#This Row],[SMT ID]],'[1]Section 163(j) Election'!$A$5:$J$1406,7,0)</f>
        <v>2022</v>
      </c>
    </row>
    <row r="1483" spans="1:20" s="5" customFormat="1" ht="30" customHeight="1" x14ac:dyDescent="0.25">
      <c r="A1483" s="5" t="s">
        <v>4261</v>
      </c>
      <c r="B1483" s="15">
        <v>67838</v>
      </c>
      <c r="C1483" s="6">
        <v>100</v>
      </c>
      <c r="D1483" s="5" t="s">
        <v>4261</v>
      </c>
      <c r="E1483" s="5" t="s">
        <v>4266</v>
      </c>
      <c r="F1483" s="5" t="s">
        <v>4267</v>
      </c>
      <c r="G1483" s="5" t="s">
        <v>747</v>
      </c>
      <c r="H1483" s="5" t="s">
        <v>524</v>
      </c>
      <c r="I1483" s="5" t="s">
        <v>43</v>
      </c>
      <c r="J1483" s="5" t="s">
        <v>529</v>
      </c>
      <c r="K1483" s="7">
        <v>42816</v>
      </c>
      <c r="L1483" s="7"/>
      <c r="M1483" s="6" t="s">
        <v>19</v>
      </c>
      <c r="O1483" s="9"/>
      <c r="P1483" s="6" t="s">
        <v>4525</v>
      </c>
      <c r="Q1483" s="6" t="s">
        <v>4525</v>
      </c>
      <c r="R1483" s="6"/>
      <c r="S1483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483" s="38" t="e">
        <f>VLOOKUP(Table14[[#This Row],[SMT ID]],'[1]Section 163(j) Election'!$A$5:$J$1406,7,0)</f>
        <v>#N/A</v>
      </c>
    </row>
    <row r="1484" spans="1:20" s="5" customFormat="1" ht="30" customHeight="1" x14ac:dyDescent="0.25">
      <c r="A1484" s="5" t="s">
        <v>3192</v>
      </c>
      <c r="B1484" s="15">
        <v>67839</v>
      </c>
      <c r="C1484" s="6">
        <v>100</v>
      </c>
      <c r="D1484" s="5" t="s">
        <v>3192</v>
      </c>
      <c r="E1484" s="5" t="s">
        <v>3201</v>
      </c>
      <c r="F1484" s="5" t="s">
        <v>3202</v>
      </c>
      <c r="G1484" s="5" t="s">
        <v>3203</v>
      </c>
      <c r="H1484" s="5" t="s">
        <v>100</v>
      </c>
      <c r="I1484" s="5" t="s">
        <v>32</v>
      </c>
      <c r="J1484" s="5" t="s">
        <v>3204</v>
      </c>
      <c r="K1484" s="7">
        <v>43209</v>
      </c>
      <c r="L1484" s="7"/>
      <c r="M1484" s="6" t="s">
        <v>64</v>
      </c>
      <c r="N1484" s="5" t="s">
        <v>47</v>
      </c>
      <c r="O1484" s="9">
        <f>_xlfn.IFNA(VLOOKUP(Table14[[#This Row],[SMT ID]],'[2]2018'!$A$7:$U$90,3,FALSE),VLOOKUP(Table14[[#This Row],[SMT ID]],'[2]2019'!$A$7:$T$120,4,FALSE))</f>
        <v>43556</v>
      </c>
      <c r="P1484" s="6" t="str">
        <f>_xlfn.IFNA(VLOOKUP(Table14[[#This Row],[SMT ID]],'[2]2018'!$A$7:$U$90,4,FALSE),VLOOKUP(Table14[[#This Row],[SMT ID]],'[2]2019'!$A$7:$T$120,5,FALSE))</f>
        <v>Yes</v>
      </c>
      <c r="Q1484" s="6" t="s">
        <v>4526</v>
      </c>
      <c r="R1484" s="6" t="e">
        <f>VLOOKUP(Table14[[#This Row],[SMT ID]],'2018 K-1 Export'!A1227:I2778,9,0)</f>
        <v>#N/A</v>
      </c>
      <c r="S1484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484" s="37" t="e">
        <f>VLOOKUP(Table14[[#This Row],[SMT ID]],'[1]Section 163(j) Election'!$A$5:$J$1406,7,0)</f>
        <v>#N/A</v>
      </c>
    </row>
    <row r="1485" spans="1:20" s="5" customFormat="1" ht="30" customHeight="1" x14ac:dyDescent="0.25">
      <c r="A1485" s="18" t="s">
        <v>1553</v>
      </c>
      <c r="B1485" s="19">
        <v>67845</v>
      </c>
      <c r="C1485" s="20">
        <v>60.5</v>
      </c>
      <c r="D1485" s="21" t="s">
        <v>1553</v>
      </c>
      <c r="E1485" s="21" t="s">
        <v>1585</v>
      </c>
      <c r="F1485" s="21" t="s">
        <v>1586</v>
      </c>
      <c r="G1485" s="21" t="s">
        <v>1587</v>
      </c>
      <c r="H1485" s="18" t="s">
        <v>42</v>
      </c>
      <c r="I1485" s="18" t="s">
        <v>43</v>
      </c>
      <c r="J1485" s="21" t="s">
        <v>153</v>
      </c>
      <c r="K1485" s="22">
        <v>43011</v>
      </c>
      <c r="L1485" s="22"/>
      <c r="M1485" s="20" t="s">
        <v>64</v>
      </c>
      <c r="N1485" s="21" t="s">
        <v>47</v>
      </c>
      <c r="O1485" s="23"/>
      <c r="P1485" s="20" t="s">
        <v>21</v>
      </c>
      <c r="Q1485" s="20">
        <v>2019</v>
      </c>
      <c r="R1485" s="24"/>
      <c r="S148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NO</v>
      </c>
      <c r="T1485" s="38">
        <f>VLOOKUP(Table14[[#This Row],[SMT ID]],'[1]Section 163(j) Election'!$A$5:$J$1406,7,0)</f>
        <v>2019</v>
      </c>
    </row>
    <row r="1486" spans="1:20" s="5" customFormat="1" ht="30" customHeight="1" x14ac:dyDescent="0.25">
      <c r="A1486" s="18" t="s">
        <v>1588</v>
      </c>
      <c r="B1486" s="19">
        <v>67845</v>
      </c>
      <c r="C1486" s="20">
        <v>39.5</v>
      </c>
      <c r="D1486" s="21" t="s">
        <v>1588</v>
      </c>
      <c r="E1486" s="21" t="s">
        <v>1585</v>
      </c>
      <c r="F1486" s="21" t="s">
        <v>1586</v>
      </c>
      <c r="G1486" s="21" t="s">
        <v>1587</v>
      </c>
      <c r="H1486" s="18" t="s">
        <v>42</v>
      </c>
      <c r="I1486" s="18" t="s">
        <v>43</v>
      </c>
      <c r="J1486" s="21" t="s">
        <v>153</v>
      </c>
      <c r="K1486" s="22">
        <v>43011</v>
      </c>
      <c r="L1486" s="22"/>
      <c r="M1486" s="20" t="s">
        <v>64</v>
      </c>
      <c r="N1486" s="21" t="s">
        <v>47</v>
      </c>
      <c r="O1486" s="23"/>
      <c r="P1486" s="20" t="s">
        <v>21</v>
      </c>
      <c r="Q1486" s="20">
        <v>2019</v>
      </c>
      <c r="R1486" s="24"/>
      <c r="S148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NO</v>
      </c>
      <c r="T1486" s="37">
        <f>VLOOKUP(Table14[[#This Row],[SMT ID]],'[1]Section 163(j) Election'!$A$5:$J$1406,7,0)</f>
        <v>2019</v>
      </c>
    </row>
    <row r="1487" spans="1:20" s="5" customFormat="1" ht="30" customHeight="1" x14ac:dyDescent="0.25">
      <c r="A1487" s="5" t="s">
        <v>1944</v>
      </c>
      <c r="B1487" s="15">
        <v>67846</v>
      </c>
      <c r="C1487" s="6">
        <v>100</v>
      </c>
      <c r="D1487" s="5" t="s">
        <v>1944</v>
      </c>
      <c r="E1487" s="5" t="s">
        <v>1955</v>
      </c>
      <c r="F1487" s="5" t="s">
        <v>1956</v>
      </c>
      <c r="G1487" s="5" t="s">
        <v>1120</v>
      </c>
      <c r="H1487" s="5" t="s">
        <v>132</v>
      </c>
      <c r="I1487" s="5" t="s">
        <v>133</v>
      </c>
      <c r="J1487" s="5" t="s">
        <v>1121</v>
      </c>
      <c r="K1487" s="7">
        <v>43335</v>
      </c>
      <c r="L1487" s="7"/>
      <c r="M1487" s="6" t="s">
        <v>105</v>
      </c>
      <c r="N1487" s="5" t="s">
        <v>26</v>
      </c>
      <c r="O1487" s="9">
        <f>_xlfn.IFNA(VLOOKUP(Table14[[#This Row],[SMT ID]],'[2]2018'!$A$7:$U$90,3,FALSE),VLOOKUP(Table14[[#This Row],[SMT ID]],'[2]2019'!$A$7:$T$120,4,FALSE))</f>
        <v>43586</v>
      </c>
      <c r="P1487" s="6" t="str">
        <f>_xlfn.IFNA(VLOOKUP(Table14[[#This Row],[SMT ID]],'[2]2018'!$A$7:$U$90,4,FALSE),VLOOKUP(Table14[[#This Row],[SMT ID]],'[2]2019'!$A$7:$T$120,5,FALSE))</f>
        <v>Yes</v>
      </c>
      <c r="Q1487" s="6" t="s">
        <v>4526</v>
      </c>
      <c r="R1487" s="6" t="e">
        <f>VLOOKUP(Table14[[#This Row],[SMT ID]],'2018 K-1 Export'!A703:I2254,9,0)</f>
        <v>#N/A</v>
      </c>
      <c r="S1487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487" s="38" t="e">
        <f>VLOOKUP(Table14[[#This Row],[SMT ID]],'[1]Section 163(j) Election'!$A$5:$J$1406,7,0)</f>
        <v>#N/A</v>
      </c>
    </row>
    <row r="1488" spans="1:20" s="5" customFormat="1" ht="30" customHeight="1" x14ac:dyDescent="0.25">
      <c r="A1488" s="5" t="s">
        <v>4158</v>
      </c>
      <c r="B1488" s="15">
        <v>67850</v>
      </c>
      <c r="C1488" s="6">
        <v>100</v>
      </c>
      <c r="D1488" s="5" t="s">
        <v>4158</v>
      </c>
      <c r="E1488" s="5" t="s">
        <v>4159</v>
      </c>
      <c r="F1488" s="5" t="s">
        <v>4160</v>
      </c>
      <c r="G1488" s="5" t="s">
        <v>4161</v>
      </c>
      <c r="H1488" s="5" t="s">
        <v>164</v>
      </c>
      <c r="I1488" s="5" t="s">
        <v>133</v>
      </c>
      <c r="J1488" s="5" t="s">
        <v>2667</v>
      </c>
      <c r="K1488" s="7">
        <v>43735</v>
      </c>
      <c r="L1488" s="7"/>
      <c r="M1488" s="6" t="s">
        <v>83</v>
      </c>
      <c r="N1488" s="5" t="s">
        <v>47</v>
      </c>
      <c r="O1488" s="9">
        <f>_xlfn.IFNA(VLOOKUP(Table14[[#This Row],[SMT ID]],'[2]2018'!$A$7:$U$90,3,FALSE),VLOOKUP(Table14[[#This Row],[SMT ID]],'[2]2019'!$A$7:$T$120,4,FALSE))</f>
        <v>44075</v>
      </c>
      <c r="P1488" s="6" t="str">
        <f>_xlfn.IFNA(VLOOKUP(Table14[[#This Row],[SMT ID]],'[2]2018'!$A$7:$U$90,4,FALSE),VLOOKUP(Table14[[#This Row],[SMT ID]],'[2]2019'!$A$7:$T$120,5,FALSE))</f>
        <v>Yes</v>
      </c>
      <c r="Q1488" s="6" t="s">
        <v>4526</v>
      </c>
      <c r="R1488" s="6" t="e">
        <f>VLOOKUP(Table14[[#This Row],[SMT ID]],'2018 K-1 Export'!A1638:I3189,9,0)</f>
        <v>#N/A</v>
      </c>
      <c r="S1488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488" s="37" t="e">
        <f>VLOOKUP(Table14[[#This Row],[SMT ID]],'[1]Section 163(j) Election'!$A$5:$J$1406,7,0)</f>
        <v>#N/A</v>
      </c>
    </row>
    <row r="1489" spans="1:20" s="5" customFormat="1" ht="30" customHeight="1" x14ac:dyDescent="0.25">
      <c r="A1489" s="5" t="s">
        <v>973</v>
      </c>
      <c r="B1489" s="15">
        <v>67853</v>
      </c>
      <c r="C1489" s="6">
        <v>100</v>
      </c>
      <c r="D1489" s="5" t="s">
        <v>973</v>
      </c>
      <c r="E1489" s="5" t="s">
        <v>974</v>
      </c>
      <c r="F1489" s="5" t="s">
        <v>975</v>
      </c>
      <c r="G1489" s="5" t="s">
        <v>976</v>
      </c>
      <c r="H1489" s="5" t="s">
        <v>431</v>
      </c>
      <c r="I1489" s="5" t="s">
        <v>43</v>
      </c>
      <c r="J1489" s="5" t="s">
        <v>432</v>
      </c>
      <c r="K1489" s="7">
        <v>43188</v>
      </c>
      <c r="L1489" s="7"/>
      <c r="M1489" s="6" t="s">
        <v>83</v>
      </c>
      <c r="N1489" s="5" t="s">
        <v>47</v>
      </c>
      <c r="O1489" s="9">
        <f>_xlfn.IFNA(VLOOKUP(Table14[[#This Row],[SMT ID]],'[2]2018'!$A$7:$U$90,3,FALSE),VLOOKUP(Table14[[#This Row],[SMT ID]],'[2]2019'!$A$7:$T$120,4,FALSE))</f>
        <v>43770</v>
      </c>
      <c r="P1489" s="6" t="str">
        <f>_xlfn.IFNA(VLOOKUP(Table14[[#This Row],[SMT ID]],'[2]2018'!$A$7:$U$90,4,FALSE),VLOOKUP(Table14[[#This Row],[SMT ID]],'[2]2019'!$A$7:$T$120,5,FALSE))</f>
        <v>Yes</v>
      </c>
      <c r="Q1489" s="6" t="s">
        <v>4526</v>
      </c>
      <c r="R1489" s="6" t="e">
        <f>VLOOKUP(Table14[[#This Row],[SMT ID]],'2018 K-1 Export'!A300:I1851,9,0)</f>
        <v>#N/A</v>
      </c>
      <c r="S1489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489" s="38" t="e">
        <f>VLOOKUP(Table14[[#This Row],[SMT ID]],'[1]Section 163(j) Election'!$A$5:$J$1406,7,0)</f>
        <v>#N/A</v>
      </c>
    </row>
    <row r="1490" spans="1:20" s="5" customFormat="1" ht="30" customHeight="1" x14ac:dyDescent="0.25">
      <c r="A1490" s="5" t="s">
        <v>4128</v>
      </c>
      <c r="B1490" s="15">
        <v>67856</v>
      </c>
      <c r="C1490" s="6">
        <v>100</v>
      </c>
      <c r="D1490" s="5" t="s">
        <v>4128</v>
      </c>
      <c r="E1490" s="5" t="s">
        <v>4152</v>
      </c>
      <c r="F1490" s="5" t="s">
        <v>4153</v>
      </c>
      <c r="G1490" s="5" t="s">
        <v>4154</v>
      </c>
      <c r="H1490" s="5" t="s">
        <v>203</v>
      </c>
      <c r="I1490" s="5" t="s">
        <v>133</v>
      </c>
      <c r="J1490" s="5" t="s">
        <v>540</v>
      </c>
      <c r="K1490" s="7">
        <v>43084</v>
      </c>
      <c r="L1490" s="7"/>
      <c r="M1490" s="6" t="s">
        <v>64</v>
      </c>
      <c r="N1490" s="5" t="s">
        <v>47</v>
      </c>
      <c r="O1490" s="9"/>
      <c r="P1490" s="6" t="str">
        <f>VLOOKUP(Table14[[#This Row],[SMT ID]],[3]Sheet1!$A$11:$AC$60,29,0)</f>
        <v>Yes</v>
      </c>
      <c r="Q1490" s="6">
        <v>2019</v>
      </c>
      <c r="R1490" s="6"/>
      <c r="S149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NO</v>
      </c>
      <c r="T1490" s="37">
        <f>VLOOKUP(Table14[[#This Row],[SMT ID]],'[1]Section 163(j) Election'!$A$5:$J$1406,7,0)</f>
        <v>2019</v>
      </c>
    </row>
    <row r="1491" spans="1:20" s="5" customFormat="1" ht="30" customHeight="1" x14ac:dyDescent="0.25">
      <c r="A1491" s="5" t="s">
        <v>3192</v>
      </c>
      <c r="B1491" s="15">
        <v>67877</v>
      </c>
      <c r="C1491" s="6">
        <v>100</v>
      </c>
      <c r="D1491" s="5" t="s">
        <v>3192</v>
      </c>
      <c r="E1491" s="5" t="s">
        <v>3205</v>
      </c>
      <c r="F1491" s="5" t="s">
        <v>3206</v>
      </c>
      <c r="G1491" s="5" t="s">
        <v>3207</v>
      </c>
      <c r="H1491" s="5" t="s">
        <v>132</v>
      </c>
      <c r="I1491" s="5" t="s">
        <v>133</v>
      </c>
      <c r="J1491" s="5" t="s">
        <v>3208</v>
      </c>
      <c r="K1491" s="7">
        <v>43228</v>
      </c>
      <c r="L1491" s="7"/>
      <c r="M1491" s="6" t="s">
        <v>64</v>
      </c>
      <c r="N1491" s="5" t="s">
        <v>101</v>
      </c>
      <c r="O1491" s="9">
        <f>_xlfn.IFNA(VLOOKUP(Table14[[#This Row],[SMT ID]],'[2]2018'!$A$7:$U$90,3,FALSE),VLOOKUP(Table14[[#This Row],[SMT ID]],'[2]2019'!$A$7:$T$120,4,FALSE))</f>
        <v>43497</v>
      </c>
      <c r="P1491" s="6" t="str">
        <f>_xlfn.IFNA(VLOOKUP(Table14[[#This Row],[SMT ID]],'[2]2018'!$A$7:$U$90,4,FALSE),VLOOKUP(Table14[[#This Row],[SMT ID]],'[2]2019'!$A$7:$T$120,5,FALSE))</f>
        <v>Yes</v>
      </c>
      <c r="Q1491" s="6" t="s">
        <v>4526</v>
      </c>
      <c r="R1491" s="6" t="e">
        <f>VLOOKUP(Table14[[#This Row],[SMT ID]],'2018 K-1 Export'!A1228:I2779,9,0)</f>
        <v>#N/A</v>
      </c>
      <c r="S1491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491" s="38" t="e">
        <f>VLOOKUP(Table14[[#This Row],[SMT ID]],'[1]Section 163(j) Election'!$A$5:$J$1406,7,0)</f>
        <v>#N/A</v>
      </c>
    </row>
    <row r="1492" spans="1:20" s="5" customFormat="1" ht="30" customHeight="1" x14ac:dyDescent="0.25">
      <c r="A1492" s="5" t="s">
        <v>1135</v>
      </c>
      <c r="B1492" s="15">
        <v>67878</v>
      </c>
      <c r="C1492" s="6">
        <v>24.77</v>
      </c>
      <c r="D1492" s="5" t="s">
        <v>1135</v>
      </c>
      <c r="E1492" s="5" t="s">
        <v>1154</v>
      </c>
      <c r="F1492" s="5" t="s">
        <v>1155</v>
      </c>
      <c r="G1492" s="5" t="s">
        <v>1156</v>
      </c>
      <c r="H1492" s="5" t="s">
        <v>127</v>
      </c>
      <c r="I1492" s="5" t="s">
        <v>43</v>
      </c>
      <c r="J1492" s="5" t="s">
        <v>323</v>
      </c>
      <c r="K1492" s="7">
        <v>43167</v>
      </c>
      <c r="L1492" s="7"/>
      <c r="M1492" s="6" t="s">
        <v>64</v>
      </c>
      <c r="N1492" s="5" t="s">
        <v>47</v>
      </c>
      <c r="O1492" s="9">
        <f>_xlfn.IFNA(VLOOKUP(Table14[[#This Row],[SMT ID]],'[2]2018'!$A$7:$U$90,3,FALSE),VLOOKUP(Table14[[#This Row],[SMT ID]],'[2]2019'!$A$7:$T$120,4,FALSE))</f>
        <v>43617</v>
      </c>
      <c r="P1492" s="6" t="str">
        <f>_xlfn.IFNA(VLOOKUP(Table14[[#This Row],[SMT ID]],'[2]2018'!$A$7:$U$90,4,FALSE),VLOOKUP(Table14[[#This Row],[SMT ID]],'[2]2019'!$A$7:$T$120,5,FALSE))</f>
        <v>Yes</v>
      </c>
      <c r="Q1492" s="6" t="s">
        <v>4526</v>
      </c>
      <c r="R1492" s="6" t="e">
        <f>VLOOKUP(Table14[[#This Row],[SMT ID]],'2018 K-1 Export'!A365:I1916,9,0)</f>
        <v>#N/A</v>
      </c>
      <c r="S1492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492" s="37" t="e">
        <f>VLOOKUP(Table14[[#This Row],[SMT ID]],'[1]Section 163(j) Election'!$A$5:$J$1406,7,0)</f>
        <v>#N/A</v>
      </c>
    </row>
    <row r="1493" spans="1:20" s="5" customFormat="1" ht="30" customHeight="1" x14ac:dyDescent="0.25">
      <c r="A1493" s="5" t="s">
        <v>1588</v>
      </c>
      <c r="B1493" s="15">
        <v>67878</v>
      </c>
      <c r="C1493" s="6">
        <v>75.23</v>
      </c>
      <c r="D1493" s="5" t="s">
        <v>1588</v>
      </c>
      <c r="E1493" s="5" t="s">
        <v>1154</v>
      </c>
      <c r="F1493" s="5" t="s">
        <v>1155</v>
      </c>
      <c r="G1493" s="5" t="s">
        <v>1156</v>
      </c>
      <c r="H1493" s="5" t="s">
        <v>127</v>
      </c>
      <c r="I1493" s="5" t="s">
        <v>43</v>
      </c>
      <c r="J1493" s="5" t="s">
        <v>323</v>
      </c>
      <c r="K1493" s="7">
        <v>43167</v>
      </c>
      <c r="L1493" s="7"/>
      <c r="M1493" s="6" t="s">
        <v>64</v>
      </c>
      <c r="N1493" s="5" t="s">
        <v>47</v>
      </c>
      <c r="O1493" s="9">
        <f>_xlfn.IFNA(VLOOKUP(Table14[[#This Row],[SMT ID]],'[2]2018'!$A$7:$U$90,3,FALSE),VLOOKUP(Table14[[#This Row],[SMT ID]],'[2]2019'!$A$7:$T$120,4,FALSE))</f>
        <v>43617</v>
      </c>
      <c r="P1493" s="6" t="str">
        <f>_xlfn.IFNA(VLOOKUP(Table14[[#This Row],[SMT ID]],'[2]2018'!$A$7:$U$90,4,FALSE),VLOOKUP(Table14[[#This Row],[SMT ID]],'[2]2019'!$A$7:$T$120,5,FALSE))</f>
        <v>Yes</v>
      </c>
      <c r="Q1493" s="6" t="s">
        <v>4526</v>
      </c>
      <c r="R1493" s="6" t="e">
        <f>VLOOKUP(Table14[[#This Row],[SMT ID]],'2018 K-1 Export'!A529:I2080,9,0)</f>
        <v>#N/A</v>
      </c>
      <c r="S1493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493" s="38" t="e">
        <f>VLOOKUP(Table14[[#This Row],[SMT ID]],'[1]Section 163(j) Election'!$A$5:$J$1406,7,0)</f>
        <v>#N/A</v>
      </c>
    </row>
    <row r="1494" spans="1:20" s="5" customFormat="1" ht="30" customHeight="1" x14ac:dyDescent="0.25">
      <c r="A1494" s="5" t="s">
        <v>1944</v>
      </c>
      <c r="B1494" s="15">
        <v>67879</v>
      </c>
      <c r="C1494" s="6">
        <v>100</v>
      </c>
      <c r="D1494" s="5" t="s">
        <v>1944</v>
      </c>
      <c r="E1494" s="5" t="s">
        <v>1957</v>
      </c>
      <c r="F1494" s="5" t="s">
        <v>1958</v>
      </c>
      <c r="G1494" s="5" t="s">
        <v>1959</v>
      </c>
      <c r="H1494" s="5" t="s">
        <v>100</v>
      </c>
      <c r="I1494" s="5" t="s">
        <v>32</v>
      </c>
      <c r="J1494" s="5" t="s">
        <v>89</v>
      </c>
      <c r="K1494" s="7">
        <v>43266</v>
      </c>
      <c r="L1494" s="7"/>
      <c r="M1494" s="6" t="s">
        <v>64</v>
      </c>
      <c r="N1494" s="5" t="s">
        <v>47</v>
      </c>
      <c r="O1494" s="9">
        <f>_xlfn.IFNA(VLOOKUP(Table14[[#This Row],[SMT ID]],'[2]2018'!$A$7:$U$90,3,FALSE),VLOOKUP(Table14[[#This Row],[SMT ID]],'[2]2019'!$A$7:$T$120,4,FALSE))</f>
        <v>43617</v>
      </c>
      <c r="P1494" s="6" t="str">
        <f>_xlfn.IFNA(VLOOKUP(Table14[[#This Row],[SMT ID]],'[2]2018'!$A$7:$U$90,4,FALSE),VLOOKUP(Table14[[#This Row],[SMT ID]],'[2]2019'!$A$7:$T$120,5,FALSE))</f>
        <v>Yes</v>
      </c>
      <c r="Q1494" s="6" t="s">
        <v>4526</v>
      </c>
      <c r="R1494" s="6" t="e">
        <f>VLOOKUP(Table14[[#This Row],[SMT ID]],'2018 K-1 Export'!A704:I2255,9,0)</f>
        <v>#N/A</v>
      </c>
      <c r="S1494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494" s="37" t="e">
        <f>VLOOKUP(Table14[[#This Row],[SMT ID]],'[1]Section 163(j) Election'!$A$5:$J$1406,7,0)</f>
        <v>#N/A</v>
      </c>
    </row>
    <row r="1495" spans="1:20" s="5" customFormat="1" ht="30" customHeight="1" x14ac:dyDescent="0.25">
      <c r="A1495" s="5" t="s">
        <v>3192</v>
      </c>
      <c r="B1495" s="15">
        <v>67905</v>
      </c>
      <c r="C1495" s="6">
        <v>100</v>
      </c>
      <c r="D1495" s="5" t="s">
        <v>3192</v>
      </c>
      <c r="E1495" s="5" t="s">
        <v>3209</v>
      </c>
      <c r="F1495" s="5" t="s">
        <v>3210</v>
      </c>
      <c r="G1495" s="5" t="s">
        <v>1145</v>
      </c>
      <c r="H1495" s="5" t="s">
        <v>115</v>
      </c>
      <c r="I1495" s="5" t="s">
        <v>43</v>
      </c>
      <c r="J1495" s="5" t="s">
        <v>1146</v>
      </c>
      <c r="K1495" s="7">
        <v>43293</v>
      </c>
      <c r="L1495" s="7"/>
      <c r="M1495" s="6" t="s">
        <v>83</v>
      </c>
      <c r="N1495" s="5" t="s">
        <v>47</v>
      </c>
      <c r="O1495" s="9">
        <f>_xlfn.IFNA(VLOOKUP(Table14[[#This Row],[SMT ID]],'[2]2018'!$A$7:$U$90,3,FALSE),VLOOKUP(Table14[[#This Row],[SMT ID]],'[2]2019'!$A$7:$T$120,4,FALSE))</f>
        <v>43497</v>
      </c>
      <c r="P1495" s="6" t="str">
        <f>_xlfn.IFNA(VLOOKUP(Table14[[#This Row],[SMT ID]],'[2]2018'!$A$7:$U$90,4,FALSE),VLOOKUP(Table14[[#This Row],[SMT ID]],'[2]2019'!$A$7:$T$120,5,FALSE))</f>
        <v>Yes</v>
      </c>
      <c r="Q1495" s="6" t="s">
        <v>4526</v>
      </c>
      <c r="R1495" s="6" t="str">
        <f>VLOOKUP(Table14[[#This Row],[SMT ID]],'2018 K-1 Export'!A1229:I2780,9,0)</f>
        <v/>
      </c>
      <c r="S1495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495" s="38" t="e">
        <f>VLOOKUP(Table14[[#This Row],[SMT ID]],'[1]Section 163(j) Election'!$A$5:$J$1406,7,0)</f>
        <v>#N/A</v>
      </c>
    </row>
    <row r="1496" spans="1:20" s="5" customFormat="1" ht="30" customHeight="1" x14ac:dyDescent="0.25">
      <c r="A1496" s="5" t="s">
        <v>1944</v>
      </c>
      <c r="B1496" s="15">
        <v>67907</v>
      </c>
      <c r="C1496" s="6">
        <v>100</v>
      </c>
      <c r="D1496" s="5" t="s">
        <v>1944</v>
      </c>
      <c r="E1496" s="5" t="s">
        <v>1960</v>
      </c>
      <c r="F1496" s="5" t="s">
        <v>1961</v>
      </c>
      <c r="G1496" s="5" t="s">
        <v>1954</v>
      </c>
      <c r="H1496" s="5" t="s">
        <v>127</v>
      </c>
      <c r="I1496" s="5" t="s">
        <v>43</v>
      </c>
      <c r="J1496" s="5" t="s">
        <v>494</v>
      </c>
      <c r="K1496" s="7">
        <v>42989</v>
      </c>
      <c r="L1496" s="7"/>
      <c r="M1496" s="6" t="s">
        <v>90</v>
      </c>
      <c r="N1496" s="5" t="s">
        <v>47</v>
      </c>
      <c r="O1496" s="9"/>
      <c r="P1496" s="6" t="str">
        <f>VLOOKUP(Table14[[#This Row],[SMT ID]],Table13[[SMT'#]:[163 J Election Question]],9,0)</f>
        <v>Yes</v>
      </c>
      <c r="Q1496" s="6">
        <v>2018</v>
      </c>
      <c r="R1496" s="6"/>
      <c r="S149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496" s="37">
        <f>VLOOKUP(Table14[[#This Row],[SMT ID]],'[1]Section 163(j) Election'!$A$5:$J$1406,7,0)</f>
        <v>2018</v>
      </c>
    </row>
    <row r="1497" spans="1:20" s="5" customFormat="1" ht="30" customHeight="1" x14ac:dyDescent="0.25">
      <c r="A1497" s="5" t="s">
        <v>666</v>
      </c>
      <c r="B1497" s="15">
        <v>67908</v>
      </c>
      <c r="C1497" s="6">
        <v>100</v>
      </c>
      <c r="D1497" s="5" t="s">
        <v>666</v>
      </c>
      <c r="E1497" s="5" t="s">
        <v>671</v>
      </c>
      <c r="F1497" s="5" t="s">
        <v>672</v>
      </c>
      <c r="G1497" s="5" t="s">
        <v>585</v>
      </c>
      <c r="H1497" s="5" t="s">
        <v>139</v>
      </c>
      <c r="I1497" s="5" t="s">
        <v>32</v>
      </c>
      <c r="J1497" s="5" t="s">
        <v>33</v>
      </c>
      <c r="K1497" s="7">
        <v>43251</v>
      </c>
      <c r="L1497" s="7"/>
      <c r="M1497" s="6" t="s">
        <v>64</v>
      </c>
      <c r="N1497" s="5" t="s">
        <v>56</v>
      </c>
      <c r="O1497" s="9">
        <f>_xlfn.IFNA(VLOOKUP(Table14[[#This Row],[SMT ID]],'[2]2018'!$A$7:$U$90,3,FALSE),VLOOKUP(Table14[[#This Row],[SMT ID]],'[2]2019'!$A$7:$T$120,4,FALSE))</f>
        <v>43647</v>
      </c>
      <c r="P1497" s="6" t="str">
        <f>_xlfn.IFNA(VLOOKUP(Table14[[#This Row],[SMT ID]],'[2]2018'!$A$7:$U$90,4,FALSE),VLOOKUP(Table14[[#This Row],[SMT ID]],'[2]2019'!$A$7:$T$120,5,FALSE))</f>
        <v>Yes</v>
      </c>
      <c r="Q1497" s="6">
        <v>2018</v>
      </c>
      <c r="R1497" s="6" t="str">
        <f>VLOOKUP(Table14[[#This Row],[SMT ID]],'2018 K-1 Export'!A181:I1732,9,0)</f>
        <v>Yes</v>
      </c>
      <c r="S1497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497" s="38" t="e">
        <f>VLOOKUP(Table14[[#This Row],[SMT ID]],'[1]Section 163(j) Election'!$A$5:$J$1406,7,0)</f>
        <v>#N/A</v>
      </c>
    </row>
    <row r="1498" spans="1:20" s="5" customFormat="1" ht="30" customHeight="1" x14ac:dyDescent="0.25">
      <c r="A1498" s="5" t="s">
        <v>84</v>
      </c>
      <c r="B1498" s="15">
        <v>67909</v>
      </c>
      <c r="C1498" s="6">
        <v>100</v>
      </c>
      <c r="D1498" s="5" t="s">
        <v>84</v>
      </c>
      <c r="E1498" s="5" t="s">
        <v>97</v>
      </c>
      <c r="F1498" s="5" t="s">
        <v>98</v>
      </c>
      <c r="G1498" s="5" t="s">
        <v>99</v>
      </c>
      <c r="H1498" s="5" t="s">
        <v>100</v>
      </c>
      <c r="I1498" s="5" t="s">
        <v>32</v>
      </c>
      <c r="J1498" s="5" t="s">
        <v>94</v>
      </c>
      <c r="K1498" s="7">
        <v>43483</v>
      </c>
      <c r="L1498" s="7"/>
      <c r="M1498" s="6" t="s">
        <v>83</v>
      </c>
      <c r="N1498" s="5" t="s">
        <v>101</v>
      </c>
      <c r="O1498" s="9">
        <f>_xlfn.IFNA(VLOOKUP(Table14[[#This Row],[SMT ID]],'[2]2018'!$A$7:$U$90,3,FALSE),VLOOKUP(Table14[[#This Row],[SMT ID]],'[2]2019'!$A$7:$T$120,4,FALSE))</f>
        <v>43952</v>
      </c>
      <c r="P1498" s="6" t="str">
        <f>_xlfn.IFNA(VLOOKUP(Table14[[#This Row],[SMT ID]],'[2]2018'!$A$7:$U$90,4,FALSE),VLOOKUP(Table14[[#This Row],[SMT ID]],'[2]2019'!$A$7:$T$120,5,FALSE))</f>
        <v>Yes</v>
      </c>
      <c r="Q1498" s="6" t="s">
        <v>4526</v>
      </c>
      <c r="R1498" s="6" t="e">
        <f>VLOOKUP(Table14[[#This Row],[SMT ID]],'2018 K-1 Export'!A12:I1563,9,0)</f>
        <v>#N/A</v>
      </c>
      <c r="S1498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498" s="37" t="e">
        <f>VLOOKUP(Table14[[#This Row],[SMT ID]],'[1]Section 163(j) Election'!$A$5:$J$1406,7,0)</f>
        <v>#N/A</v>
      </c>
    </row>
    <row r="1499" spans="1:20" s="5" customFormat="1" ht="30" customHeight="1" x14ac:dyDescent="0.25">
      <c r="A1499" s="5" t="s">
        <v>4128</v>
      </c>
      <c r="B1499" s="15">
        <v>67913</v>
      </c>
      <c r="C1499" s="6">
        <v>100</v>
      </c>
      <c r="D1499" s="5" t="s">
        <v>4128</v>
      </c>
      <c r="E1499" s="5" t="s">
        <v>4155</v>
      </c>
      <c r="F1499" s="5" t="s">
        <v>4156</v>
      </c>
      <c r="G1499" s="5" t="s">
        <v>4157</v>
      </c>
      <c r="H1499" s="5" t="s">
        <v>144</v>
      </c>
      <c r="I1499" s="5" t="s">
        <v>133</v>
      </c>
      <c r="J1499" s="5" t="s">
        <v>204</v>
      </c>
      <c r="K1499" s="7">
        <v>43059</v>
      </c>
      <c r="L1499" s="7"/>
      <c r="M1499" s="6" t="s">
        <v>64</v>
      </c>
      <c r="N1499" s="5" t="s">
        <v>47</v>
      </c>
      <c r="O1499" s="9"/>
      <c r="P1499" s="6" t="str">
        <f>VLOOKUP(Table14[[#This Row],[SMT ID]],[3]Sheet1!$A$11:$AC$60,29,0)</f>
        <v>Yes</v>
      </c>
      <c r="Q1499" s="6">
        <v>2019</v>
      </c>
      <c r="R1499" s="6"/>
      <c r="S149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NO</v>
      </c>
      <c r="T1499" s="38">
        <f>VLOOKUP(Table14[[#This Row],[SMT ID]],'[1]Section 163(j) Election'!$A$5:$J$1406,7,0)</f>
        <v>2019</v>
      </c>
    </row>
    <row r="1500" spans="1:20" s="5" customFormat="1" ht="30" customHeight="1" x14ac:dyDescent="0.25">
      <c r="A1500" s="5" t="s">
        <v>1044</v>
      </c>
      <c r="B1500" s="15">
        <v>67914</v>
      </c>
      <c r="C1500" s="6">
        <v>100</v>
      </c>
      <c r="D1500" s="5" t="s">
        <v>1044</v>
      </c>
      <c r="E1500" s="5" t="s">
        <v>1052</v>
      </c>
      <c r="F1500" s="5" t="s">
        <v>1053</v>
      </c>
      <c r="G1500" s="5" t="s">
        <v>1054</v>
      </c>
      <c r="H1500" s="5" t="s">
        <v>61</v>
      </c>
      <c r="I1500" s="5" t="s">
        <v>32</v>
      </c>
      <c r="J1500" s="5" t="s">
        <v>110</v>
      </c>
      <c r="K1500" s="7">
        <v>43014</v>
      </c>
      <c r="L1500" s="7"/>
      <c r="M1500" s="6" t="s">
        <v>64</v>
      </c>
      <c r="N1500" s="5" t="s">
        <v>47</v>
      </c>
      <c r="O1500" s="9"/>
      <c r="P1500" s="6" t="str">
        <f>VLOOKUP(Table14[[#This Row],[SMT ID]],[3]Sheet1!$A$11:$AC$60,29,0)</f>
        <v>Yes</v>
      </c>
      <c r="Q1500" s="6">
        <v>2019</v>
      </c>
      <c r="R1500" s="6"/>
      <c r="S150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NO</v>
      </c>
      <c r="T1500" s="37">
        <f>VLOOKUP(Table14[[#This Row],[SMT ID]],'[1]Section 163(j) Election'!$A$5:$J$1406,7,0)</f>
        <v>2019</v>
      </c>
    </row>
    <row r="1501" spans="1:20" s="5" customFormat="1" ht="30" customHeight="1" x14ac:dyDescent="0.25">
      <c r="A1501" s="5" t="s">
        <v>3370</v>
      </c>
      <c r="B1501" s="15">
        <v>67919</v>
      </c>
      <c r="C1501" s="6">
        <v>100</v>
      </c>
      <c r="D1501" s="5" t="s">
        <v>3370</v>
      </c>
      <c r="E1501" s="5" t="s">
        <v>3373</v>
      </c>
      <c r="F1501" s="5" t="s">
        <v>3374</v>
      </c>
      <c r="G1501" s="5" t="s">
        <v>3375</v>
      </c>
      <c r="H1501" s="5" t="s">
        <v>100</v>
      </c>
      <c r="I1501" s="5" t="s">
        <v>32</v>
      </c>
      <c r="J1501" s="5" t="s">
        <v>94</v>
      </c>
      <c r="K1501" s="7">
        <v>43643</v>
      </c>
      <c r="L1501" s="7"/>
      <c r="M1501" s="6" t="s">
        <v>83</v>
      </c>
      <c r="N1501" s="5" t="s">
        <v>56</v>
      </c>
      <c r="O1501" s="9">
        <f>_xlfn.IFNA(VLOOKUP(Table14[[#This Row],[SMT ID]],'[2]2018'!$A$7:$U$90,3,FALSE),VLOOKUP(Table14[[#This Row],[SMT ID]],'[2]2019'!$A$7:$T$120,4,FALSE))</f>
        <v>44166</v>
      </c>
      <c r="P1501" s="6" t="str">
        <f>_xlfn.IFNA(VLOOKUP(Table14[[#This Row],[SMT ID]],'[2]2018'!$A$7:$U$90,4,FALSE),VLOOKUP(Table14[[#This Row],[SMT ID]],'[2]2019'!$A$7:$T$120,5,FALSE))</f>
        <v>Yes</v>
      </c>
      <c r="Q1501" s="6" t="s">
        <v>4526</v>
      </c>
      <c r="R1501" s="6" t="e">
        <f>VLOOKUP(Table14[[#This Row],[SMT ID]],'2018 K-1 Export'!A1306:I2857,9,0)</f>
        <v>#N/A</v>
      </c>
      <c r="S1501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01" s="38" t="e">
        <f>VLOOKUP(Table14[[#This Row],[SMT ID]],'[1]Section 163(j) Election'!$A$5:$J$1406,7,0)</f>
        <v>#N/A</v>
      </c>
    </row>
    <row r="1502" spans="1:20" s="5" customFormat="1" ht="30" customHeight="1" x14ac:dyDescent="0.25">
      <c r="A1502" s="5" t="s">
        <v>3370</v>
      </c>
      <c r="B1502" s="15">
        <v>67921</v>
      </c>
      <c r="C1502" s="6">
        <v>100</v>
      </c>
      <c r="D1502" s="5" t="s">
        <v>3370</v>
      </c>
      <c r="E1502" s="5" t="s">
        <v>3376</v>
      </c>
      <c r="F1502" s="5" t="s">
        <v>3377</v>
      </c>
      <c r="G1502" s="5" t="s">
        <v>402</v>
      </c>
      <c r="H1502" s="5" t="s">
        <v>61</v>
      </c>
      <c r="I1502" s="5" t="s">
        <v>32</v>
      </c>
      <c r="J1502" s="5" t="s">
        <v>3378</v>
      </c>
      <c r="K1502" s="7">
        <v>43609</v>
      </c>
      <c r="L1502" s="7"/>
      <c r="M1502" s="6" t="s">
        <v>83</v>
      </c>
      <c r="N1502" s="5" t="s">
        <v>47</v>
      </c>
      <c r="O1502" s="9">
        <f>_xlfn.IFNA(VLOOKUP(Table14[[#This Row],[SMT ID]],'[2]2018'!$A$7:$U$90,3,FALSE),VLOOKUP(Table14[[#This Row],[SMT ID]],'[2]2019'!$A$7:$T$120,4,FALSE))</f>
        <v>44013</v>
      </c>
      <c r="P1502" s="6" t="str">
        <f>_xlfn.IFNA(VLOOKUP(Table14[[#This Row],[SMT ID]],'[2]2018'!$A$7:$U$90,4,FALSE),VLOOKUP(Table14[[#This Row],[SMT ID]],'[2]2019'!$A$7:$T$120,5,FALSE))</f>
        <v>Yes</v>
      </c>
      <c r="Q1502" s="6" t="s">
        <v>4526</v>
      </c>
      <c r="R1502" s="6" t="e">
        <f>VLOOKUP(Table14[[#This Row],[SMT ID]],'2018 K-1 Export'!A1307:I2858,9,0)</f>
        <v>#N/A</v>
      </c>
      <c r="S1502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02" s="37" t="e">
        <f>VLOOKUP(Table14[[#This Row],[SMT ID]],'[1]Section 163(j) Election'!$A$5:$J$1406,7,0)</f>
        <v>#N/A</v>
      </c>
    </row>
    <row r="1503" spans="1:20" s="5" customFormat="1" ht="30" customHeight="1" x14ac:dyDescent="0.25">
      <c r="A1503" s="5" t="s">
        <v>3230</v>
      </c>
      <c r="B1503" s="15">
        <v>67938</v>
      </c>
      <c r="C1503" s="6">
        <v>100</v>
      </c>
      <c r="D1503" s="5" t="s">
        <v>3230</v>
      </c>
      <c r="E1503" s="5" t="s">
        <v>3234</v>
      </c>
      <c r="F1503" s="5" t="s">
        <v>3235</v>
      </c>
      <c r="G1503" s="5" t="s">
        <v>3236</v>
      </c>
      <c r="H1503" s="5" t="s">
        <v>32</v>
      </c>
      <c r="I1503" s="5" t="s">
        <v>32</v>
      </c>
      <c r="J1503" s="5" t="s">
        <v>1886</v>
      </c>
      <c r="K1503" s="7">
        <v>43452</v>
      </c>
      <c r="L1503" s="7"/>
      <c r="M1503" s="6" t="s">
        <v>105</v>
      </c>
      <c r="N1503" s="5" t="s">
        <v>56</v>
      </c>
      <c r="O1503" s="9">
        <f>_xlfn.IFNA(VLOOKUP(Table14[[#This Row],[SMT ID]],'[2]2018'!$A$7:$U$90,3,FALSE),VLOOKUP(Table14[[#This Row],[SMT ID]],'[2]2019'!$A$7:$T$120,4,FALSE))</f>
        <v>43770</v>
      </c>
      <c r="P1503" s="6" t="str">
        <f>_xlfn.IFNA(VLOOKUP(Table14[[#This Row],[SMT ID]],'[2]2018'!$A$7:$U$90,4,FALSE),VLOOKUP(Table14[[#This Row],[SMT ID]],'[2]2019'!$A$7:$T$120,5,FALSE))</f>
        <v>Yes</v>
      </c>
      <c r="Q1503" s="6">
        <v>2018</v>
      </c>
      <c r="R1503" s="6" t="str">
        <f>VLOOKUP(Table14[[#This Row],[SMT ID]],'2018 K-1 Export'!A1238:I2789,9,0)</f>
        <v>Yes</v>
      </c>
      <c r="S1503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03" s="38" t="e">
        <f>VLOOKUP(Table14[[#This Row],[SMT ID]],'[1]Section 163(j) Election'!$A$5:$J$1406,7,0)</f>
        <v>#N/A</v>
      </c>
    </row>
    <row r="1504" spans="1:20" s="5" customFormat="1" ht="30" customHeight="1" x14ac:dyDescent="0.25">
      <c r="A1504" s="5" t="s">
        <v>1944</v>
      </c>
      <c r="B1504" s="15">
        <v>67940</v>
      </c>
      <c r="C1504" s="6">
        <v>100</v>
      </c>
      <c r="D1504" s="5" t="s">
        <v>1944</v>
      </c>
      <c r="E1504" s="5" t="s">
        <v>1962</v>
      </c>
      <c r="F1504" s="5" t="s">
        <v>1963</v>
      </c>
      <c r="G1504" s="5" t="s">
        <v>114</v>
      </c>
      <c r="H1504" s="5" t="s">
        <v>431</v>
      </c>
      <c r="I1504" s="5" t="s">
        <v>43</v>
      </c>
      <c r="J1504" s="5" t="s">
        <v>116</v>
      </c>
      <c r="K1504" s="7">
        <v>42902</v>
      </c>
      <c r="L1504" s="7"/>
      <c r="M1504" s="6" t="s">
        <v>105</v>
      </c>
      <c r="N1504" s="5" t="s">
        <v>26</v>
      </c>
      <c r="O1504" s="9"/>
      <c r="P1504" s="6" t="str">
        <f>VLOOKUP(Table14[[#This Row],[SMT ID]],Table13[[SMT'#]:[163 J Election Question]],9,0)</f>
        <v>Yes</v>
      </c>
      <c r="Q1504" s="6">
        <v>2018</v>
      </c>
      <c r="R1504" s="6"/>
      <c r="S150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504" s="37">
        <f>VLOOKUP(Table14[[#This Row],[SMT ID]],'[1]Section 163(j) Election'!$A$5:$J$1406,7,0)</f>
        <v>2018</v>
      </c>
    </row>
    <row r="1505" spans="1:20" s="5" customFormat="1" ht="30" customHeight="1" x14ac:dyDescent="0.25">
      <c r="A1505" s="5" t="s">
        <v>4053</v>
      </c>
      <c r="B1505" s="15">
        <v>67942</v>
      </c>
      <c r="C1505" s="6">
        <v>100</v>
      </c>
      <c r="D1505" s="5" t="s">
        <v>4053</v>
      </c>
      <c r="E1505" s="5" t="s">
        <v>4060</v>
      </c>
      <c r="F1505" s="5" t="s">
        <v>4061</v>
      </c>
      <c r="G1505" s="5" t="s">
        <v>3421</v>
      </c>
      <c r="H1505" s="5" t="s">
        <v>132</v>
      </c>
      <c r="I1505" s="5" t="s">
        <v>133</v>
      </c>
      <c r="J1505" s="5" t="s">
        <v>140</v>
      </c>
      <c r="K1505" s="7">
        <v>42951</v>
      </c>
      <c r="L1505" s="7"/>
      <c r="M1505" s="6" t="s">
        <v>105</v>
      </c>
      <c r="N1505" s="5" t="s">
        <v>47</v>
      </c>
      <c r="O1505" s="9"/>
      <c r="P1505" s="6" t="str">
        <f>VLOOKUP(Table14[[#This Row],[SMT ID]],Table13[[SMT'#]:[163 J Election Question]],9,0)</f>
        <v>Yes</v>
      </c>
      <c r="Q1505" s="6">
        <v>2018</v>
      </c>
      <c r="R1505" s="6"/>
      <c r="S1505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505" s="38">
        <f>VLOOKUP(Table14[[#This Row],[SMT ID]],'[1]Section 163(j) Election'!$A$5:$J$1406,7,0)</f>
        <v>2018</v>
      </c>
    </row>
    <row r="1506" spans="1:20" s="5" customFormat="1" ht="30" customHeight="1" x14ac:dyDescent="0.25">
      <c r="A1506" s="5" t="s">
        <v>686</v>
      </c>
      <c r="B1506" s="19">
        <v>67959</v>
      </c>
      <c r="C1506" s="20">
        <v>100</v>
      </c>
      <c r="D1506" s="21" t="s">
        <v>686</v>
      </c>
      <c r="E1506" s="21" t="s">
        <v>740</v>
      </c>
      <c r="F1506" s="21" t="s">
        <v>741</v>
      </c>
      <c r="G1506" s="21" t="s">
        <v>657</v>
      </c>
      <c r="H1506" s="5" t="s">
        <v>630</v>
      </c>
      <c r="I1506" s="5" t="s">
        <v>43</v>
      </c>
      <c r="J1506" s="21" t="s">
        <v>510</v>
      </c>
      <c r="K1506" s="22">
        <v>43083</v>
      </c>
      <c r="L1506" s="22"/>
      <c r="M1506" s="20" t="s">
        <v>64</v>
      </c>
      <c r="N1506" s="21" t="s">
        <v>47</v>
      </c>
      <c r="O1506" s="23"/>
      <c r="P1506" s="20" t="s">
        <v>21</v>
      </c>
      <c r="Q1506" s="20">
        <v>2019</v>
      </c>
      <c r="R1506" s="6"/>
      <c r="S150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NO</v>
      </c>
      <c r="T1506" s="37">
        <f>VLOOKUP(Table14[[#This Row],[SMT ID]],'[1]Section 163(j) Election'!$A$5:$J$1406,7,0)</f>
        <v>2019</v>
      </c>
    </row>
    <row r="1507" spans="1:20" s="5" customFormat="1" ht="30" customHeight="1" x14ac:dyDescent="0.25">
      <c r="A1507" s="5" t="s">
        <v>3192</v>
      </c>
      <c r="B1507" s="15">
        <v>67968</v>
      </c>
      <c r="C1507" s="6">
        <v>100</v>
      </c>
      <c r="D1507" s="5" t="s">
        <v>3192</v>
      </c>
      <c r="E1507" s="5" t="s">
        <v>3211</v>
      </c>
      <c r="F1507" s="5" t="s">
        <v>3212</v>
      </c>
      <c r="G1507" s="5" t="s">
        <v>3213</v>
      </c>
      <c r="H1507" s="5" t="s">
        <v>182</v>
      </c>
      <c r="I1507" s="5" t="s">
        <v>32</v>
      </c>
      <c r="J1507" s="5" t="s">
        <v>1161</v>
      </c>
      <c r="K1507" s="7">
        <v>43090</v>
      </c>
      <c r="L1507" s="7"/>
      <c r="M1507" s="6" t="s">
        <v>105</v>
      </c>
      <c r="N1507" s="5" t="s">
        <v>47</v>
      </c>
      <c r="O1507" s="9"/>
      <c r="P1507" s="6" t="str">
        <f>VLOOKUP(Table14[[#This Row],[SMT ID]],Table13[[SMT'#]:[163 J Election Question]],9,0)</f>
        <v>Yes</v>
      </c>
      <c r="Q1507" s="6">
        <v>2018</v>
      </c>
      <c r="R1507" s="6"/>
      <c r="S150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507" s="38">
        <f>VLOOKUP(Table14[[#This Row],[SMT ID]],'[1]Section 163(j) Election'!$A$5:$J$1406,7,0)</f>
        <v>2018</v>
      </c>
    </row>
    <row r="1508" spans="1:20" s="5" customFormat="1" ht="30" customHeight="1" x14ac:dyDescent="0.25">
      <c r="A1508" s="5" t="s">
        <v>666</v>
      </c>
      <c r="B1508" s="15">
        <v>67970</v>
      </c>
      <c r="C1508" s="6">
        <v>100</v>
      </c>
      <c r="D1508" s="5" t="s">
        <v>666</v>
      </c>
      <c r="E1508" s="5" t="s">
        <v>673</v>
      </c>
      <c r="F1508" s="5" t="s">
        <v>674</v>
      </c>
      <c r="G1508" s="5" t="s">
        <v>675</v>
      </c>
      <c r="H1508" s="5" t="s">
        <v>499</v>
      </c>
      <c r="I1508" s="5" t="s">
        <v>43</v>
      </c>
      <c r="J1508" s="5" t="s">
        <v>676</v>
      </c>
      <c r="K1508" s="7">
        <v>43083</v>
      </c>
      <c r="L1508" s="7"/>
      <c r="M1508" s="6" t="s">
        <v>83</v>
      </c>
      <c r="N1508" s="5" t="s">
        <v>47</v>
      </c>
      <c r="O1508" s="9"/>
      <c r="P1508" s="6" t="str">
        <f>VLOOKUP(Table14[[#This Row],[SMT ID]],Table13[[SMT'#]:[163 J Election Question]],9,0)</f>
        <v>No</v>
      </c>
      <c r="Q1508" s="6"/>
      <c r="R1508" s="6"/>
      <c r="S1508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508" s="37">
        <f>VLOOKUP(Table14[[#This Row],[SMT ID]],'[1]Section 163(j) Election'!$A$5:$J$1406,7,0)</f>
        <v>0</v>
      </c>
    </row>
    <row r="1509" spans="1:20" s="5" customFormat="1" ht="30" customHeight="1" x14ac:dyDescent="0.25">
      <c r="A1509" s="5" t="s">
        <v>3230</v>
      </c>
      <c r="B1509" s="15">
        <v>67978</v>
      </c>
      <c r="C1509" s="6">
        <v>100</v>
      </c>
      <c r="D1509" s="5" t="s">
        <v>3230</v>
      </c>
      <c r="E1509" s="5" t="s">
        <v>3237</v>
      </c>
      <c r="F1509" s="5" t="s">
        <v>3238</v>
      </c>
      <c r="G1509" s="5" t="s">
        <v>3239</v>
      </c>
      <c r="H1509" s="5" t="s">
        <v>3240</v>
      </c>
      <c r="I1509" s="5" t="s">
        <v>32</v>
      </c>
      <c r="J1509" s="5" t="s">
        <v>153</v>
      </c>
      <c r="K1509" s="7">
        <v>43727</v>
      </c>
      <c r="L1509" s="7"/>
      <c r="M1509" s="6" t="s">
        <v>70</v>
      </c>
      <c r="N1509" s="5" t="s">
        <v>101</v>
      </c>
      <c r="O1509" s="9">
        <f>_xlfn.IFNA(VLOOKUP(Table14[[#This Row],[SMT ID]],'[2]2018'!$A$7:$U$90,3,FALSE),VLOOKUP(Table14[[#This Row],[SMT ID]],'[2]2019'!$A$7:$T$120,4,FALSE))</f>
        <v>44228</v>
      </c>
      <c r="P1509" s="6" t="str">
        <f>_xlfn.IFNA(VLOOKUP(Table14[[#This Row],[SMT ID]],'[2]2018'!$A$7:$U$90,4,FALSE),VLOOKUP(Table14[[#This Row],[SMT ID]],'[2]2019'!$A$7:$T$120,5,FALSE))</f>
        <v>Yes</v>
      </c>
      <c r="Q1509" s="6" t="s">
        <v>4526</v>
      </c>
      <c r="R1509" s="6" t="e">
        <f>VLOOKUP(Table14[[#This Row],[SMT ID]],'2018 K-1 Export'!A1239:I2790,9,0)</f>
        <v>#N/A</v>
      </c>
      <c r="S1509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09" s="38" t="e">
        <f>VLOOKUP(Table14[[#This Row],[SMT ID]],'[1]Section 163(j) Election'!$A$5:$J$1406,7,0)</f>
        <v>#N/A</v>
      </c>
    </row>
    <row r="1510" spans="1:20" s="5" customFormat="1" ht="30" customHeight="1" x14ac:dyDescent="0.25">
      <c r="A1510" s="5" t="s">
        <v>3230</v>
      </c>
      <c r="B1510" s="15">
        <v>67978</v>
      </c>
      <c r="C1510" s="6">
        <v>100</v>
      </c>
      <c r="D1510" s="5" t="s">
        <v>3230</v>
      </c>
      <c r="E1510" s="5" t="s">
        <v>3237</v>
      </c>
      <c r="F1510" s="5" t="s">
        <v>3238</v>
      </c>
      <c r="G1510" s="5" t="s">
        <v>3239</v>
      </c>
      <c r="H1510" s="5" t="s">
        <v>100</v>
      </c>
      <c r="I1510" s="5" t="s">
        <v>32</v>
      </c>
      <c r="J1510" s="5" t="s">
        <v>153</v>
      </c>
      <c r="K1510" s="7">
        <v>43727</v>
      </c>
      <c r="L1510" s="7"/>
      <c r="M1510" s="6" t="s">
        <v>70</v>
      </c>
      <c r="N1510" s="5" t="s">
        <v>101</v>
      </c>
      <c r="O1510" s="9">
        <f>_xlfn.IFNA(VLOOKUP(Table14[[#This Row],[SMT ID]],'[2]2018'!$A$7:$U$90,3,FALSE),VLOOKUP(Table14[[#This Row],[SMT ID]],'[2]2019'!$A$7:$T$120,4,FALSE))</f>
        <v>44228</v>
      </c>
      <c r="P1510" s="6" t="str">
        <f>_xlfn.IFNA(VLOOKUP(Table14[[#This Row],[SMT ID]],'[2]2018'!$A$7:$U$90,4,FALSE),VLOOKUP(Table14[[#This Row],[SMT ID]],'[2]2019'!$A$7:$T$120,5,FALSE))</f>
        <v>Yes</v>
      </c>
      <c r="Q1510" s="6" t="s">
        <v>4526</v>
      </c>
      <c r="R1510" s="6" t="e">
        <f>VLOOKUP(Table14[[#This Row],[SMT ID]],'2018 K-1 Export'!A1240:I2791,9,0)</f>
        <v>#N/A</v>
      </c>
      <c r="S1510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10" s="37" t="e">
        <f>VLOOKUP(Table14[[#This Row],[SMT ID]],'[1]Section 163(j) Election'!$A$5:$J$1406,7,0)</f>
        <v>#N/A</v>
      </c>
    </row>
    <row r="1511" spans="1:20" s="5" customFormat="1" ht="30" customHeight="1" x14ac:dyDescent="0.25">
      <c r="A1511" s="18" t="s">
        <v>84</v>
      </c>
      <c r="B1511" s="19">
        <v>67980</v>
      </c>
      <c r="C1511" s="20">
        <v>100</v>
      </c>
      <c r="D1511" s="21" t="s">
        <v>84</v>
      </c>
      <c r="E1511" s="21" t="s">
        <v>102</v>
      </c>
      <c r="F1511" s="21" t="s">
        <v>103</v>
      </c>
      <c r="G1511" s="21" t="s">
        <v>104</v>
      </c>
      <c r="H1511" s="18" t="s">
        <v>100</v>
      </c>
      <c r="I1511" s="18" t="s">
        <v>32</v>
      </c>
      <c r="J1511" s="21" t="s">
        <v>33</v>
      </c>
      <c r="K1511" s="22">
        <v>42877</v>
      </c>
      <c r="L1511" s="22"/>
      <c r="M1511" s="20" t="s">
        <v>105</v>
      </c>
      <c r="N1511" s="21" t="s">
        <v>47</v>
      </c>
      <c r="O1511" s="23"/>
      <c r="P1511" s="20" t="s">
        <v>21</v>
      </c>
      <c r="Q1511" s="20">
        <v>2019</v>
      </c>
      <c r="R1511" s="24"/>
      <c r="S1511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NO</v>
      </c>
      <c r="T1511" s="38" t="str">
        <f>VLOOKUP(Table14[[#This Row],[SMT ID]],'[1]Section 163(j) Election'!$A$5:$J$1406,7,0)</f>
        <v>TBD</v>
      </c>
    </row>
    <row r="1512" spans="1:20" s="5" customFormat="1" ht="30" customHeight="1" x14ac:dyDescent="0.25">
      <c r="A1512" s="5" t="s">
        <v>961</v>
      </c>
      <c r="B1512" s="15">
        <v>67986</v>
      </c>
      <c r="C1512" s="6">
        <v>100</v>
      </c>
      <c r="D1512" s="5" t="s">
        <v>961</v>
      </c>
      <c r="E1512" s="5" t="s">
        <v>971</v>
      </c>
      <c r="F1512" s="5" t="s">
        <v>972</v>
      </c>
      <c r="G1512" s="5" t="s">
        <v>574</v>
      </c>
      <c r="H1512" s="5" t="s">
        <v>431</v>
      </c>
      <c r="I1512" s="5" t="s">
        <v>43</v>
      </c>
      <c r="J1512" s="5" t="s">
        <v>432</v>
      </c>
      <c r="K1512" s="7">
        <v>43244</v>
      </c>
      <c r="L1512" s="7"/>
      <c r="M1512" s="6" t="s">
        <v>83</v>
      </c>
      <c r="N1512" s="5" t="s">
        <v>47</v>
      </c>
      <c r="O1512" s="9">
        <f>_xlfn.IFNA(VLOOKUP(Table14[[#This Row],[SMT ID]],'[2]2018'!$A$7:$U$90,3,FALSE),VLOOKUP(Table14[[#This Row],[SMT ID]],'[2]2019'!$A$7:$T$120,4,FALSE))</f>
        <v>43739</v>
      </c>
      <c r="P1512" s="6" t="str">
        <f>_xlfn.IFNA(VLOOKUP(Table14[[#This Row],[SMT ID]],'[2]2018'!$A$7:$U$90,4,FALSE),VLOOKUP(Table14[[#This Row],[SMT ID]],'[2]2019'!$A$7:$T$120,5,FALSE))</f>
        <v>Yes</v>
      </c>
      <c r="Q1512" s="6" t="s">
        <v>4526</v>
      </c>
      <c r="R1512" s="6" t="str">
        <f>VLOOKUP(Table14[[#This Row],[SMT ID]],'2018 K-1 Export'!A298:I1849,9,0)</f>
        <v/>
      </c>
      <c r="S1512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12" s="37" t="e">
        <f>VLOOKUP(Table14[[#This Row],[SMT ID]],'[1]Section 163(j) Election'!$A$5:$J$1406,7,0)</f>
        <v>#N/A</v>
      </c>
    </row>
    <row r="1513" spans="1:20" s="5" customFormat="1" ht="30" customHeight="1" x14ac:dyDescent="0.25">
      <c r="A1513" s="5" t="s">
        <v>3192</v>
      </c>
      <c r="B1513" s="15">
        <v>67987</v>
      </c>
      <c r="C1513" s="6">
        <v>100</v>
      </c>
      <c r="D1513" s="5" t="s">
        <v>3192</v>
      </c>
      <c r="E1513" s="5" t="s">
        <v>3214</v>
      </c>
      <c r="F1513" s="5" t="s">
        <v>3215</v>
      </c>
      <c r="G1513" s="5" t="s">
        <v>2035</v>
      </c>
      <c r="H1513" s="5" t="s">
        <v>100</v>
      </c>
      <c r="I1513" s="5" t="s">
        <v>32</v>
      </c>
      <c r="J1513" s="5" t="s">
        <v>33</v>
      </c>
      <c r="K1513" s="7">
        <v>43166</v>
      </c>
      <c r="L1513" s="7"/>
      <c r="M1513" s="6" t="s">
        <v>105</v>
      </c>
      <c r="N1513" s="5" t="s">
        <v>47</v>
      </c>
      <c r="O1513" s="9">
        <f>_xlfn.IFNA(VLOOKUP(Table14[[#This Row],[SMT ID]],'[2]2018'!$A$7:$U$90,3,FALSE),VLOOKUP(Table14[[#This Row],[SMT ID]],'[2]2019'!$A$7:$T$120,4,FALSE))</f>
        <v>43525</v>
      </c>
      <c r="P1513" s="6" t="str">
        <f>_xlfn.IFNA(VLOOKUP(Table14[[#This Row],[SMT ID]],'[2]2018'!$A$7:$U$90,4,FALSE),VLOOKUP(Table14[[#This Row],[SMT ID]],'[2]2019'!$A$7:$T$120,5,FALSE))</f>
        <v>Yes</v>
      </c>
      <c r="Q1513" s="6" t="s">
        <v>4526</v>
      </c>
      <c r="R1513" s="6" t="e">
        <f>VLOOKUP(Table14[[#This Row],[SMT ID]],'2018 K-1 Export'!A1231:I2782,9,0)</f>
        <v>#N/A</v>
      </c>
      <c r="S1513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13" s="38" t="e">
        <f>VLOOKUP(Table14[[#This Row],[SMT ID]],'[1]Section 163(j) Election'!$A$5:$J$1406,7,0)</f>
        <v>#N/A</v>
      </c>
    </row>
    <row r="1514" spans="1:20" s="5" customFormat="1" ht="30" customHeight="1" x14ac:dyDescent="0.25">
      <c r="A1514" s="5" t="s">
        <v>84</v>
      </c>
      <c r="B1514" s="15">
        <v>67988</v>
      </c>
      <c r="C1514" s="6">
        <v>100</v>
      </c>
      <c r="D1514" s="5" t="s">
        <v>84</v>
      </c>
      <c r="E1514" s="5" t="s">
        <v>106</v>
      </c>
      <c r="F1514" s="5" t="s">
        <v>107</v>
      </c>
      <c r="G1514" s="5" t="s">
        <v>108</v>
      </c>
      <c r="H1514" s="5" t="s">
        <v>109</v>
      </c>
      <c r="I1514" s="5" t="s">
        <v>32</v>
      </c>
      <c r="J1514" s="5" t="s">
        <v>110</v>
      </c>
      <c r="K1514" s="7">
        <v>43040</v>
      </c>
      <c r="L1514" s="7"/>
      <c r="M1514" s="6" t="s">
        <v>105</v>
      </c>
      <c r="N1514" s="5" t="s">
        <v>26</v>
      </c>
      <c r="O1514" s="9"/>
      <c r="P1514" s="6" t="str">
        <f>VLOOKUP(Table14[[#This Row],[SMT ID]],Table13[[SMT'#]:[163 J Election Question]],9,0)</f>
        <v>Yes</v>
      </c>
      <c r="Q1514" s="6">
        <v>2018</v>
      </c>
      <c r="R1514" s="6"/>
      <c r="S1514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514" s="37">
        <f>VLOOKUP(Table14[[#This Row],[SMT ID]],'[1]Section 163(j) Election'!$A$5:$J$1406,7,0)</f>
        <v>2018</v>
      </c>
    </row>
    <row r="1515" spans="1:20" s="5" customFormat="1" ht="30" customHeight="1" x14ac:dyDescent="0.25">
      <c r="A1515" s="5" t="s">
        <v>1044</v>
      </c>
      <c r="B1515" s="15">
        <v>67991</v>
      </c>
      <c r="C1515" s="6">
        <v>85.12</v>
      </c>
      <c r="D1515" s="5" t="s">
        <v>1044</v>
      </c>
      <c r="E1515" s="5" t="s">
        <v>1055</v>
      </c>
      <c r="F1515" s="5" t="s">
        <v>1056</v>
      </c>
      <c r="G1515" s="5" t="s">
        <v>635</v>
      </c>
      <c r="H1515" s="5" t="s">
        <v>32</v>
      </c>
      <c r="I1515" s="5" t="s">
        <v>32</v>
      </c>
      <c r="J1515" s="5" t="s">
        <v>19</v>
      </c>
      <c r="K1515" s="7">
        <v>43767</v>
      </c>
      <c r="L1515" s="7"/>
      <c r="M1515" s="6" t="s">
        <v>70</v>
      </c>
      <c r="N1515" s="5" t="s">
        <v>101</v>
      </c>
      <c r="O1515" s="9">
        <f>_xlfn.IFNA(VLOOKUP(Table14[[#This Row],[SMT ID]],'[2]2018'!$A$7:$U$90,3,FALSE),VLOOKUP(Table14[[#This Row],[SMT ID]],'[2]2019'!$A$7:$T$120,4,FALSE))</f>
        <v>44166</v>
      </c>
      <c r="P1515" s="6" t="str">
        <f>_xlfn.IFNA(VLOOKUP(Table14[[#This Row],[SMT ID]],'[2]2018'!$A$7:$U$90,4,FALSE),VLOOKUP(Table14[[#This Row],[SMT ID]],'[2]2019'!$A$7:$T$120,5,FALSE))</f>
        <v>Yes</v>
      </c>
      <c r="Q1515" s="6" t="s">
        <v>4526</v>
      </c>
      <c r="R1515" s="6" t="e">
        <f>VLOOKUP(Table14[[#This Row],[SMT ID]],'2018 K-1 Export'!A331:I1882,9,0)</f>
        <v>#N/A</v>
      </c>
      <c r="S1515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15" s="38" t="e">
        <f>VLOOKUP(Table14[[#This Row],[SMT ID]],'[1]Section 163(j) Election'!$A$5:$J$1406,7,0)</f>
        <v>#N/A</v>
      </c>
    </row>
    <row r="1516" spans="1:20" s="5" customFormat="1" ht="30" customHeight="1" x14ac:dyDescent="0.25">
      <c r="A1516" s="5" t="s">
        <v>3370</v>
      </c>
      <c r="B1516" s="15">
        <v>67991</v>
      </c>
      <c r="C1516" s="6">
        <v>14.88</v>
      </c>
      <c r="D1516" s="5" t="s">
        <v>3370</v>
      </c>
      <c r="E1516" s="5" t="s">
        <v>1055</v>
      </c>
      <c r="F1516" s="5" t="s">
        <v>1056</v>
      </c>
      <c r="G1516" s="5" t="s">
        <v>635</v>
      </c>
      <c r="H1516" s="5" t="s">
        <v>32</v>
      </c>
      <c r="I1516" s="5" t="s">
        <v>32</v>
      </c>
      <c r="J1516" s="5" t="s">
        <v>19</v>
      </c>
      <c r="K1516" s="7">
        <v>43767</v>
      </c>
      <c r="L1516" s="7"/>
      <c r="M1516" s="6" t="s">
        <v>70</v>
      </c>
      <c r="N1516" s="5" t="s">
        <v>101</v>
      </c>
      <c r="O1516" s="9">
        <f>_xlfn.IFNA(VLOOKUP(Table14[[#This Row],[SMT ID]],'[2]2018'!$A$7:$U$90,3,FALSE),VLOOKUP(Table14[[#This Row],[SMT ID]],'[2]2019'!$A$7:$T$120,4,FALSE))</f>
        <v>44166</v>
      </c>
      <c r="P1516" s="6" t="str">
        <f>_xlfn.IFNA(VLOOKUP(Table14[[#This Row],[SMT ID]],'[2]2018'!$A$7:$U$90,4,FALSE),VLOOKUP(Table14[[#This Row],[SMT ID]],'[2]2019'!$A$7:$T$120,5,FALSE))</f>
        <v>Yes</v>
      </c>
      <c r="Q1516" s="6" t="s">
        <v>4526</v>
      </c>
      <c r="R1516" s="6" t="e">
        <f>VLOOKUP(Table14[[#This Row],[SMT ID]],'2018 K-1 Export'!A1308:I2859,9,0)</f>
        <v>#N/A</v>
      </c>
      <c r="S1516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16" s="37" t="e">
        <f>VLOOKUP(Table14[[#This Row],[SMT ID]],'[1]Section 163(j) Election'!$A$5:$J$1406,7,0)</f>
        <v>#N/A</v>
      </c>
    </row>
    <row r="1517" spans="1:20" s="5" customFormat="1" ht="30" customHeight="1" x14ac:dyDescent="0.25">
      <c r="A1517" s="18" t="s">
        <v>973</v>
      </c>
      <c r="B1517" s="19">
        <v>67994</v>
      </c>
      <c r="C1517" s="20">
        <v>100</v>
      </c>
      <c r="D1517" s="21" t="s">
        <v>973</v>
      </c>
      <c r="E1517" s="21" t="s">
        <v>977</v>
      </c>
      <c r="F1517" s="21" t="s">
        <v>978</v>
      </c>
      <c r="G1517" s="21" t="s">
        <v>498</v>
      </c>
      <c r="H1517" s="18" t="s">
        <v>499</v>
      </c>
      <c r="I1517" s="18" t="s">
        <v>43</v>
      </c>
      <c r="J1517" s="21" t="s">
        <v>359</v>
      </c>
      <c r="K1517" s="22">
        <v>43069</v>
      </c>
      <c r="L1517" s="22"/>
      <c r="M1517" s="20" t="s">
        <v>105</v>
      </c>
      <c r="N1517" s="21" t="s">
        <v>26</v>
      </c>
      <c r="O1517" s="23"/>
      <c r="P1517" s="20" t="s">
        <v>21</v>
      </c>
      <c r="Q1517" s="20">
        <v>2019</v>
      </c>
      <c r="R1517" s="24"/>
      <c r="S151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NO</v>
      </c>
      <c r="T1517" s="38">
        <f>VLOOKUP(Table14[[#This Row],[SMT ID]],'[1]Section 163(j) Election'!$A$5:$J$1406,7,0)</f>
        <v>2019</v>
      </c>
    </row>
    <row r="1518" spans="1:20" s="5" customFormat="1" ht="30" customHeight="1" x14ac:dyDescent="0.25">
      <c r="A1518" s="5" t="s">
        <v>666</v>
      </c>
      <c r="B1518" s="15">
        <v>67997</v>
      </c>
      <c r="C1518" s="6">
        <v>100</v>
      </c>
      <c r="D1518" s="5" t="s">
        <v>666</v>
      </c>
      <c r="E1518" s="5" t="s">
        <v>677</v>
      </c>
      <c r="F1518" s="5" t="s">
        <v>678</v>
      </c>
      <c r="G1518" s="5" t="s">
        <v>679</v>
      </c>
      <c r="H1518" s="5" t="s">
        <v>463</v>
      </c>
      <c r="I1518" s="5" t="s">
        <v>452</v>
      </c>
      <c r="J1518" s="5" t="s">
        <v>453</v>
      </c>
      <c r="K1518" s="7">
        <v>43273</v>
      </c>
      <c r="L1518" s="7"/>
      <c r="M1518" s="6" t="s">
        <v>70</v>
      </c>
      <c r="N1518" s="5" t="s">
        <v>47</v>
      </c>
      <c r="O1518" s="9">
        <f>_xlfn.IFNA(VLOOKUP(Table14[[#This Row],[SMT ID]],'[2]2018'!$A$7:$U$90,3,FALSE),VLOOKUP(Table14[[#This Row],[SMT ID]],'[2]2019'!$A$7:$T$120,4,FALSE))</f>
        <v>44075</v>
      </c>
      <c r="P1518" s="6" t="str">
        <f>_xlfn.IFNA(VLOOKUP(Table14[[#This Row],[SMT ID]],'[2]2018'!$A$7:$U$90,4,FALSE),VLOOKUP(Table14[[#This Row],[SMT ID]],'[2]2019'!$A$7:$T$120,5,FALSE))</f>
        <v>Yes</v>
      </c>
      <c r="Q1518" s="6" t="s">
        <v>4526</v>
      </c>
      <c r="R1518" s="6" t="str">
        <f>VLOOKUP(Table14[[#This Row],[SMT ID]],'2018 K-1 Export'!A183:I1734,9,0)</f>
        <v>No</v>
      </c>
      <c r="S1518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18" s="37" t="e">
        <f>VLOOKUP(Table14[[#This Row],[SMT ID]],'[1]Section 163(j) Election'!$A$5:$J$1406,7,0)</f>
        <v>#N/A</v>
      </c>
    </row>
    <row r="1519" spans="1:20" s="5" customFormat="1" ht="30" customHeight="1" x14ac:dyDescent="0.25">
      <c r="A1519" s="5" t="s">
        <v>686</v>
      </c>
      <c r="B1519" s="19">
        <v>68001</v>
      </c>
      <c r="C1519" s="20">
        <v>100</v>
      </c>
      <c r="D1519" s="21" t="s">
        <v>686</v>
      </c>
      <c r="E1519" s="21" t="s">
        <v>742</v>
      </c>
      <c r="F1519" s="21" t="s">
        <v>743</v>
      </c>
      <c r="G1519" s="21" t="s">
        <v>744</v>
      </c>
      <c r="H1519" s="5" t="s">
        <v>431</v>
      </c>
      <c r="I1519" s="5" t="s">
        <v>43</v>
      </c>
      <c r="J1519" s="21" t="s">
        <v>44</v>
      </c>
      <c r="K1519" s="22">
        <v>43081</v>
      </c>
      <c r="L1519" s="22"/>
      <c r="M1519" s="20" t="s">
        <v>64</v>
      </c>
      <c r="N1519" s="21" t="s">
        <v>47</v>
      </c>
      <c r="O1519" s="23"/>
      <c r="P1519" s="20" t="s">
        <v>21</v>
      </c>
      <c r="Q1519" s="20">
        <v>2019</v>
      </c>
      <c r="R1519" s="6"/>
      <c r="S151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NO</v>
      </c>
      <c r="T1519" s="38">
        <f>VLOOKUP(Table14[[#This Row],[SMT ID]],'[1]Section 163(j) Election'!$A$5:$J$1406,7,0)</f>
        <v>2019</v>
      </c>
    </row>
    <row r="1520" spans="1:20" s="5" customFormat="1" ht="30" customHeight="1" x14ac:dyDescent="0.25">
      <c r="A1520" s="21" t="s">
        <v>686</v>
      </c>
      <c r="B1520" s="19">
        <v>68009</v>
      </c>
      <c r="C1520" s="20">
        <v>100</v>
      </c>
      <c r="D1520" s="21" t="s">
        <v>686</v>
      </c>
      <c r="E1520" s="21" t="s">
        <v>745</v>
      </c>
      <c r="F1520" s="21" t="s">
        <v>746</v>
      </c>
      <c r="G1520" s="21" t="s">
        <v>747</v>
      </c>
      <c r="H1520" s="21" t="s">
        <v>499</v>
      </c>
      <c r="I1520" s="21" t="s">
        <v>43</v>
      </c>
      <c r="J1520" s="21" t="s">
        <v>529</v>
      </c>
      <c r="K1520" s="22">
        <v>42978</v>
      </c>
      <c r="L1520" s="22"/>
      <c r="M1520" s="20" t="s">
        <v>90</v>
      </c>
      <c r="N1520" s="21" t="s">
        <v>56</v>
      </c>
      <c r="O1520" s="23"/>
      <c r="P1520" s="20" t="s">
        <v>21</v>
      </c>
      <c r="Q1520" s="20">
        <v>2019</v>
      </c>
      <c r="R1520" s="20"/>
      <c r="S1520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NO</v>
      </c>
      <c r="T1520" s="37">
        <f>VLOOKUP(Table14[[#This Row],[SMT ID]],'[1]Section 163(j) Election'!$A$5:$J$1406,7,0)</f>
        <v>2019</v>
      </c>
    </row>
    <row r="1521" spans="1:20" s="5" customFormat="1" ht="30" customHeight="1" x14ac:dyDescent="0.25">
      <c r="A1521" s="5" t="s">
        <v>1595</v>
      </c>
      <c r="B1521" s="15">
        <v>68010</v>
      </c>
      <c r="C1521" s="6">
        <v>100</v>
      </c>
      <c r="D1521" s="5" t="s">
        <v>1595</v>
      </c>
      <c r="E1521" s="5" t="s">
        <v>1596</v>
      </c>
      <c r="F1521" s="5" t="s">
        <v>1597</v>
      </c>
      <c r="G1521" s="5" t="s">
        <v>1508</v>
      </c>
      <c r="H1521" s="5" t="s">
        <v>42</v>
      </c>
      <c r="I1521" s="5" t="s">
        <v>43</v>
      </c>
      <c r="J1521" s="5" t="s">
        <v>1509</v>
      </c>
      <c r="K1521" s="7">
        <v>43424</v>
      </c>
      <c r="L1521" s="7"/>
      <c r="M1521" s="6" t="s">
        <v>83</v>
      </c>
      <c r="N1521" s="5" t="s">
        <v>47</v>
      </c>
      <c r="O1521" s="9">
        <f>_xlfn.IFNA(VLOOKUP(Table14[[#This Row],[SMT ID]],'[2]2018'!$A$7:$U$90,3,FALSE),VLOOKUP(Table14[[#This Row],[SMT ID]],'[2]2019'!$A$7:$T$120,4,FALSE))</f>
        <v>43739</v>
      </c>
      <c r="P1521" s="6" t="str">
        <f>_xlfn.IFNA(VLOOKUP(Table14[[#This Row],[SMT ID]],'[2]2018'!$A$7:$U$90,4,FALSE),VLOOKUP(Table14[[#This Row],[SMT ID]],'[2]2019'!$A$7:$T$120,5,FALSE))</f>
        <v>Yes</v>
      </c>
      <c r="Q1521" s="6" t="s">
        <v>4526</v>
      </c>
      <c r="R1521" s="6" t="e">
        <f>VLOOKUP(Table14[[#This Row],[SMT ID]],'2018 K-1 Export'!A534:I2085,9,0)</f>
        <v>#N/A</v>
      </c>
      <c r="S1521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21" s="38" t="e">
        <f>VLOOKUP(Table14[[#This Row],[SMT ID]],'[1]Section 163(j) Election'!$A$5:$J$1406,7,0)</f>
        <v>#N/A</v>
      </c>
    </row>
    <row r="1522" spans="1:20" s="5" customFormat="1" ht="30" customHeight="1" x14ac:dyDescent="0.25">
      <c r="A1522" s="18" t="s">
        <v>4020</v>
      </c>
      <c r="B1522" s="19">
        <v>68012</v>
      </c>
      <c r="C1522" s="20">
        <v>100</v>
      </c>
      <c r="D1522" s="21" t="s">
        <v>4020</v>
      </c>
      <c r="E1522" s="21" t="s">
        <v>4025</v>
      </c>
      <c r="F1522" s="21" t="s">
        <v>4026</v>
      </c>
      <c r="G1522" s="21" t="s">
        <v>498</v>
      </c>
      <c r="H1522" s="18" t="s">
        <v>499</v>
      </c>
      <c r="I1522" s="18" t="s">
        <v>43</v>
      </c>
      <c r="J1522" s="21" t="s">
        <v>359</v>
      </c>
      <c r="K1522" s="22">
        <v>43096</v>
      </c>
      <c r="L1522" s="22"/>
      <c r="M1522" s="20" t="s">
        <v>64</v>
      </c>
      <c r="N1522" s="21" t="s">
        <v>47</v>
      </c>
      <c r="O1522" s="23"/>
      <c r="P1522" s="20" t="s">
        <v>21</v>
      </c>
      <c r="Q1522" s="20">
        <v>2019</v>
      </c>
      <c r="R1522" s="24"/>
      <c r="S1522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NO</v>
      </c>
      <c r="T1522" s="37">
        <f>VLOOKUP(Table14[[#This Row],[SMT ID]],'[1]Section 163(j) Election'!$A$5:$J$1406,7,0)</f>
        <v>2019</v>
      </c>
    </row>
    <row r="1523" spans="1:20" s="5" customFormat="1" ht="30" customHeight="1" x14ac:dyDescent="0.25">
      <c r="A1523" s="5" t="s">
        <v>973</v>
      </c>
      <c r="B1523" s="15">
        <v>68016</v>
      </c>
      <c r="C1523" s="6">
        <v>100</v>
      </c>
      <c r="D1523" s="5" t="s">
        <v>973</v>
      </c>
      <c r="E1523" s="5" t="s">
        <v>979</v>
      </c>
      <c r="F1523" s="5" t="s">
        <v>980</v>
      </c>
      <c r="G1523" s="5" t="s">
        <v>981</v>
      </c>
      <c r="H1523" s="5" t="s">
        <v>499</v>
      </c>
      <c r="I1523" s="5" t="s">
        <v>43</v>
      </c>
      <c r="J1523" s="5" t="s">
        <v>862</v>
      </c>
      <c r="K1523" s="7">
        <v>43123</v>
      </c>
      <c r="L1523" s="7"/>
      <c r="M1523" s="6" t="s">
        <v>64</v>
      </c>
      <c r="N1523" s="5" t="s">
        <v>47</v>
      </c>
      <c r="O1523" s="9">
        <f>_xlfn.IFNA(VLOOKUP(Table14[[#This Row],[SMT ID]],'[2]2018'!$A$7:$U$90,3,FALSE),VLOOKUP(Table14[[#This Row],[SMT ID]],'[2]2019'!$A$7:$T$120,4,FALSE))</f>
        <v>43586</v>
      </c>
      <c r="P1523" s="6" t="str">
        <f>_xlfn.IFNA(VLOOKUP(Table14[[#This Row],[SMT ID]],'[2]2018'!$A$7:$U$90,4,FALSE),VLOOKUP(Table14[[#This Row],[SMT ID]],'[2]2019'!$A$7:$T$120,5,FALSE))</f>
        <v>Yes</v>
      </c>
      <c r="Q1523" s="6" t="s">
        <v>4526</v>
      </c>
      <c r="R1523" s="6" t="str">
        <f>VLOOKUP(Table14[[#This Row],[SMT ID]],'2018 K-1 Export'!A302:I1853,9,0)</f>
        <v>No</v>
      </c>
      <c r="S1523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23" s="38" t="e">
        <f>VLOOKUP(Table14[[#This Row],[SMT ID]],'[1]Section 163(j) Election'!$A$5:$J$1406,7,0)</f>
        <v>#N/A</v>
      </c>
    </row>
    <row r="1524" spans="1:20" s="5" customFormat="1" ht="30" customHeight="1" x14ac:dyDescent="0.25">
      <c r="A1524" s="5" t="s">
        <v>973</v>
      </c>
      <c r="B1524" s="15">
        <v>68021</v>
      </c>
      <c r="C1524" s="6">
        <v>14.8</v>
      </c>
      <c r="D1524" s="5" t="s">
        <v>973</v>
      </c>
      <c r="E1524" s="5" t="s">
        <v>982</v>
      </c>
      <c r="F1524" s="5" t="s">
        <v>983</v>
      </c>
      <c r="G1524" s="5" t="s">
        <v>964</v>
      </c>
      <c r="H1524" s="5" t="s">
        <v>499</v>
      </c>
      <c r="I1524" s="5" t="s">
        <v>43</v>
      </c>
      <c r="J1524" s="5" t="s">
        <v>608</v>
      </c>
      <c r="K1524" s="7">
        <v>43524</v>
      </c>
      <c r="L1524" s="7"/>
      <c r="M1524" s="6" t="s">
        <v>83</v>
      </c>
      <c r="N1524" s="5" t="s">
        <v>47</v>
      </c>
      <c r="O1524" s="9">
        <f>_xlfn.IFNA(VLOOKUP(Table14[[#This Row],[SMT ID]],'[2]2018'!$A$7:$U$90,3,FALSE),VLOOKUP(Table14[[#This Row],[SMT ID]],'[2]2019'!$A$7:$T$120,4,FALSE))</f>
        <v>44044</v>
      </c>
      <c r="P1524" s="6" t="str">
        <f>_xlfn.IFNA(VLOOKUP(Table14[[#This Row],[SMT ID]],'[2]2018'!$A$7:$U$90,4,FALSE),VLOOKUP(Table14[[#This Row],[SMT ID]],'[2]2019'!$A$7:$T$120,5,FALSE))</f>
        <v>Yes</v>
      </c>
      <c r="Q1524" s="6" t="s">
        <v>4526</v>
      </c>
      <c r="R1524" s="6" t="str">
        <f>VLOOKUP(Table14[[#This Row],[SMT ID]],'2018 K-1 Export'!A303:I1854,9,0)</f>
        <v/>
      </c>
      <c r="S1524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24" s="37" t="e">
        <f>VLOOKUP(Table14[[#This Row],[SMT ID]],'[1]Section 163(j) Election'!$A$5:$J$1406,7,0)</f>
        <v>#N/A</v>
      </c>
    </row>
    <row r="1525" spans="1:20" s="5" customFormat="1" ht="30" customHeight="1" x14ac:dyDescent="0.25">
      <c r="A1525" s="5" t="s">
        <v>986</v>
      </c>
      <c r="B1525" s="15">
        <v>68021</v>
      </c>
      <c r="C1525" s="6">
        <v>85.2</v>
      </c>
      <c r="D1525" s="5" t="s">
        <v>986</v>
      </c>
      <c r="E1525" s="5" t="s">
        <v>982</v>
      </c>
      <c r="F1525" s="5" t="s">
        <v>983</v>
      </c>
      <c r="G1525" s="5" t="s">
        <v>964</v>
      </c>
      <c r="H1525" s="5" t="s">
        <v>499</v>
      </c>
      <c r="I1525" s="5" t="s">
        <v>43</v>
      </c>
      <c r="J1525" s="5" t="s">
        <v>608</v>
      </c>
      <c r="K1525" s="7">
        <v>43524</v>
      </c>
      <c r="L1525" s="7"/>
      <c r="M1525" s="6" t="s">
        <v>83</v>
      </c>
      <c r="N1525" s="5" t="s">
        <v>47</v>
      </c>
      <c r="O1525" s="9">
        <f>_xlfn.IFNA(VLOOKUP(Table14[[#This Row],[SMT ID]],'[2]2018'!$A$7:$U$90,3,FALSE),VLOOKUP(Table14[[#This Row],[SMT ID]],'[2]2019'!$A$7:$T$120,4,FALSE))</f>
        <v>44044</v>
      </c>
      <c r="P1525" s="6" t="str">
        <f>_xlfn.IFNA(VLOOKUP(Table14[[#This Row],[SMT ID]],'[2]2018'!$A$7:$U$90,4,FALSE),VLOOKUP(Table14[[#This Row],[SMT ID]],'[2]2019'!$A$7:$T$120,5,FALSE))</f>
        <v>Yes</v>
      </c>
      <c r="Q1525" s="6" t="s">
        <v>4526</v>
      </c>
      <c r="R1525" s="6" t="str">
        <f>VLOOKUP(Table14[[#This Row],[SMT ID]],'2018 K-1 Export'!A306:I1857,9,0)</f>
        <v/>
      </c>
      <c r="S1525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25" s="38" t="e">
        <f>VLOOKUP(Table14[[#This Row],[SMT ID]],'[1]Section 163(j) Election'!$A$5:$J$1406,7,0)</f>
        <v>#N/A</v>
      </c>
    </row>
    <row r="1526" spans="1:20" s="5" customFormat="1" ht="30" customHeight="1" x14ac:dyDescent="0.25">
      <c r="A1526" s="5" t="s">
        <v>933</v>
      </c>
      <c r="B1526" s="19">
        <v>78065</v>
      </c>
      <c r="C1526" s="20">
        <v>65</v>
      </c>
      <c r="D1526" s="21" t="s">
        <v>933</v>
      </c>
      <c r="E1526" s="21" t="s">
        <v>958</v>
      </c>
      <c r="F1526" s="21" t="s">
        <v>959</v>
      </c>
      <c r="G1526" s="21" t="s">
        <v>960</v>
      </c>
      <c r="H1526" s="5" t="s">
        <v>524</v>
      </c>
      <c r="I1526" s="5" t="s">
        <v>43</v>
      </c>
      <c r="J1526" s="21" t="s">
        <v>116</v>
      </c>
      <c r="K1526" s="22">
        <v>43070</v>
      </c>
      <c r="L1526" s="22"/>
      <c r="M1526" s="20" t="s">
        <v>64</v>
      </c>
      <c r="N1526" s="21" t="s">
        <v>47</v>
      </c>
      <c r="O1526" s="23"/>
      <c r="P1526" s="20" t="s">
        <v>21</v>
      </c>
      <c r="Q1526" s="20">
        <v>2019</v>
      </c>
      <c r="R1526" s="6"/>
      <c r="S152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NO</v>
      </c>
      <c r="T1526" s="37">
        <f>VLOOKUP(Table14[[#This Row],[SMT ID]],'[1]Section 163(j) Election'!$A$5:$J$1406,7,0)</f>
        <v>2019</v>
      </c>
    </row>
    <row r="1527" spans="1:20" s="5" customFormat="1" ht="30" customHeight="1" x14ac:dyDescent="0.25">
      <c r="A1527" s="5" t="s">
        <v>973</v>
      </c>
      <c r="B1527" s="15">
        <v>78065</v>
      </c>
      <c r="C1527" s="6">
        <v>35</v>
      </c>
      <c r="D1527" s="5" t="s">
        <v>973</v>
      </c>
      <c r="E1527" s="5" t="s">
        <v>958</v>
      </c>
      <c r="F1527" s="5" t="s">
        <v>959</v>
      </c>
      <c r="G1527" s="5" t="s">
        <v>960</v>
      </c>
      <c r="H1527" s="5" t="s">
        <v>524</v>
      </c>
      <c r="I1527" s="5" t="s">
        <v>43</v>
      </c>
      <c r="J1527" s="5" t="s">
        <v>116</v>
      </c>
      <c r="K1527" s="7">
        <v>43070</v>
      </c>
      <c r="L1527" s="7"/>
      <c r="M1527" s="6" t="s">
        <v>64</v>
      </c>
      <c r="N1527" s="5" t="s">
        <v>47</v>
      </c>
      <c r="O1527" s="9"/>
      <c r="P1527" s="6" t="str">
        <f>VLOOKUP(Table14[[#This Row],[SMT ID]],Table13[[SMT'#]:[163 J Election Question]],9,0)</f>
        <v>No</v>
      </c>
      <c r="Q1527" s="6"/>
      <c r="R1527" s="6"/>
      <c r="S1527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527" s="38">
        <f>VLOOKUP(Table14[[#This Row],[SMT ID]],'[1]Section 163(j) Election'!$A$5:$J$1406,7,0)</f>
        <v>2019</v>
      </c>
    </row>
    <row r="1528" spans="1:20" s="5" customFormat="1" ht="30" customHeight="1" x14ac:dyDescent="0.25">
      <c r="A1528" s="5" t="s">
        <v>4158</v>
      </c>
      <c r="B1528" s="15">
        <v>78067</v>
      </c>
      <c r="C1528" s="6">
        <v>100</v>
      </c>
      <c r="D1528" s="5" t="s">
        <v>4158</v>
      </c>
      <c r="E1528" s="5" t="s">
        <v>4162</v>
      </c>
      <c r="F1528" s="5" t="s">
        <v>4163</v>
      </c>
      <c r="G1528" s="5" t="s">
        <v>3850</v>
      </c>
      <c r="H1528" s="5" t="s">
        <v>132</v>
      </c>
      <c r="I1528" s="5" t="s">
        <v>133</v>
      </c>
      <c r="J1528" s="5" t="s">
        <v>1710</v>
      </c>
      <c r="K1528" s="7">
        <v>43644</v>
      </c>
      <c r="L1528" s="7"/>
      <c r="M1528" s="6" t="s">
        <v>64</v>
      </c>
      <c r="N1528" s="5" t="s">
        <v>47</v>
      </c>
      <c r="O1528" s="9">
        <f>_xlfn.IFNA(VLOOKUP(Table14[[#This Row],[SMT ID]],'[2]2018'!$A$7:$U$90,3,FALSE),VLOOKUP(Table14[[#This Row],[SMT ID]],'[2]2019'!$A$7:$T$120,4,FALSE))</f>
        <v>43647</v>
      </c>
      <c r="P1528" s="6" t="str">
        <f>_xlfn.IFNA(VLOOKUP(Table14[[#This Row],[SMT ID]],'[2]2018'!$A$7:$U$90,4,FALSE),VLOOKUP(Table14[[#This Row],[SMT ID]],'[2]2019'!$A$7:$T$120,5,FALSE))</f>
        <v>Yes</v>
      </c>
      <c r="Q1528" s="32" t="s">
        <v>4526</v>
      </c>
      <c r="R1528" s="6" t="e">
        <f>VLOOKUP(Table14[[#This Row],[SMT ID]],'2018 K-1 Export'!A1639:I3190,9,0)</f>
        <v>#N/A</v>
      </c>
      <c r="S1528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28" s="37" t="e">
        <f>VLOOKUP(Table14[[#This Row],[SMT ID]],'[1]Section 163(j) Election'!$A$5:$J$1406,7,0)</f>
        <v>#N/A</v>
      </c>
    </row>
    <row r="1529" spans="1:20" s="5" customFormat="1" ht="30" customHeight="1" x14ac:dyDescent="0.25">
      <c r="A1529" s="18" t="s">
        <v>1588</v>
      </c>
      <c r="B1529" s="19">
        <v>78068</v>
      </c>
      <c r="C1529" s="20">
        <v>100</v>
      </c>
      <c r="D1529" s="21" t="s">
        <v>1588</v>
      </c>
      <c r="E1529" s="21" t="s">
        <v>1589</v>
      </c>
      <c r="F1529" s="21" t="s">
        <v>1590</v>
      </c>
      <c r="G1529" s="21" t="s">
        <v>1074</v>
      </c>
      <c r="H1529" s="18" t="s">
        <v>42</v>
      </c>
      <c r="I1529" s="18" t="s">
        <v>43</v>
      </c>
      <c r="J1529" s="21" t="s">
        <v>862</v>
      </c>
      <c r="K1529" s="22">
        <v>43097</v>
      </c>
      <c r="L1529" s="22"/>
      <c r="M1529" s="20" t="s">
        <v>64</v>
      </c>
      <c r="N1529" s="21" t="s">
        <v>47</v>
      </c>
      <c r="O1529" s="23"/>
      <c r="P1529" s="20" t="s">
        <v>21</v>
      </c>
      <c r="Q1529" s="20">
        <v>2019</v>
      </c>
      <c r="R1529" s="24"/>
      <c r="S1529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NO</v>
      </c>
      <c r="T1529" s="38">
        <f>VLOOKUP(Table14[[#This Row],[SMT ID]],'[1]Section 163(j) Election'!$A$5:$J$1406,7,0)</f>
        <v>2019</v>
      </c>
    </row>
    <row r="1530" spans="1:20" s="5" customFormat="1" ht="30" customHeight="1" x14ac:dyDescent="0.25">
      <c r="A1530" s="5" t="s">
        <v>825</v>
      </c>
      <c r="B1530" s="15">
        <v>78082</v>
      </c>
      <c r="C1530" s="6">
        <v>15.98</v>
      </c>
      <c r="D1530" s="5" t="s">
        <v>825</v>
      </c>
      <c r="E1530" s="5" t="s">
        <v>829</v>
      </c>
      <c r="F1530" s="5" t="s">
        <v>830</v>
      </c>
      <c r="G1530" s="5" t="s">
        <v>543</v>
      </c>
      <c r="H1530" s="5" t="s">
        <v>127</v>
      </c>
      <c r="I1530" s="5" t="s">
        <v>43</v>
      </c>
      <c r="J1530" s="5" t="s">
        <v>329</v>
      </c>
      <c r="K1530" s="7">
        <v>43348</v>
      </c>
      <c r="L1530" s="7"/>
      <c r="M1530" s="6" t="s">
        <v>83</v>
      </c>
      <c r="N1530" s="5" t="s">
        <v>47</v>
      </c>
      <c r="O1530" s="9">
        <f>_xlfn.IFNA(VLOOKUP(Table14[[#This Row],[SMT ID]],'[2]2018'!$A$7:$U$90,3,FALSE),VLOOKUP(Table14[[#This Row],[SMT ID]],'[2]2019'!$A$7:$T$120,4,FALSE))</f>
        <v>43831</v>
      </c>
      <c r="P1530" s="6" t="str">
        <f>_xlfn.IFNA(VLOOKUP(Table14[[#This Row],[SMT ID]],'[2]2018'!$A$7:$U$90,4,FALSE),VLOOKUP(Table14[[#This Row],[SMT ID]],'[2]2019'!$A$7:$T$120,5,FALSE))</f>
        <v>Yes</v>
      </c>
      <c r="Q1530" s="6" t="s">
        <v>4526</v>
      </c>
      <c r="R1530" s="6" t="str">
        <f>VLOOKUP(Table14[[#This Row],[SMT ID]],'2018 K-1 Export'!A237:I1788,9,0)</f>
        <v>No</v>
      </c>
      <c r="S1530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30" s="37" t="e">
        <f>VLOOKUP(Table14[[#This Row],[SMT ID]],'[1]Section 163(j) Election'!$A$5:$J$1406,7,0)</f>
        <v>#N/A</v>
      </c>
    </row>
    <row r="1531" spans="1:20" s="5" customFormat="1" ht="30" customHeight="1" x14ac:dyDescent="0.25">
      <c r="A1531" s="5" t="s">
        <v>1588</v>
      </c>
      <c r="B1531" s="15">
        <v>78082</v>
      </c>
      <c r="C1531" s="6">
        <v>78.25</v>
      </c>
      <c r="D1531" s="5" t="s">
        <v>1588</v>
      </c>
      <c r="E1531" s="5" t="s">
        <v>829</v>
      </c>
      <c r="F1531" s="5" t="s">
        <v>830</v>
      </c>
      <c r="G1531" s="5" t="s">
        <v>543</v>
      </c>
      <c r="H1531" s="5" t="s">
        <v>127</v>
      </c>
      <c r="I1531" s="5" t="s">
        <v>43</v>
      </c>
      <c r="J1531" s="5" t="s">
        <v>329</v>
      </c>
      <c r="K1531" s="7">
        <v>43348</v>
      </c>
      <c r="L1531" s="7"/>
      <c r="M1531" s="6" t="s">
        <v>83</v>
      </c>
      <c r="N1531" s="5" t="s">
        <v>47</v>
      </c>
      <c r="O1531" s="9">
        <f>_xlfn.IFNA(VLOOKUP(Table14[[#This Row],[SMT ID]],'[2]2018'!$A$7:$U$90,3,FALSE),VLOOKUP(Table14[[#This Row],[SMT ID]],'[2]2019'!$A$7:$T$120,4,FALSE))</f>
        <v>43831</v>
      </c>
      <c r="P1531" s="6" t="str">
        <f>_xlfn.IFNA(VLOOKUP(Table14[[#This Row],[SMT ID]],'[2]2018'!$A$7:$U$90,4,FALSE),VLOOKUP(Table14[[#This Row],[SMT ID]],'[2]2019'!$A$7:$T$120,5,FALSE))</f>
        <v>Yes</v>
      </c>
      <c r="Q1531" s="6" t="s">
        <v>4526</v>
      </c>
      <c r="R1531" s="6" t="str">
        <f>VLOOKUP(Table14[[#This Row],[SMT ID]],'2018 K-1 Export'!A531:I2082,9,0)</f>
        <v>No</v>
      </c>
      <c r="S1531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31" s="38" t="e">
        <f>VLOOKUP(Table14[[#This Row],[SMT ID]],'[1]Section 163(j) Election'!$A$5:$J$1406,7,0)</f>
        <v>#N/A</v>
      </c>
    </row>
    <row r="1532" spans="1:20" s="5" customFormat="1" ht="30" customHeight="1" x14ac:dyDescent="0.25">
      <c r="A1532" s="5" t="s">
        <v>1595</v>
      </c>
      <c r="B1532" s="15">
        <v>78082</v>
      </c>
      <c r="C1532" s="6">
        <v>5.77</v>
      </c>
      <c r="D1532" s="5" t="s">
        <v>1595</v>
      </c>
      <c r="E1532" s="5" t="s">
        <v>829</v>
      </c>
      <c r="F1532" s="5" t="s">
        <v>830</v>
      </c>
      <c r="G1532" s="5" t="s">
        <v>543</v>
      </c>
      <c r="H1532" s="5" t="s">
        <v>127</v>
      </c>
      <c r="I1532" s="5" t="s">
        <v>43</v>
      </c>
      <c r="J1532" s="5" t="s">
        <v>329</v>
      </c>
      <c r="K1532" s="7">
        <v>43348</v>
      </c>
      <c r="L1532" s="7"/>
      <c r="M1532" s="6" t="s">
        <v>83</v>
      </c>
      <c r="N1532" s="5" t="s">
        <v>47</v>
      </c>
      <c r="O1532" s="9">
        <f>_xlfn.IFNA(VLOOKUP(Table14[[#This Row],[SMT ID]],'[2]2018'!$A$7:$U$90,3,FALSE),VLOOKUP(Table14[[#This Row],[SMT ID]],'[2]2019'!$A$7:$T$120,4,FALSE))</f>
        <v>43831</v>
      </c>
      <c r="P1532" s="6" t="str">
        <f>_xlfn.IFNA(VLOOKUP(Table14[[#This Row],[SMT ID]],'[2]2018'!$A$7:$U$90,4,FALSE),VLOOKUP(Table14[[#This Row],[SMT ID]],'[2]2019'!$A$7:$T$120,5,FALSE))</f>
        <v>Yes</v>
      </c>
      <c r="Q1532" s="6" t="s">
        <v>4526</v>
      </c>
      <c r="R1532" s="6" t="str">
        <f>VLOOKUP(Table14[[#This Row],[SMT ID]],'2018 K-1 Export'!A535:I2086,9,0)</f>
        <v>No</v>
      </c>
      <c r="S1532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32" s="37" t="e">
        <f>VLOOKUP(Table14[[#This Row],[SMT ID]],'[1]Section 163(j) Election'!$A$5:$J$1406,7,0)</f>
        <v>#N/A</v>
      </c>
    </row>
    <row r="1533" spans="1:20" s="5" customFormat="1" ht="30" customHeight="1" x14ac:dyDescent="0.25">
      <c r="A1533" s="18" t="s">
        <v>1588</v>
      </c>
      <c r="B1533" s="19">
        <v>78092</v>
      </c>
      <c r="C1533" s="20">
        <v>100</v>
      </c>
      <c r="D1533" s="21" t="s">
        <v>1588</v>
      </c>
      <c r="E1533" s="21" t="s">
        <v>1591</v>
      </c>
      <c r="F1533" s="21" t="s">
        <v>1592</v>
      </c>
      <c r="G1533" s="21" t="s">
        <v>1396</v>
      </c>
      <c r="H1533" s="18" t="s">
        <v>42</v>
      </c>
      <c r="I1533" s="18" t="s">
        <v>43</v>
      </c>
      <c r="J1533" s="21" t="s">
        <v>1348</v>
      </c>
      <c r="K1533" s="22">
        <v>43040</v>
      </c>
      <c r="L1533" s="22"/>
      <c r="M1533" s="20" t="s">
        <v>64</v>
      </c>
      <c r="N1533" s="21" t="s">
        <v>47</v>
      </c>
      <c r="O1533" s="23">
        <v>43467</v>
      </c>
      <c r="P1533" s="20" t="s">
        <v>21</v>
      </c>
      <c r="Q1533" s="20">
        <v>2019</v>
      </c>
      <c r="R1533" s="24"/>
      <c r="S1533" s="38" t="str">
        <f>IF(VLOOKUP(Table14[[#This Row],[SMT ID]],'[1]Section 163(j) Election'!$A$5:$H$1484,8,0)=Table14[[#This Row],[Make Section 163j Election (Yes/No)]],"MATCH",VLOOKUP(Table14[[#This Row],[SMT ID]],'[1]Section 163(j) Election'!$A$5:$H$1406,8,0))</f>
        <v>MATCH</v>
      </c>
      <c r="T1533" s="38">
        <f>VLOOKUP(Table14[[#This Row],[SMT ID]],'[1]Section 163(j) Election'!$A$5:$J$1406,7,0)</f>
        <v>2018</v>
      </c>
    </row>
    <row r="1534" spans="1:20" s="5" customFormat="1" ht="30" customHeight="1" x14ac:dyDescent="0.25">
      <c r="A1534" s="5" t="s">
        <v>686</v>
      </c>
      <c r="B1534" s="15">
        <v>78096</v>
      </c>
      <c r="C1534" s="6">
        <v>100</v>
      </c>
      <c r="D1534" s="5" t="s">
        <v>686</v>
      </c>
      <c r="E1534" s="5" t="s">
        <v>748</v>
      </c>
      <c r="F1534" s="5" t="s">
        <v>749</v>
      </c>
      <c r="G1534" s="5" t="s">
        <v>750</v>
      </c>
      <c r="H1534" s="5" t="s">
        <v>32</v>
      </c>
      <c r="I1534" s="5" t="s">
        <v>32</v>
      </c>
      <c r="J1534" s="5" t="s">
        <v>62</v>
      </c>
      <c r="K1534" s="7">
        <v>43194</v>
      </c>
      <c r="L1534" s="7"/>
      <c r="M1534" s="6" t="s">
        <v>64</v>
      </c>
      <c r="N1534" s="5" t="s">
        <v>47</v>
      </c>
      <c r="O1534" s="9">
        <f>_xlfn.IFNA(VLOOKUP(Table14[[#This Row],[SMT ID]],'[2]2018'!$A$7:$U$90,3,FALSE),VLOOKUP(Table14[[#This Row],[SMT ID]],'[2]2019'!$A$7:$T$120,4,FALSE))</f>
        <v>43586</v>
      </c>
      <c r="P1534" s="6" t="str">
        <f>_xlfn.IFNA(VLOOKUP(Table14[[#This Row],[SMT ID]],'[2]2018'!$A$7:$U$90,4,FALSE),VLOOKUP(Table14[[#This Row],[SMT ID]],'[2]2019'!$A$7:$T$120,5,FALSE))</f>
        <v>Yes</v>
      </c>
      <c r="Q1534" s="6" t="s">
        <v>4526</v>
      </c>
      <c r="R1534" s="6" t="str">
        <f>VLOOKUP(Table14[[#This Row],[SMT ID]],'2018 K-1 Export'!A207:I1758,9,0)</f>
        <v>No</v>
      </c>
      <c r="S1534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34" s="37" t="e">
        <f>VLOOKUP(Table14[[#This Row],[SMT ID]],'[1]Section 163(j) Election'!$A$5:$J$1406,7,0)</f>
        <v>#N/A</v>
      </c>
    </row>
    <row r="1535" spans="1:20" s="5" customFormat="1" ht="30" customHeight="1" x14ac:dyDescent="0.25">
      <c r="A1535" s="5" t="s">
        <v>3192</v>
      </c>
      <c r="B1535" s="15">
        <v>78100</v>
      </c>
      <c r="C1535" s="6">
        <v>100</v>
      </c>
      <c r="D1535" s="5" t="s">
        <v>3192</v>
      </c>
      <c r="E1535" s="5" t="s">
        <v>3216</v>
      </c>
      <c r="F1535" s="5" t="s">
        <v>3217</v>
      </c>
      <c r="G1535" s="5" t="s">
        <v>3218</v>
      </c>
      <c r="H1535" s="5" t="s">
        <v>144</v>
      </c>
      <c r="I1535" s="5" t="s">
        <v>133</v>
      </c>
      <c r="J1535" s="5" t="s">
        <v>33</v>
      </c>
      <c r="K1535" s="7">
        <v>43326</v>
      </c>
      <c r="L1535" s="7"/>
      <c r="M1535" s="6" t="s">
        <v>64</v>
      </c>
      <c r="N1535" s="5" t="s">
        <v>47</v>
      </c>
      <c r="O1535" s="9">
        <f>_xlfn.IFNA(VLOOKUP(Table14[[#This Row],[SMT ID]],'[2]2018'!$A$7:$U$90,3,FALSE),VLOOKUP(Table14[[#This Row],[SMT ID]],'[2]2019'!$A$7:$T$120,4,FALSE))</f>
        <v>43586</v>
      </c>
      <c r="P1535" s="6" t="str">
        <f>_xlfn.IFNA(VLOOKUP(Table14[[#This Row],[SMT ID]],'[2]2018'!$A$7:$U$90,4,FALSE),VLOOKUP(Table14[[#This Row],[SMT ID]],'[2]2019'!$A$7:$T$120,5,FALSE))</f>
        <v>Yes</v>
      </c>
      <c r="Q1535" s="6" t="s">
        <v>4526</v>
      </c>
      <c r="R1535" s="6" t="e">
        <f>VLOOKUP(Table14[[#This Row],[SMT ID]],'2018 K-1 Export'!A1232:I2783,9,0)</f>
        <v>#N/A</v>
      </c>
      <c r="S1535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35" s="38" t="e">
        <f>VLOOKUP(Table14[[#This Row],[SMT ID]],'[1]Section 163(j) Election'!$A$5:$J$1406,7,0)</f>
        <v>#N/A</v>
      </c>
    </row>
    <row r="1536" spans="1:20" s="5" customFormat="1" ht="30" customHeight="1" x14ac:dyDescent="0.25">
      <c r="A1536" s="5" t="s">
        <v>4261</v>
      </c>
      <c r="B1536" s="15">
        <v>78107</v>
      </c>
      <c r="C1536" s="6">
        <v>100</v>
      </c>
      <c r="D1536" s="5" t="s">
        <v>4261</v>
      </c>
      <c r="E1536" s="5" t="s">
        <v>4268</v>
      </c>
      <c r="F1536" s="5" t="s">
        <v>4269</v>
      </c>
      <c r="G1536" s="5" t="s">
        <v>585</v>
      </c>
      <c r="H1536" s="5" t="s">
        <v>524</v>
      </c>
      <c r="I1536" s="5" t="s">
        <v>43</v>
      </c>
      <c r="J1536" s="5" t="s">
        <v>586</v>
      </c>
      <c r="K1536" s="7">
        <v>42950</v>
      </c>
      <c r="L1536" s="7"/>
      <c r="M1536" s="6" t="s">
        <v>19</v>
      </c>
      <c r="O1536" s="9"/>
      <c r="P1536" s="6" t="s">
        <v>4525</v>
      </c>
      <c r="Q1536" s="6" t="s">
        <v>4525</v>
      </c>
      <c r="R1536" s="6"/>
      <c r="S1536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36" s="37" t="e">
        <f>VLOOKUP(Table14[[#This Row],[SMT ID]],'[1]Section 163(j) Election'!$A$5:$J$1406,7,0)</f>
        <v>#N/A</v>
      </c>
    </row>
    <row r="1537" spans="1:20" s="5" customFormat="1" ht="30" customHeight="1" x14ac:dyDescent="0.25">
      <c r="A1537" s="5" t="s">
        <v>4261</v>
      </c>
      <c r="B1537" s="15">
        <v>78108</v>
      </c>
      <c r="C1537" s="6">
        <v>100</v>
      </c>
      <c r="D1537" s="5" t="s">
        <v>4261</v>
      </c>
      <c r="E1537" s="5" t="s">
        <v>4270</v>
      </c>
      <c r="F1537" s="5" t="s">
        <v>4271</v>
      </c>
      <c r="G1537" s="5" t="s">
        <v>585</v>
      </c>
      <c r="H1537" s="5" t="s">
        <v>524</v>
      </c>
      <c r="I1537" s="5" t="s">
        <v>43</v>
      </c>
      <c r="J1537" s="5" t="s">
        <v>586</v>
      </c>
      <c r="K1537" s="7">
        <v>42950</v>
      </c>
      <c r="L1537" s="7"/>
      <c r="M1537" s="6" t="s">
        <v>19</v>
      </c>
      <c r="O1537" s="9"/>
      <c r="P1537" s="6" t="s">
        <v>4525</v>
      </c>
      <c r="Q1537" s="6" t="s">
        <v>4525</v>
      </c>
      <c r="R1537" s="6"/>
      <c r="S1537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37" s="38" t="e">
        <f>VLOOKUP(Table14[[#This Row],[SMT ID]],'[1]Section 163(j) Election'!$A$5:$J$1406,7,0)</f>
        <v>#N/A</v>
      </c>
    </row>
    <row r="1538" spans="1:20" s="5" customFormat="1" ht="30" customHeight="1" x14ac:dyDescent="0.25">
      <c r="A1538" s="5" t="s">
        <v>4261</v>
      </c>
      <c r="B1538" s="15">
        <v>78109</v>
      </c>
      <c r="C1538" s="6">
        <v>100</v>
      </c>
      <c r="D1538" s="5" t="s">
        <v>4261</v>
      </c>
      <c r="E1538" s="5" t="s">
        <v>4272</v>
      </c>
      <c r="F1538" s="5" t="s">
        <v>4273</v>
      </c>
      <c r="G1538" s="5" t="s">
        <v>585</v>
      </c>
      <c r="H1538" s="5" t="s">
        <v>524</v>
      </c>
      <c r="I1538" s="5" t="s">
        <v>43</v>
      </c>
      <c r="J1538" s="5" t="s">
        <v>586</v>
      </c>
      <c r="K1538" s="7">
        <v>42950</v>
      </c>
      <c r="L1538" s="7"/>
      <c r="M1538" s="6" t="s">
        <v>19</v>
      </c>
      <c r="O1538" s="9"/>
      <c r="P1538" s="6" t="s">
        <v>4525</v>
      </c>
      <c r="Q1538" s="6" t="s">
        <v>4525</v>
      </c>
      <c r="R1538" s="6"/>
      <c r="S1538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38" s="37" t="e">
        <f>VLOOKUP(Table14[[#This Row],[SMT ID]],'[1]Section 163(j) Election'!$A$5:$J$1406,7,0)</f>
        <v>#N/A</v>
      </c>
    </row>
    <row r="1539" spans="1:20" s="5" customFormat="1" ht="30" customHeight="1" x14ac:dyDescent="0.25">
      <c r="A1539" s="5" t="s">
        <v>3192</v>
      </c>
      <c r="B1539" s="15">
        <v>78114</v>
      </c>
      <c r="C1539" s="6">
        <v>100</v>
      </c>
      <c r="D1539" s="5" t="s">
        <v>3192</v>
      </c>
      <c r="E1539" s="5" t="s">
        <v>3219</v>
      </c>
      <c r="F1539" s="5" t="s">
        <v>3220</v>
      </c>
      <c r="G1539" s="5" t="s">
        <v>3221</v>
      </c>
      <c r="H1539" s="5" t="s">
        <v>100</v>
      </c>
      <c r="I1539" s="5" t="s">
        <v>32</v>
      </c>
      <c r="J1539" s="5" t="s">
        <v>2000</v>
      </c>
      <c r="K1539" s="7">
        <v>43251</v>
      </c>
      <c r="L1539" s="7"/>
      <c r="M1539" s="6" t="s">
        <v>105</v>
      </c>
      <c r="N1539" s="5" t="s">
        <v>56</v>
      </c>
      <c r="O1539" s="9">
        <f>_xlfn.IFNA(VLOOKUP(Table14[[#This Row],[SMT ID]],'[2]2018'!$A$7:$U$90,3,FALSE),VLOOKUP(Table14[[#This Row],[SMT ID]],'[2]2019'!$A$7:$T$120,4,FALSE))</f>
        <v>43617</v>
      </c>
      <c r="P1539" s="6" t="str">
        <f>_xlfn.IFNA(VLOOKUP(Table14[[#This Row],[SMT ID]],'[2]2018'!$A$7:$U$90,4,FALSE),VLOOKUP(Table14[[#This Row],[SMT ID]],'[2]2019'!$A$7:$T$120,5,FALSE))</f>
        <v>No</v>
      </c>
      <c r="Q1539" s="6"/>
      <c r="R1539" s="6" t="str">
        <f>VLOOKUP(Table14[[#This Row],[SMT ID]],'2018 K-1 Export'!A1233:I2784,9,0)</f>
        <v>No</v>
      </c>
      <c r="S1539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39" s="38" t="e">
        <f>VLOOKUP(Table14[[#This Row],[SMT ID]],'[1]Section 163(j) Election'!$A$5:$J$1406,7,0)</f>
        <v>#N/A</v>
      </c>
    </row>
    <row r="1540" spans="1:20" s="5" customFormat="1" ht="30" customHeight="1" x14ac:dyDescent="0.25">
      <c r="A1540" s="5" t="s">
        <v>3300</v>
      </c>
      <c r="B1540" s="15">
        <v>78119</v>
      </c>
      <c r="C1540" s="6">
        <v>100</v>
      </c>
      <c r="D1540" s="5" t="s">
        <v>3300</v>
      </c>
      <c r="E1540" s="5" t="s">
        <v>3301</v>
      </c>
      <c r="F1540" s="5" t="s">
        <v>3302</v>
      </c>
      <c r="G1540" s="5" t="s">
        <v>3284</v>
      </c>
      <c r="H1540" s="5" t="s">
        <v>524</v>
      </c>
      <c r="I1540" s="5" t="s">
        <v>43</v>
      </c>
      <c r="J1540" s="5" t="s">
        <v>171</v>
      </c>
      <c r="K1540" s="7">
        <v>43061</v>
      </c>
      <c r="L1540" s="7">
        <v>43718</v>
      </c>
      <c r="M1540" s="6" t="s">
        <v>19</v>
      </c>
      <c r="O1540" s="9"/>
      <c r="P1540" s="6" t="s">
        <v>4525</v>
      </c>
      <c r="Q1540" s="6" t="s">
        <v>4525</v>
      </c>
      <c r="R1540" s="6"/>
      <c r="S1540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40" s="37" t="e">
        <f>VLOOKUP(Table14[[#This Row],[SMT ID]],'[1]Section 163(j) Election'!$A$5:$J$1406,7,0)</f>
        <v>#N/A</v>
      </c>
    </row>
    <row r="1541" spans="1:20" s="5" customFormat="1" ht="30" customHeight="1" x14ac:dyDescent="0.25">
      <c r="A1541" s="5" t="s">
        <v>3288</v>
      </c>
      <c r="B1541" s="15">
        <v>78122</v>
      </c>
      <c r="C1541" s="6">
        <v>43.112099999999998</v>
      </c>
      <c r="D1541" s="5" t="s">
        <v>3288</v>
      </c>
      <c r="E1541" s="5" t="s">
        <v>3289</v>
      </c>
      <c r="F1541" s="5" t="s">
        <v>3290</v>
      </c>
      <c r="G1541" s="5" t="s">
        <v>3284</v>
      </c>
      <c r="H1541" s="5" t="s">
        <v>524</v>
      </c>
      <c r="I1541" s="5" t="s">
        <v>43</v>
      </c>
      <c r="J1541" s="5" t="s">
        <v>171</v>
      </c>
      <c r="K1541" s="7">
        <v>43054</v>
      </c>
      <c r="L1541" s="7"/>
      <c r="M1541" s="6" t="s">
        <v>19</v>
      </c>
      <c r="O1541" s="9"/>
      <c r="P1541" s="6" t="s">
        <v>4525</v>
      </c>
      <c r="Q1541" s="6" t="s">
        <v>4525</v>
      </c>
      <c r="R1541" s="6"/>
      <c r="S1541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41" s="38" t="e">
        <f>VLOOKUP(Table14[[#This Row],[SMT ID]],'[1]Section 163(j) Election'!$A$5:$J$1406,7,0)</f>
        <v>#N/A</v>
      </c>
    </row>
    <row r="1542" spans="1:20" s="5" customFormat="1" ht="30" customHeight="1" x14ac:dyDescent="0.25">
      <c r="A1542" s="5" t="s">
        <v>3300</v>
      </c>
      <c r="B1542" s="15">
        <v>78122</v>
      </c>
      <c r="C1542" s="6">
        <v>56.887799999999999</v>
      </c>
      <c r="D1542" s="5" t="s">
        <v>3300</v>
      </c>
      <c r="E1542" s="5" t="s">
        <v>3289</v>
      </c>
      <c r="F1542" s="5" t="s">
        <v>3290</v>
      </c>
      <c r="G1542" s="5" t="s">
        <v>3284</v>
      </c>
      <c r="H1542" s="5" t="s">
        <v>524</v>
      </c>
      <c r="I1542" s="5" t="s">
        <v>43</v>
      </c>
      <c r="J1542" s="5" t="s">
        <v>171</v>
      </c>
      <c r="K1542" s="7">
        <v>43054</v>
      </c>
      <c r="L1542" s="7"/>
      <c r="M1542" s="6" t="s">
        <v>19</v>
      </c>
      <c r="O1542" s="9"/>
      <c r="P1542" s="6" t="s">
        <v>4525</v>
      </c>
      <c r="Q1542" s="6" t="s">
        <v>4525</v>
      </c>
      <c r="R1542" s="6"/>
      <c r="S1542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42" s="37" t="e">
        <f>VLOOKUP(Table14[[#This Row],[SMT ID]],'[1]Section 163(j) Election'!$A$5:$J$1406,7,0)</f>
        <v>#N/A</v>
      </c>
    </row>
    <row r="1543" spans="1:20" s="5" customFormat="1" ht="30" customHeight="1" x14ac:dyDescent="0.25">
      <c r="A1543" s="5" t="s">
        <v>3288</v>
      </c>
      <c r="B1543" s="15">
        <v>78123</v>
      </c>
      <c r="C1543" s="6">
        <v>100</v>
      </c>
      <c r="D1543" s="5" t="s">
        <v>3288</v>
      </c>
      <c r="E1543" s="5" t="s">
        <v>3291</v>
      </c>
      <c r="F1543" s="5" t="s">
        <v>3292</v>
      </c>
      <c r="G1543" s="5" t="s">
        <v>3284</v>
      </c>
      <c r="H1543" s="5" t="s">
        <v>524</v>
      </c>
      <c r="I1543" s="5" t="s">
        <v>43</v>
      </c>
      <c r="J1543" s="5" t="s">
        <v>171</v>
      </c>
      <c r="K1543" s="7">
        <v>43021</v>
      </c>
      <c r="L1543" s="7">
        <v>43580</v>
      </c>
      <c r="M1543" s="6" t="s">
        <v>123</v>
      </c>
      <c r="O1543" s="9"/>
      <c r="P1543" s="6" t="s">
        <v>4525</v>
      </c>
      <c r="Q1543" s="6" t="s">
        <v>4525</v>
      </c>
      <c r="R1543" s="6"/>
      <c r="S1543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43" s="38" t="e">
        <f>VLOOKUP(Table14[[#This Row],[SMT ID]],'[1]Section 163(j) Election'!$A$5:$J$1406,7,0)</f>
        <v>#N/A</v>
      </c>
    </row>
    <row r="1544" spans="1:20" s="5" customFormat="1" ht="30" customHeight="1" x14ac:dyDescent="0.25">
      <c r="A1544" s="5" t="s">
        <v>57</v>
      </c>
      <c r="B1544" s="15">
        <v>78148</v>
      </c>
      <c r="C1544" s="6">
        <v>100</v>
      </c>
      <c r="D1544" s="5" t="s">
        <v>57</v>
      </c>
      <c r="E1544" s="5" t="s">
        <v>58</v>
      </c>
      <c r="F1544" s="5" t="s">
        <v>59</v>
      </c>
      <c r="G1544" s="5" t="s">
        <v>60</v>
      </c>
      <c r="H1544" s="5" t="s">
        <v>61</v>
      </c>
      <c r="I1544" s="5" t="s">
        <v>32</v>
      </c>
      <c r="J1544" s="5" t="s">
        <v>62</v>
      </c>
      <c r="K1544" s="7">
        <v>43228</v>
      </c>
      <c r="L1544" s="7"/>
      <c r="M1544" s="6" t="s">
        <v>64</v>
      </c>
      <c r="N1544" s="5" t="s">
        <v>47</v>
      </c>
      <c r="O1544" s="9">
        <f>_xlfn.IFNA(VLOOKUP(Table14[[#This Row],[SMT ID]],'[2]2018'!$A$7:$U$90,3,FALSE),VLOOKUP(Table14[[#This Row],[SMT ID]],'[2]2019'!$A$7:$T$120,4,FALSE))</f>
        <v>43647</v>
      </c>
      <c r="P1544" s="6" t="str">
        <f>_xlfn.IFNA(VLOOKUP(Table14[[#This Row],[SMT ID]],'[2]2018'!$A$7:$U$90,4,FALSE),VLOOKUP(Table14[[#This Row],[SMT ID]],'[2]2019'!$A$7:$T$120,5,FALSE))</f>
        <v>Yes</v>
      </c>
      <c r="Q1544" s="6" t="s">
        <v>4526</v>
      </c>
      <c r="R1544" s="6" t="str">
        <f>VLOOKUP(Table14[[#This Row],[SMT ID]],'2018 K-1 Export'!A4:I1555,9,0)</f>
        <v>No</v>
      </c>
      <c r="S1544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44" s="37" t="e">
        <f>VLOOKUP(Table14[[#This Row],[SMT ID]],'[1]Section 163(j) Election'!$A$5:$J$1406,7,0)</f>
        <v>#N/A</v>
      </c>
    </row>
    <row r="1545" spans="1:20" s="5" customFormat="1" ht="30" customHeight="1" x14ac:dyDescent="0.25">
      <c r="A1545" s="5" t="s">
        <v>1595</v>
      </c>
      <c r="B1545" s="15">
        <v>78152</v>
      </c>
      <c r="C1545" s="6">
        <v>100</v>
      </c>
      <c r="D1545" s="5" t="s">
        <v>1595</v>
      </c>
      <c r="E1545" s="5" t="s">
        <v>1598</v>
      </c>
      <c r="F1545" s="5" t="s">
        <v>1599</v>
      </c>
      <c r="G1545" s="5" t="s">
        <v>1600</v>
      </c>
      <c r="H1545" s="5" t="s">
        <v>53</v>
      </c>
      <c r="I1545" s="5" t="s">
        <v>43</v>
      </c>
      <c r="J1545" s="5" t="s">
        <v>1601</v>
      </c>
      <c r="K1545" s="7">
        <v>43616</v>
      </c>
      <c r="L1545" s="7"/>
      <c r="M1545" s="6" t="s">
        <v>83</v>
      </c>
      <c r="N1545" s="5" t="s">
        <v>47</v>
      </c>
      <c r="O1545" s="9">
        <f>_xlfn.IFNA(VLOOKUP(Table14[[#This Row],[SMT ID]],'[2]2018'!$A$7:$U$90,3,FALSE),VLOOKUP(Table14[[#This Row],[SMT ID]],'[2]2019'!$A$7:$T$120,4,FALSE))</f>
        <v>44044</v>
      </c>
      <c r="P1545" s="6" t="str">
        <f>_xlfn.IFNA(VLOOKUP(Table14[[#This Row],[SMT ID]],'[2]2018'!$A$7:$U$90,4,FALSE),VLOOKUP(Table14[[#This Row],[SMT ID]],'[2]2019'!$A$7:$T$120,5,FALSE))</f>
        <v>Yes</v>
      </c>
      <c r="Q1545" s="6" t="s">
        <v>4526</v>
      </c>
      <c r="R1545" s="6" t="e">
        <f>VLOOKUP(Table14[[#This Row],[SMT ID]],'2018 K-1 Export'!A536:I2087,9,0)</f>
        <v>#N/A</v>
      </c>
      <c r="S1545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45" s="38" t="e">
        <f>VLOOKUP(Table14[[#This Row],[SMT ID]],'[1]Section 163(j) Election'!$A$5:$J$1406,7,0)</f>
        <v>#N/A</v>
      </c>
    </row>
    <row r="1546" spans="1:20" s="5" customFormat="1" ht="30" customHeight="1" x14ac:dyDescent="0.25">
      <c r="A1546" s="5" t="s">
        <v>1944</v>
      </c>
      <c r="B1546" s="19">
        <v>78156</v>
      </c>
      <c r="C1546" s="20">
        <v>100</v>
      </c>
      <c r="D1546" s="21" t="s">
        <v>1944</v>
      </c>
      <c r="E1546" s="21" t="s">
        <v>1964</v>
      </c>
      <c r="F1546" s="21" t="s">
        <v>1965</v>
      </c>
      <c r="G1546" s="21" t="s">
        <v>1242</v>
      </c>
      <c r="H1546" s="5" t="s">
        <v>132</v>
      </c>
      <c r="I1546" s="5" t="s">
        <v>133</v>
      </c>
      <c r="J1546" s="21" t="s">
        <v>1121</v>
      </c>
      <c r="K1546" s="22">
        <v>43077</v>
      </c>
      <c r="L1546" s="22"/>
      <c r="M1546" s="20" t="s">
        <v>64</v>
      </c>
      <c r="N1546" s="21" t="s">
        <v>47</v>
      </c>
      <c r="O1546" s="23"/>
      <c r="P1546" s="20" t="s">
        <v>21</v>
      </c>
      <c r="Q1546" s="20">
        <v>2019</v>
      </c>
      <c r="R1546" s="6"/>
      <c r="S1546" s="37" t="str">
        <f>IF(VLOOKUP(Table14[[#This Row],[SMT ID]],'[1]Section 163(j) Election'!$A$5:$H$1484,8,0)=Table14[[#This Row],[Make Section 163j Election (Yes/No)]],"MATCH",VLOOKUP(Table14[[#This Row],[SMT ID]],'[1]Section 163(j) Election'!$A$5:$H$1406,8,0))</f>
        <v>NO</v>
      </c>
      <c r="T1546" s="37">
        <f>VLOOKUP(Table14[[#This Row],[SMT ID]],'[1]Section 163(j) Election'!$A$5:$J$1406,7,0)</f>
        <v>2019</v>
      </c>
    </row>
    <row r="1547" spans="1:20" s="5" customFormat="1" ht="30" customHeight="1" x14ac:dyDescent="0.25">
      <c r="A1547" s="5" t="s">
        <v>2032</v>
      </c>
      <c r="B1547" s="15">
        <v>78181</v>
      </c>
      <c r="C1547" s="6">
        <v>100</v>
      </c>
      <c r="D1547" s="5" t="s">
        <v>2032</v>
      </c>
      <c r="E1547" s="5" t="s">
        <v>2033</v>
      </c>
      <c r="F1547" s="5" t="s">
        <v>2034</v>
      </c>
      <c r="G1547" s="5" t="s">
        <v>2035</v>
      </c>
      <c r="H1547" s="5" t="s">
        <v>19</v>
      </c>
      <c r="I1547" s="5" t="s">
        <v>19</v>
      </c>
      <c r="J1547" s="5" t="s">
        <v>33</v>
      </c>
      <c r="K1547" s="7">
        <v>43033</v>
      </c>
      <c r="L1547" s="7"/>
      <c r="M1547" s="6" t="s">
        <v>105</v>
      </c>
      <c r="N1547" s="5" t="s">
        <v>56</v>
      </c>
      <c r="O1547" s="9"/>
      <c r="P1547" s="6" t="s">
        <v>4525</v>
      </c>
      <c r="Q1547" s="6" t="s">
        <v>4525</v>
      </c>
      <c r="R1547" s="6"/>
      <c r="S1547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47" s="38" t="e">
        <f>VLOOKUP(Table14[[#This Row],[SMT ID]],'[1]Section 163(j) Election'!$A$5:$J$1406,7,0)</f>
        <v>#N/A</v>
      </c>
    </row>
    <row r="1548" spans="1:20" s="5" customFormat="1" ht="30" customHeight="1" x14ac:dyDescent="0.25">
      <c r="A1548" s="5" t="s">
        <v>1944</v>
      </c>
      <c r="B1548" s="15">
        <v>78182</v>
      </c>
      <c r="C1548" s="6">
        <v>100</v>
      </c>
      <c r="D1548" s="5" t="s">
        <v>1944</v>
      </c>
      <c r="E1548" s="5" t="s">
        <v>1966</v>
      </c>
      <c r="F1548" s="5" t="s">
        <v>1967</v>
      </c>
      <c r="G1548" s="5" t="s">
        <v>701</v>
      </c>
      <c r="H1548" s="5" t="s">
        <v>232</v>
      </c>
      <c r="I1548" s="5" t="s">
        <v>133</v>
      </c>
      <c r="J1548" s="5" t="s">
        <v>1726</v>
      </c>
      <c r="K1548" s="7">
        <v>42992</v>
      </c>
      <c r="L1548" s="7"/>
      <c r="M1548" s="6" t="s">
        <v>90</v>
      </c>
      <c r="N1548" s="5" t="s">
        <v>56</v>
      </c>
      <c r="O1548" s="9"/>
      <c r="P1548" s="6" t="str">
        <f>VLOOKUP(Table14[[#This Row],[SMT ID]],Table13[[SMT'#]:[163 J Election Question]],9,0)</f>
        <v>Yes</v>
      </c>
      <c r="Q1548" s="6">
        <v>2018</v>
      </c>
      <c r="R1548" s="6"/>
      <c r="S1548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48" s="37" t="e">
        <f>VLOOKUP(Table14[[#This Row],[SMT ID]],'[1]Section 163(j) Election'!$A$5:$J$1406,7,0)</f>
        <v>#N/A</v>
      </c>
    </row>
    <row r="1549" spans="1:20" s="5" customFormat="1" ht="30" customHeight="1" x14ac:dyDescent="0.25">
      <c r="A1549" s="5" t="s">
        <v>3192</v>
      </c>
      <c r="B1549" s="15">
        <v>78184</v>
      </c>
      <c r="C1549" s="6">
        <v>100</v>
      </c>
      <c r="D1549" s="5" t="s">
        <v>3192</v>
      </c>
      <c r="E1549" s="5" t="s">
        <v>3222</v>
      </c>
      <c r="F1549" s="5" t="s">
        <v>3223</v>
      </c>
      <c r="G1549" s="5" t="s">
        <v>3224</v>
      </c>
      <c r="H1549" s="5" t="s">
        <v>100</v>
      </c>
      <c r="I1549" s="5" t="s">
        <v>32</v>
      </c>
      <c r="J1549" s="5" t="s">
        <v>2844</v>
      </c>
      <c r="K1549" s="7">
        <v>43257</v>
      </c>
      <c r="L1549" s="7"/>
      <c r="M1549" s="6" t="s">
        <v>90</v>
      </c>
      <c r="N1549" s="5" t="s">
        <v>26</v>
      </c>
      <c r="O1549" s="9">
        <f>_xlfn.IFNA(VLOOKUP(Table14[[#This Row],[SMT ID]],'[2]2018'!$A$7:$U$90,3,FALSE),VLOOKUP(Table14[[#This Row],[SMT ID]],'[2]2019'!$A$7:$T$120,4,FALSE))</f>
        <v>43405</v>
      </c>
      <c r="P1549" s="6" t="str">
        <f>_xlfn.IFNA(VLOOKUP(Table14[[#This Row],[SMT ID]],'[2]2018'!$A$7:$U$90,4,FALSE),VLOOKUP(Table14[[#This Row],[SMT ID]],'[2]2019'!$A$7:$T$120,5,FALSE))</f>
        <v>Yes</v>
      </c>
      <c r="Q1549" s="6">
        <v>2018</v>
      </c>
      <c r="R1549" s="6" t="str">
        <f>VLOOKUP(Table14[[#This Row],[SMT ID]],'2018 K-1 Export'!A1234:I2785,9,0)</f>
        <v>Yes</v>
      </c>
      <c r="S1549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49" s="38" t="e">
        <f>VLOOKUP(Table14[[#This Row],[SMT ID]],'[1]Section 163(j) Election'!$A$5:$J$1406,7,0)</f>
        <v>#N/A</v>
      </c>
    </row>
    <row r="1550" spans="1:20" s="5" customFormat="1" ht="30" customHeight="1" x14ac:dyDescent="0.25">
      <c r="A1550" s="5" t="s">
        <v>3230</v>
      </c>
      <c r="B1550" s="15">
        <v>78185</v>
      </c>
      <c r="C1550" s="6">
        <v>100</v>
      </c>
      <c r="D1550" s="5" t="s">
        <v>3230</v>
      </c>
      <c r="E1550" s="5" t="s">
        <v>3241</v>
      </c>
      <c r="F1550" s="5" t="s">
        <v>3242</v>
      </c>
      <c r="G1550" s="5" t="s">
        <v>3224</v>
      </c>
      <c r="H1550" s="5" t="s">
        <v>100</v>
      </c>
      <c r="I1550" s="5" t="s">
        <v>32</v>
      </c>
      <c r="J1550" s="5" t="s">
        <v>2844</v>
      </c>
      <c r="K1550" s="7">
        <v>43404</v>
      </c>
      <c r="L1550" s="7"/>
      <c r="M1550" s="6" t="s">
        <v>105</v>
      </c>
      <c r="N1550" s="5" t="s">
        <v>26</v>
      </c>
      <c r="O1550" s="9">
        <f>_xlfn.IFNA(VLOOKUP(Table14[[#This Row],[SMT ID]],'[2]2018'!$A$7:$U$90,3,FALSE),VLOOKUP(Table14[[#This Row],[SMT ID]],'[2]2019'!$A$7:$T$120,4,FALSE))</f>
        <v>43647</v>
      </c>
      <c r="P1550" s="6" t="str">
        <f>_xlfn.IFNA(VLOOKUP(Table14[[#This Row],[SMT ID]],'[2]2018'!$A$7:$U$90,4,FALSE),VLOOKUP(Table14[[#This Row],[SMT ID]],'[2]2019'!$A$7:$T$120,5,FALSE))</f>
        <v>Yes</v>
      </c>
      <c r="Q1550" s="6" t="s">
        <v>4526</v>
      </c>
      <c r="R1550" s="6" t="e">
        <f>VLOOKUP(Table14[[#This Row],[SMT ID]],'2018 K-1 Export'!A1241:I2792,9,0)</f>
        <v>#N/A</v>
      </c>
      <c r="S1550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50" s="37" t="e">
        <f>VLOOKUP(Table14[[#This Row],[SMT ID]],'[1]Section 163(j) Election'!$A$5:$J$1406,7,0)</f>
        <v>#N/A</v>
      </c>
    </row>
    <row r="1551" spans="1:20" s="5" customFormat="1" ht="30" customHeight="1" x14ac:dyDescent="0.25">
      <c r="A1551" s="5" t="s">
        <v>1977</v>
      </c>
      <c r="B1551" s="15">
        <v>78187</v>
      </c>
      <c r="C1551" s="6">
        <v>100</v>
      </c>
      <c r="D1551" s="5" t="s">
        <v>1977</v>
      </c>
      <c r="E1551" s="5" t="s">
        <v>1978</v>
      </c>
      <c r="F1551" s="5" t="s">
        <v>1979</v>
      </c>
      <c r="G1551" s="5" t="s">
        <v>1980</v>
      </c>
      <c r="H1551" s="5" t="s">
        <v>289</v>
      </c>
      <c r="I1551" s="5" t="s">
        <v>133</v>
      </c>
      <c r="J1551" s="5" t="s">
        <v>290</v>
      </c>
      <c r="K1551" s="7">
        <v>43553</v>
      </c>
      <c r="L1551" s="7"/>
      <c r="M1551" s="6" t="s">
        <v>70</v>
      </c>
      <c r="N1551" s="5" t="s">
        <v>47</v>
      </c>
      <c r="O1551" s="9">
        <f>_xlfn.IFNA(VLOOKUP(Table14[[#This Row],[SMT ID]],'[2]2018'!$A$7:$U$90,3,FALSE),VLOOKUP(Table14[[#This Row],[SMT ID]],'[2]2019'!$A$7:$T$120,4,FALSE))</f>
        <v>44166</v>
      </c>
      <c r="P1551" s="6" t="str">
        <f>_xlfn.IFNA(VLOOKUP(Table14[[#This Row],[SMT ID]],'[2]2018'!$A$7:$U$90,4,FALSE),VLOOKUP(Table14[[#This Row],[SMT ID]],'[2]2019'!$A$7:$T$120,5,FALSE))</f>
        <v>Yes</v>
      </c>
      <c r="Q1551" s="6" t="s">
        <v>4526</v>
      </c>
      <c r="R1551" s="6" t="e">
        <f>VLOOKUP(Table14[[#This Row],[SMT ID]],'2018 K-1 Export'!A713:I2264,9,0)</f>
        <v>#N/A</v>
      </c>
      <c r="S1551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51" s="38" t="e">
        <f>VLOOKUP(Table14[[#This Row],[SMT ID]],'[1]Section 163(j) Election'!$A$5:$J$1406,7,0)</f>
        <v>#N/A</v>
      </c>
    </row>
    <row r="1552" spans="1:20" s="5" customFormat="1" ht="30" customHeight="1" x14ac:dyDescent="0.25">
      <c r="A1552" s="5" t="s">
        <v>3230</v>
      </c>
      <c r="B1552" s="15">
        <v>78190</v>
      </c>
      <c r="C1552" s="6">
        <v>100</v>
      </c>
      <c r="D1552" s="5" t="s">
        <v>3230</v>
      </c>
      <c r="E1552" s="5" t="s">
        <v>3243</v>
      </c>
      <c r="F1552" s="5" t="s">
        <v>3244</v>
      </c>
      <c r="G1552" s="5" t="s">
        <v>319</v>
      </c>
      <c r="H1552" s="5" t="s">
        <v>100</v>
      </c>
      <c r="I1552" s="5" t="s">
        <v>32</v>
      </c>
      <c r="J1552" s="5" t="s">
        <v>89</v>
      </c>
      <c r="K1552" s="7">
        <v>43390</v>
      </c>
      <c r="L1552" s="7"/>
      <c r="M1552" s="6" t="s">
        <v>64</v>
      </c>
      <c r="N1552" s="5" t="s">
        <v>47</v>
      </c>
      <c r="O1552" s="9">
        <f>_xlfn.IFNA(VLOOKUP(Table14[[#This Row],[SMT ID]],'[2]2018'!$A$7:$U$90,3,FALSE),VLOOKUP(Table14[[#This Row],[SMT ID]],'[2]2019'!$A$7:$T$120,4,FALSE))</f>
        <v>43709</v>
      </c>
      <c r="P1552" s="6" t="str">
        <f>_xlfn.IFNA(VLOOKUP(Table14[[#This Row],[SMT ID]],'[2]2018'!$A$7:$U$90,4,FALSE),VLOOKUP(Table14[[#This Row],[SMT ID]],'[2]2019'!$A$7:$T$120,5,FALSE))</f>
        <v>Yes</v>
      </c>
      <c r="Q1552" s="6" t="s">
        <v>4526</v>
      </c>
      <c r="R1552" s="6" t="e">
        <f>VLOOKUP(Table14[[#This Row],[SMT ID]],'2018 K-1 Export'!A1242:I2793,9,0)</f>
        <v>#N/A</v>
      </c>
      <c r="S1552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52" s="37" t="e">
        <f>VLOOKUP(Table14[[#This Row],[SMT ID]],'[1]Section 163(j) Election'!$A$5:$J$1406,7,0)</f>
        <v>#N/A</v>
      </c>
    </row>
    <row r="1553" spans="1:20" s="5" customFormat="1" ht="30" customHeight="1" x14ac:dyDescent="0.25">
      <c r="A1553" s="5" t="s">
        <v>1944</v>
      </c>
      <c r="B1553" s="15">
        <v>78191</v>
      </c>
      <c r="C1553" s="6">
        <v>100</v>
      </c>
      <c r="D1553" s="5" t="s">
        <v>1944</v>
      </c>
      <c r="E1553" s="5" t="s">
        <v>1968</v>
      </c>
      <c r="F1553" s="5" t="s">
        <v>1969</v>
      </c>
      <c r="G1553" s="5" t="s">
        <v>185</v>
      </c>
      <c r="H1553" s="5" t="s">
        <v>100</v>
      </c>
      <c r="I1553" s="5" t="s">
        <v>32</v>
      </c>
      <c r="J1553" s="5" t="s">
        <v>89</v>
      </c>
      <c r="K1553" s="7">
        <v>43423</v>
      </c>
      <c r="L1553" s="7"/>
      <c r="M1553" s="6" t="s">
        <v>83</v>
      </c>
      <c r="N1553" s="5" t="s">
        <v>47</v>
      </c>
      <c r="O1553" s="9">
        <f>_xlfn.IFNA(VLOOKUP(Table14[[#This Row],[SMT ID]],'[2]2018'!$A$7:$U$90,3,FALSE),VLOOKUP(Table14[[#This Row],[SMT ID]],'[2]2019'!$A$7:$T$120,4,FALSE))</f>
        <v>43739</v>
      </c>
      <c r="P1553" s="6" t="str">
        <f>_xlfn.IFNA(VLOOKUP(Table14[[#This Row],[SMT ID]],'[2]2018'!$A$7:$U$90,4,FALSE),VLOOKUP(Table14[[#This Row],[SMT ID]],'[2]2019'!$A$7:$T$120,5,FALSE))</f>
        <v>No</v>
      </c>
      <c r="Q1553" s="6"/>
      <c r="R1553" s="6" t="e">
        <f>VLOOKUP(Table14[[#This Row],[SMT ID]],'2018 K-1 Export'!A709:I2260,9,0)</f>
        <v>#N/A</v>
      </c>
      <c r="S1553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53" s="38" t="e">
        <f>VLOOKUP(Table14[[#This Row],[SMT ID]],'[1]Section 163(j) Election'!$A$5:$J$1406,7,0)</f>
        <v>#N/A</v>
      </c>
    </row>
    <row r="1554" spans="1:20" s="5" customFormat="1" ht="30" customHeight="1" x14ac:dyDescent="0.25">
      <c r="A1554" s="5" t="s">
        <v>1977</v>
      </c>
      <c r="B1554" s="15">
        <v>78192</v>
      </c>
      <c r="C1554" s="6">
        <v>100</v>
      </c>
      <c r="D1554" s="5" t="s">
        <v>1977</v>
      </c>
      <c r="E1554" s="5" t="s">
        <v>1981</v>
      </c>
      <c r="F1554" s="5" t="s">
        <v>1982</v>
      </c>
      <c r="G1554" s="5" t="s">
        <v>185</v>
      </c>
      <c r="H1554" s="5" t="s">
        <v>100</v>
      </c>
      <c r="I1554" s="5" t="s">
        <v>32</v>
      </c>
      <c r="J1554" s="5" t="s">
        <v>89</v>
      </c>
      <c r="K1554" s="7">
        <v>43675</v>
      </c>
      <c r="L1554" s="7"/>
      <c r="M1554" s="6" t="s">
        <v>83</v>
      </c>
      <c r="N1554" s="5" t="s">
        <v>47</v>
      </c>
      <c r="O1554" s="9">
        <f>_xlfn.IFNA(VLOOKUP(Table14[[#This Row],[SMT ID]],'[2]2018'!$A$7:$U$90,3,FALSE),VLOOKUP(Table14[[#This Row],[SMT ID]],'[2]2019'!$A$7:$T$120,4,FALSE))</f>
        <v>44013</v>
      </c>
      <c r="P1554" s="6" t="str">
        <f>_xlfn.IFNA(VLOOKUP(Table14[[#This Row],[SMT ID]],'[2]2018'!$A$7:$U$90,4,FALSE),VLOOKUP(Table14[[#This Row],[SMT ID]],'[2]2019'!$A$7:$T$120,5,FALSE))</f>
        <v>No</v>
      </c>
      <c r="Q1554" s="6"/>
      <c r="R1554" s="6" t="e">
        <f>VLOOKUP(Table14[[#This Row],[SMT ID]],'2018 K-1 Export'!A714:I2265,9,0)</f>
        <v>#N/A</v>
      </c>
      <c r="S1554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54" s="37" t="e">
        <f>VLOOKUP(Table14[[#This Row],[SMT ID]],'[1]Section 163(j) Election'!$A$5:$J$1406,7,0)</f>
        <v>#N/A</v>
      </c>
    </row>
    <row r="1555" spans="1:20" s="5" customFormat="1" ht="30" customHeight="1" x14ac:dyDescent="0.25">
      <c r="A1555" s="5" t="s">
        <v>1745</v>
      </c>
      <c r="B1555" s="15">
        <v>78199</v>
      </c>
      <c r="C1555" s="6">
        <v>100</v>
      </c>
      <c r="D1555" s="5" t="s">
        <v>1745</v>
      </c>
      <c r="E1555" s="5" t="s">
        <v>1750</v>
      </c>
      <c r="F1555" s="5" t="s">
        <v>1751</v>
      </c>
      <c r="G1555" s="5" t="s">
        <v>1752</v>
      </c>
      <c r="H1555" s="5" t="s">
        <v>115</v>
      </c>
      <c r="I1555" s="5" t="s">
        <v>43</v>
      </c>
      <c r="J1555" s="5" t="s">
        <v>110</v>
      </c>
      <c r="K1555" s="7">
        <v>43444</v>
      </c>
      <c r="L1555" s="7"/>
      <c r="M1555" s="6" t="s">
        <v>64</v>
      </c>
      <c r="N1555" s="5" t="s">
        <v>47</v>
      </c>
      <c r="O1555" s="9">
        <f>_xlfn.IFNA(VLOOKUP(Table14[[#This Row],[SMT ID]],'[2]2018'!$A$7:$U$90,3,FALSE),VLOOKUP(Table14[[#This Row],[SMT ID]],'[2]2019'!$A$7:$T$120,4,FALSE))</f>
        <v>43891</v>
      </c>
      <c r="P1555" s="6" t="str">
        <f>_xlfn.IFNA(VLOOKUP(Table14[[#This Row],[SMT ID]],'[2]2018'!$A$7:$U$90,4,FALSE),VLOOKUP(Table14[[#This Row],[SMT ID]],'[2]2019'!$A$7:$T$120,5,FALSE))</f>
        <v>Yes</v>
      </c>
      <c r="Q1555" s="6" t="s">
        <v>4526</v>
      </c>
      <c r="R1555" s="6" t="e">
        <f>VLOOKUP(Table14[[#This Row],[SMT ID]],'2018 K-1 Export'!A598:I2149,9,0)</f>
        <v>#N/A</v>
      </c>
      <c r="S1555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55" s="38" t="e">
        <f>VLOOKUP(Table14[[#This Row],[SMT ID]],'[1]Section 163(j) Election'!$A$5:$J$1406,7,0)</f>
        <v>#N/A</v>
      </c>
    </row>
    <row r="1556" spans="1:20" s="5" customFormat="1" ht="30" customHeight="1" x14ac:dyDescent="0.25">
      <c r="A1556" s="5" t="s">
        <v>1733</v>
      </c>
      <c r="B1556" s="15">
        <v>78227</v>
      </c>
      <c r="C1556" s="6">
        <v>100</v>
      </c>
      <c r="D1556" s="5" t="s">
        <v>1733</v>
      </c>
      <c r="E1556" s="5" t="s">
        <v>1740</v>
      </c>
      <c r="F1556" s="5" t="s">
        <v>1741</v>
      </c>
      <c r="G1556" s="5" t="s">
        <v>1742</v>
      </c>
      <c r="H1556" s="5" t="s">
        <v>203</v>
      </c>
      <c r="I1556" s="5" t="s">
        <v>133</v>
      </c>
      <c r="J1556" s="5" t="s">
        <v>1121</v>
      </c>
      <c r="K1556" s="7">
        <v>43409</v>
      </c>
      <c r="L1556" s="7"/>
      <c r="M1556" s="6" t="s">
        <v>64</v>
      </c>
      <c r="N1556" s="5" t="s">
        <v>47</v>
      </c>
      <c r="O1556" s="9">
        <f>_xlfn.IFNA(VLOOKUP(Table14[[#This Row],[SMT ID]],'[2]2018'!$A$7:$U$90,3,FALSE),VLOOKUP(Table14[[#This Row],[SMT ID]],'[2]2019'!$A$7:$T$120,4,FALSE))</f>
        <v>43709</v>
      </c>
      <c r="P1556" s="6" t="str">
        <f>_xlfn.IFNA(VLOOKUP(Table14[[#This Row],[SMT ID]],'[2]2018'!$A$7:$U$90,4,FALSE),VLOOKUP(Table14[[#This Row],[SMT ID]],'[2]2019'!$A$7:$T$120,5,FALSE))</f>
        <v>Yes</v>
      </c>
      <c r="Q1556" s="6" t="s">
        <v>4526</v>
      </c>
      <c r="R1556" s="6" t="str">
        <f>VLOOKUP(Table14[[#This Row],[SMT ID]],'2018 K-1 Export'!A595:I2146,9,0)</f>
        <v>No</v>
      </c>
      <c r="S1556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56" s="37" t="e">
        <f>VLOOKUP(Table14[[#This Row],[SMT ID]],'[1]Section 163(j) Election'!$A$5:$J$1406,7,0)</f>
        <v>#N/A</v>
      </c>
    </row>
    <row r="1557" spans="1:20" s="5" customFormat="1" ht="30" customHeight="1" x14ac:dyDescent="0.25">
      <c r="A1557" s="5" t="s">
        <v>3230</v>
      </c>
      <c r="B1557" s="15">
        <v>78238</v>
      </c>
      <c r="C1557" s="6">
        <v>100</v>
      </c>
      <c r="D1557" s="5" t="s">
        <v>3230</v>
      </c>
      <c r="E1557" s="5" t="s">
        <v>3245</v>
      </c>
      <c r="F1557" s="5" t="s">
        <v>3246</v>
      </c>
      <c r="G1557" s="5" t="s">
        <v>93</v>
      </c>
      <c r="H1557" s="5" t="s">
        <v>306</v>
      </c>
      <c r="I1557" s="5" t="s">
        <v>133</v>
      </c>
      <c r="J1557" s="5" t="s">
        <v>171</v>
      </c>
      <c r="K1557" s="7">
        <v>43342</v>
      </c>
      <c r="L1557" s="7"/>
      <c r="M1557" s="6" t="s">
        <v>64</v>
      </c>
      <c r="N1557" s="5" t="s">
        <v>47</v>
      </c>
      <c r="O1557" s="9">
        <f>_xlfn.IFNA(VLOOKUP(Table14[[#This Row],[SMT ID]],'[2]2018'!$A$7:$U$90,3,FALSE),VLOOKUP(Table14[[#This Row],[SMT ID]],'[2]2019'!$A$7:$T$120,4,FALSE))</f>
        <v>43770</v>
      </c>
      <c r="P1557" s="6"/>
      <c r="Q1557" s="6"/>
      <c r="R1557" s="6" t="e">
        <f>VLOOKUP(Table14[[#This Row],[SMT ID]],'2018 K-1 Export'!A1243:I2794,9,0)</f>
        <v>#N/A</v>
      </c>
      <c r="S1557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57" s="38" t="e">
        <f>VLOOKUP(Table14[[#This Row],[SMT ID]],'[1]Section 163(j) Election'!$A$5:$J$1406,7,0)</f>
        <v>#N/A</v>
      </c>
    </row>
    <row r="1558" spans="1:20" s="5" customFormat="1" ht="30" customHeight="1" x14ac:dyDescent="0.25">
      <c r="A1558" s="5" t="s">
        <v>3192</v>
      </c>
      <c r="B1558" s="15">
        <v>78245</v>
      </c>
      <c r="C1558" s="6">
        <v>100</v>
      </c>
      <c r="D1558" s="5" t="s">
        <v>3192</v>
      </c>
      <c r="E1558" s="5" t="s">
        <v>3225</v>
      </c>
      <c r="F1558" s="5" t="s">
        <v>3226</v>
      </c>
      <c r="G1558" s="5" t="s">
        <v>3227</v>
      </c>
      <c r="H1558" s="5" t="s">
        <v>232</v>
      </c>
      <c r="I1558" s="5" t="s">
        <v>133</v>
      </c>
      <c r="J1558" s="5" t="s">
        <v>233</v>
      </c>
      <c r="K1558" s="7">
        <v>43186</v>
      </c>
      <c r="L1558" s="7"/>
      <c r="M1558" s="6" t="s">
        <v>64</v>
      </c>
      <c r="N1558" s="5" t="s">
        <v>47</v>
      </c>
      <c r="O1558" s="9">
        <f>_xlfn.IFNA(VLOOKUP(Table14[[#This Row],[SMT ID]],'[2]2018'!$A$7:$U$90,3,FALSE),VLOOKUP(Table14[[#This Row],[SMT ID]],'[2]2019'!$A$7:$T$120,4,FALSE))</f>
        <v>43525</v>
      </c>
      <c r="P1558" s="6" t="str">
        <f>_xlfn.IFNA(VLOOKUP(Table14[[#This Row],[SMT ID]],'[2]2018'!$A$7:$U$90,4,FALSE),VLOOKUP(Table14[[#This Row],[SMT ID]],'[2]2019'!$A$7:$T$120,5,FALSE))</f>
        <v>Yes</v>
      </c>
      <c r="Q1558" s="6" t="s">
        <v>4526</v>
      </c>
      <c r="R1558" s="6" t="e">
        <f>VLOOKUP(Table14[[#This Row],[SMT ID]],'2018 K-1 Export'!A1235:I2786,9,0)</f>
        <v>#N/A</v>
      </c>
      <c r="S1558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58" s="37" t="e">
        <f>VLOOKUP(Table14[[#This Row],[SMT ID]],'[1]Section 163(j) Election'!$A$5:$J$1406,7,0)</f>
        <v>#N/A</v>
      </c>
    </row>
    <row r="1559" spans="1:20" s="5" customFormat="1" ht="30" customHeight="1" x14ac:dyDescent="0.25">
      <c r="A1559" s="5" t="s">
        <v>3370</v>
      </c>
      <c r="B1559" s="15">
        <v>78247</v>
      </c>
      <c r="C1559" s="6">
        <v>100</v>
      </c>
      <c r="D1559" s="5" t="s">
        <v>3370</v>
      </c>
      <c r="E1559" s="5" t="s">
        <v>3379</v>
      </c>
      <c r="F1559" s="5" t="s">
        <v>3380</v>
      </c>
      <c r="G1559" s="5" t="s">
        <v>2252</v>
      </c>
      <c r="H1559" s="5" t="s">
        <v>306</v>
      </c>
      <c r="I1559" s="5" t="s">
        <v>133</v>
      </c>
      <c r="J1559" s="5" t="s">
        <v>1168</v>
      </c>
      <c r="K1559" s="7">
        <v>43585</v>
      </c>
      <c r="L1559" s="7"/>
      <c r="M1559" s="6" t="s">
        <v>83</v>
      </c>
      <c r="N1559" s="5" t="s">
        <v>26</v>
      </c>
      <c r="O1559" s="9">
        <f>_xlfn.IFNA(VLOOKUP(Table14[[#This Row],[SMT ID]],'[2]2018'!$A$7:$U$90,3,FALSE),VLOOKUP(Table14[[#This Row],[SMT ID]],'[2]2019'!$A$7:$T$120,4,FALSE))</f>
        <v>43952</v>
      </c>
      <c r="P1559" s="6" t="str">
        <f>_xlfn.IFNA(VLOOKUP(Table14[[#This Row],[SMT ID]],'[2]2018'!$A$7:$U$90,4,FALSE),VLOOKUP(Table14[[#This Row],[SMT ID]],'[2]2019'!$A$7:$T$120,5,FALSE))</f>
        <v>Yes</v>
      </c>
      <c r="Q1559" s="6" t="s">
        <v>4526</v>
      </c>
      <c r="R1559" s="6" t="e">
        <f>VLOOKUP(Table14[[#This Row],[SMT ID]],'2018 K-1 Export'!A1309:I2860,9,0)</f>
        <v>#N/A</v>
      </c>
      <c r="S1559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59" s="38" t="e">
        <f>VLOOKUP(Table14[[#This Row],[SMT ID]],'[1]Section 163(j) Election'!$A$5:$J$1406,7,0)</f>
        <v>#N/A</v>
      </c>
    </row>
    <row r="1560" spans="1:20" s="5" customFormat="1" ht="30" customHeight="1" x14ac:dyDescent="0.25">
      <c r="A1560" s="5" t="s">
        <v>4020</v>
      </c>
      <c r="B1560" s="15">
        <v>78268</v>
      </c>
      <c r="C1560" s="6">
        <v>100</v>
      </c>
      <c r="D1560" s="5" t="s">
        <v>4020</v>
      </c>
      <c r="E1560" s="5" t="s">
        <v>4027</v>
      </c>
      <c r="F1560" s="5" t="s">
        <v>4028</v>
      </c>
      <c r="G1560" s="5" t="s">
        <v>1191</v>
      </c>
      <c r="H1560" s="5" t="s">
        <v>53</v>
      </c>
      <c r="I1560" s="5" t="s">
        <v>43</v>
      </c>
      <c r="J1560" s="5" t="s">
        <v>1192</v>
      </c>
      <c r="K1560" s="7">
        <v>43159</v>
      </c>
      <c r="L1560" s="7"/>
      <c r="M1560" s="6" t="s">
        <v>105</v>
      </c>
      <c r="N1560" s="5" t="s">
        <v>56</v>
      </c>
      <c r="O1560" s="9">
        <f>_xlfn.IFNA(VLOOKUP(Table14[[#This Row],[SMT ID]],'[2]2018'!$A$7:$U$90,3,FALSE),VLOOKUP(Table14[[#This Row],[SMT ID]],'[2]2019'!$A$7:$T$120,4,FALSE))</f>
        <v>43647</v>
      </c>
      <c r="P1560" s="6" t="str">
        <f>_xlfn.IFNA(VLOOKUP(Table14[[#This Row],[SMT ID]],'[2]2018'!$A$7:$U$90,4,FALSE),VLOOKUP(Table14[[#This Row],[SMT ID]],'[2]2019'!$A$7:$T$120,5,FALSE))</f>
        <v>Yes</v>
      </c>
      <c r="Q1560" s="6" t="s">
        <v>4526</v>
      </c>
      <c r="R1560" s="6" t="e">
        <f>VLOOKUP(Table14[[#This Row],[SMT ID]],'2018 K-1 Export'!A1583:I3134,9,0)</f>
        <v>#N/A</v>
      </c>
      <c r="S1560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60" s="37" t="e">
        <f>VLOOKUP(Table14[[#This Row],[SMT ID]],'[1]Section 163(j) Election'!$A$5:$J$1406,7,0)</f>
        <v>#N/A</v>
      </c>
    </row>
    <row r="1561" spans="1:20" s="5" customFormat="1" ht="30" customHeight="1" x14ac:dyDescent="0.25">
      <c r="A1561" s="5" t="s">
        <v>3230</v>
      </c>
      <c r="B1561" s="15">
        <v>78274</v>
      </c>
      <c r="C1561" s="6">
        <v>100</v>
      </c>
      <c r="D1561" s="5" t="s">
        <v>3230</v>
      </c>
      <c r="E1561" s="5" t="s">
        <v>3247</v>
      </c>
      <c r="F1561" s="5" t="s">
        <v>3248</v>
      </c>
      <c r="G1561" s="5" t="s">
        <v>585</v>
      </c>
      <c r="H1561" s="5" t="s">
        <v>232</v>
      </c>
      <c r="I1561" s="5" t="s">
        <v>133</v>
      </c>
      <c r="J1561" s="5" t="s">
        <v>33</v>
      </c>
      <c r="K1561" s="7">
        <v>43361</v>
      </c>
      <c r="L1561" s="7"/>
      <c r="M1561" s="6" t="s">
        <v>105</v>
      </c>
      <c r="N1561" s="5" t="s">
        <v>56</v>
      </c>
      <c r="O1561" s="9">
        <f>_xlfn.IFNA(VLOOKUP(Table14[[#This Row],[SMT ID]],'[2]2018'!$A$7:$U$90,3,FALSE),VLOOKUP(Table14[[#This Row],[SMT ID]],'[2]2019'!$A$7:$T$120,4,FALSE))</f>
        <v>43709</v>
      </c>
      <c r="P1561" s="6" t="str">
        <f>_xlfn.IFNA(VLOOKUP(Table14[[#This Row],[SMT ID]],'[2]2018'!$A$7:$U$90,4,FALSE),VLOOKUP(Table14[[#This Row],[SMT ID]],'[2]2019'!$A$7:$T$120,5,FALSE))</f>
        <v>Yes</v>
      </c>
      <c r="Q1561" s="6" t="s">
        <v>4526</v>
      </c>
      <c r="R1561" s="6" t="e">
        <f>VLOOKUP(Table14[[#This Row],[SMT ID]],'2018 K-1 Export'!A1244:I2795,9,0)</f>
        <v>#N/A</v>
      </c>
      <c r="S1561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61" s="38" t="e">
        <f>VLOOKUP(Table14[[#This Row],[SMT ID]],'[1]Section 163(j) Election'!$A$5:$J$1406,7,0)</f>
        <v>#N/A</v>
      </c>
    </row>
    <row r="1562" spans="1:20" s="5" customFormat="1" ht="30" customHeight="1" x14ac:dyDescent="0.25">
      <c r="A1562" s="5" t="s">
        <v>3192</v>
      </c>
      <c r="B1562" s="15">
        <v>78279</v>
      </c>
      <c r="C1562" s="6">
        <v>100</v>
      </c>
      <c r="D1562" s="5" t="s">
        <v>3192</v>
      </c>
      <c r="E1562" s="5" t="s">
        <v>3228</v>
      </c>
      <c r="F1562" s="5" t="s">
        <v>3229</v>
      </c>
      <c r="G1562" s="5" t="s">
        <v>585</v>
      </c>
      <c r="H1562" s="5" t="s">
        <v>232</v>
      </c>
      <c r="I1562" s="5" t="s">
        <v>133</v>
      </c>
      <c r="J1562" s="5" t="s">
        <v>33</v>
      </c>
      <c r="K1562" s="7">
        <v>43405</v>
      </c>
      <c r="L1562" s="7"/>
      <c r="M1562" s="6" t="s">
        <v>64</v>
      </c>
      <c r="N1562" s="5" t="s">
        <v>56</v>
      </c>
      <c r="O1562" s="9">
        <f>_xlfn.IFNA(VLOOKUP(Table14[[#This Row],[SMT ID]],'[2]2018'!$A$7:$U$90,3,FALSE),VLOOKUP(Table14[[#This Row],[SMT ID]],'[2]2019'!$A$7:$T$120,4,FALSE))</f>
        <v>43770</v>
      </c>
      <c r="P1562" s="6" t="str">
        <f>_xlfn.IFNA(VLOOKUP(Table14[[#This Row],[SMT ID]],'[2]2018'!$A$7:$U$90,4,FALSE),VLOOKUP(Table14[[#This Row],[SMT ID]],'[2]2019'!$A$7:$T$120,5,FALSE))</f>
        <v>Yes</v>
      </c>
      <c r="Q1562" s="6" t="s">
        <v>4526</v>
      </c>
      <c r="R1562" s="6" t="e">
        <f>VLOOKUP(Table14[[#This Row],[SMT ID]],'2018 K-1 Export'!A1236:I2787,9,0)</f>
        <v>#N/A</v>
      </c>
      <c r="S1562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62" s="37" t="e">
        <f>VLOOKUP(Table14[[#This Row],[SMT ID]],'[1]Section 163(j) Election'!$A$5:$J$1406,7,0)</f>
        <v>#N/A</v>
      </c>
    </row>
    <row r="1563" spans="1:20" s="5" customFormat="1" ht="30" customHeight="1" x14ac:dyDescent="0.25">
      <c r="A1563" s="5" t="s">
        <v>1944</v>
      </c>
      <c r="B1563" s="15">
        <v>78289</v>
      </c>
      <c r="C1563" s="6">
        <v>100</v>
      </c>
      <c r="D1563" s="5" t="s">
        <v>1944</v>
      </c>
      <c r="E1563" s="5" t="s">
        <v>1970</v>
      </c>
      <c r="F1563" s="5" t="s">
        <v>1971</v>
      </c>
      <c r="G1563" s="5" t="s">
        <v>1211</v>
      </c>
      <c r="H1563" s="5" t="s">
        <v>289</v>
      </c>
      <c r="I1563" s="5" t="s">
        <v>133</v>
      </c>
      <c r="J1563" s="5" t="s">
        <v>1121</v>
      </c>
      <c r="K1563" s="7">
        <v>43279</v>
      </c>
      <c r="L1563" s="7"/>
      <c r="M1563" s="6" t="s">
        <v>83</v>
      </c>
      <c r="N1563" s="5" t="s">
        <v>47</v>
      </c>
      <c r="O1563" s="9">
        <f>_xlfn.IFNA(VLOOKUP(Table14[[#This Row],[SMT ID]],'[2]2018'!$A$7:$U$90,3,FALSE),VLOOKUP(Table14[[#This Row],[SMT ID]],'[2]2019'!$A$7:$T$120,4,FALSE))</f>
        <v>43922</v>
      </c>
      <c r="P1563" s="6" t="str">
        <f>_xlfn.IFNA(VLOOKUP(Table14[[#This Row],[SMT ID]],'[2]2018'!$A$7:$U$90,4,FALSE),VLOOKUP(Table14[[#This Row],[SMT ID]],'[2]2019'!$A$7:$T$120,5,FALSE))</f>
        <v>Yes</v>
      </c>
      <c r="Q1563" s="6" t="s">
        <v>4526</v>
      </c>
      <c r="R1563" s="6" t="e">
        <f>VLOOKUP(Table14[[#This Row],[SMT ID]],'2018 K-1 Export'!A710:I2261,9,0)</f>
        <v>#N/A</v>
      </c>
      <c r="S1563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63" s="38" t="e">
        <f>VLOOKUP(Table14[[#This Row],[SMT ID]],'[1]Section 163(j) Election'!$A$5:$J$1406,7,0)</f>
        <v>#N/A</v>
      </c>
    </row>
    <row r="1564" spans="1:20" s="5" customFormat="1" ht="30" customHeight="1" x14ac:dyDescent="0.25">
      <c r="A1564" s="5" t="s">
        <v>3230</v>
      </c>
      <c r="B1564" s="15">
        <v>78293</v>
      </c>
      <c r="C1564" s="6">
        <v>100</v>
      </c>
      <c r="D1564" s="5" t="s">
        <v>3230</v>
      </c>
      <c r="E1564" s="5" t="s">
        <v>3249</v>
      </c>
      <c r="F1564" s="5" t="s">
        <v>3250</v>
      </c>
      <c r="G1564" s="5" t="s">
        <v>3251</v>
      </c>
      <c r="H1564" s="5" t="s">
        <v>100</v>
      </c>
      <c r="I1564" s="5" t="s">
        <v>32</v>
      </c>
      <c r="J1564" s="5" t="s">
        <v>2844</v>
      </c>
      <c r="K1564" s="7">
        <v>43432</v>
      </c>
      <c r="L1564" s="7"/>
      <c r="M1564" s="6" t="s">
        <v>105</v>
      </c>
      <c r="N1564" s="5" t="s">
        <v>26</v>
      </c>
      <c r="O1564" s="9">
        <f>_xlfn.IFNA(VLOOKUP(Table14[[#This Row],[SMT ID]],'[2]2018'!$A$7:$U$90,3,FALSE),VLOOKUP(Table14[[#This Row],[SMT ID]],'[2]2019'!$A$7:$T$120,4,FALSE))</f>
        <v>43739</v>
      </c>
      <c r="P1564" s="6" t="str">
        <f>_xlfn.IFNA(VLOOKUP(Table14[[#This Row],[SMT ID]],'[2]2018'!$A$7:$U$90,4,FALSE),VLOOKUP(Table14[[#This Row],[SMT ID]],'[2]2019'!$A$7:$T$120,5,FALSE))</f>
        <v>Yes</v>
      </c>
      <c r="Q1564" s="6" t="s">
        <v>4526</v>
      </c>
      <c r="R1564" s="6" t="e">
        <f>VLOOKUP(Table14[[#This Row],[SMT ID]],'2018 K-1 Export'!A1245:I2796,9,0)</f>
        <v>#N/A</v>
      </c>
      <c r="S1564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64" s="37" t="e">
        <f>VLOOKUP(Table14[[#This Row],[SMT ID]],'[1]Section 163(j) Election'!$A$5:$J$1406,7,0)</f>
        <v>#N/A</v>
      </c>
    </row>
    <row r="1565" spans="1:20" s="5" customFormat="1" ht="30" customHeight="1" x14ac:dyDescent="0.25">
      <c r="A1565" s="5" t="s">
        <v>4047</v>
      </c>
      <c r="B1565" s="15">
        <v>78299</v>
      </c>
      <c r="C1565" s="6">
        <v>100</v>
      </c>
      <c r="D1565" s="5" t="s">
        <v>4047</v>
      </c>
      <c r="E1565" s="5" t="s">
        <v>4051</v>
      </c>
      <c r="F1565" s="5" t="s">
        <v>4052</v>
      </c>
      <c r="G1565" s="5" t="s">
        <v>3853</v>
      </c>
      <c r="H1565" s="5" t="s">
        <v>451</v>
      </c>
      <c r="I1565" s="5" t="s">
        <v>452</v>
      </c>
      <c r="J1565" s="5" t="s">
        <v>274</v>
      </c>
      <c r="K1565" s="7">
        <v>43280</v>
      </c>
      <c r="L1565" s="7"/>
      <c r="M1565" s="6" t="s">
        <v>64</v>
      </c>
      <c r="N1565" s="5" t="s">
        <v>26</v>
      </c>
      <c r="O1565" s="9">
        <f>_xlfn.IFNA(VLOOKUP(Table14[[#This Row],[SMT ID]],'[2]2018'!$A$7:$U$90,3,FALSE),VLOOKUP(Table14[[#This Row],[SMT ID]],'[2]2019'!$A$7:$T$120,4,FALSE))</f>
        <v>43800</v>
      </c>
      <c r="P1565" s="6" t="str">
        <f>_xlfn.IFNA(VLOOKUP(Table14[[#This Row],[SMT ID]],'[2]2018'!$A$7:$U$90,4,FALSE),VLOOKUP(Table14[[#This Row],[SMT ID]],'[2]2019'!$A$7:$T$120,5,FALSE))</f>
        <v>Yes</v>
      </c>
      <c r="Q1565" s="6" t="s">
        <v>4526</v>
      </c>
      <c r="R1565" s="6" t="e">
        <f>VLOOKUP(Table14[[#This Row],[SMT ID]],'2018 K-1 Export'!A1593:I3144,9,0)</f>
        <v>#N/A</v>
      </c>
      <c r="S1565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65" s="38" t="e">
        <f>VLOOKUP(Table14[[#This Row],[SMT ID]],'[1]Section 163(j) Election'!$A$5:$J$1406,7,0)</f>
        <v>#N/A</v>
      </c>
    </row>
    <row r="1566" spans="1:20" s="5" customFormat="1" ht="30" customHeight="1" x14ac:dyDescent="0.25">
      <c r="A1566" s="5" t="s">
        <v>836</v>
      </c>
      <c r="B1566" s="15">
        <v>78308</v>
      </c>
      <c r="C1566" s="6">
        <v>6.9</v>
      </c>
      <c r="D1566" s="5" t="s">
        <v>836</v>
      </c>
      <c r="E1566" s="5" t="s">
        <v>837</v>
      </c>
      <c r="F1566" s="5" t="s">
        <v>838</v>
      </c>
      <c r="G1566" s="5" t="s">
        <v>839</v>
      </c>
      <c r="H1566" s="5" t="s">
        <v>61</v>
      </c>
      <c r="I1566" s="5" t="s">
        <v>32</v>
      </c>
      <c r="J1566" s="5" t="s">
        <v>110</v>
      </c>
      <c r="K1566" s="7">
        <v>43357</v>
      </c>
      <c r="L1566" s="7"/>
      <c r="M1566" s="6" t="s">
        <v>105</v>
      </c>
      <c r="N1566" s="5" t="s">
        <v>47</v>
      </c>
      <c r="O1566" s="9">
        <f>_xlfn.IFNA(VLOOKUP(Table14[[#This Row],[SMT ID]],'[2]2018'!$A$7:$U$90,3,FALSE),VLOOKUP(Table14[[#This Row],[SMT ID]],'[2]2019'!$A$7:$T$120,4,FALSE))</f>
        <v>43678</v>
      </c>
      <c r="P1566" s="6" t="str">
        <f>_xlfn.IFNA(VLOOKUP(Table14[[#This Row],[SMT ID]],'[2]2018'!$A$7:$U$90,4,FALSE),VLOOKUP(Table14[[#This Row],[SMT ID]],'[2]2019'!$A$7:$T$120,5,FALSE))</f>
        <v>Yes</v>
      </c>
      <c r="Q1566" s="6" t="s">
        <v>4526</v>
      </c>
      <c r="R1566" s="6" t="str">
        <f>VLOOKUP(Table14[[#This Row],[SMT ID]],'2018 K-1 Export'!A240:I1791,9,0)</f>
        <v>No</v>
      </c>
      <c r="S1566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66" s="37" t="e">
        <f>VLOOKUP(Table14[[#This Row],[SMT ID]],'[1]Section 163(j) Election'!$A$5:$J$1406,7,0)</f>
        <v>#N/A</v>
      </c>
    </row>
    <row r="1567" spans="1:20" s="21" customFormat="1" ht="30" customHeight="1" x14ac:dyDescent="0.25">
      <c r="A1567" s="5" t="s">
        <v>3230</v>
      </c>
      <c r="B1567" s="15">
        <v>78308</v>
      </c>
      <c r="C1567" s="6">
        <v>93.1</v>
      </c>
      <c r="D1567" s="5" t="s">
        <v>3230</v>
      </c>
      <c r="E1567" s="5" t="s">
        <v>837</v>
      </c>
      <c r="F1567" s="5" t="s">
        <v>838</v>
      </c>
      <c r="G1567" s="5" t="s">
        <v>839</v>
      </c>
      <c r="H1567" s="5" t="s">
        <v>61</v>
      </c>
      <c r="I1567" s="5" t="s">
        <v>32</v>
      </c>
      <c r="J1567" s="5" t="s">
        <v>110</v>
      </c>
      <c r="K1567" s="7">
        <v>43357</v>
      </c>
      <c r="L1567" s="7"/>
      <c r="M1567" s="6" t="s">
        <v>105</v>
      </c>
      <c r="N1567" s="5" t="s">
        <v>47</v>
      </c>
      <c r="O1567" s="9">
        <f>_xlfn.IFNA(VLOOKUP(Table14[[#This Row],[SMT ID]],'[2]2018'!$A$7:$U$90,3,FALSE),VLOOKUP(Table14[[#This Row],[SMT ID]],'[2]2019'!$A$7:$T$120,4,FALSE))</f>
        <v>43678</v>
      </c>
      <c r="P1567" s="6" t="str">
        <f>_xlfn.IFNA(VLOOKUP(Table14[[#This Row],[SMT ID]],'[2]2018'!$A$7:$U$90,4,FALSE),VLOOKUP(Table14[[#This Row],[SMT ID]],'[2]2019'!$A$7:$T$120,5,FALSE))</f>
        <v>Yes</v>
      </c>
      <c r="Q1567" s="6" t="s">
        <v>4526</v>
      </c>
      <c r="R1567" s="6" t="e">
        <f>VLOOKUP(Table14[[#This Row],[SMT ID]],'2018 K-1 Export'!A1246:I2797,9,0)</f>
        <v>#N/A</v>
      </c>
      <c r="S1567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67" s="38" t="e">
        <f>VLOOKUP(Table14[[#This Row],[SMT ID]],'[1]Section 163(j) Election'!$A$5:$J$1406,7,0)</f>
        <v>#N/A</v>
      </c>
    </row>
    <row r="1568" spans="1:20" s="5" customFormat="1" ht="30" customHeight="1" x14ac:dyDescent="0.25">
      <c r="A1568" s="5" t="s">
        <v>3230</v>
      </c>
      <c r="B1568" s="15">
        <v>78313</v>
      </c>
      <c r="C1568" s="6">
        <v>100</v>
      </c>
      <c r="D1568" s="5" t="s">
        <v>3230</v>
      </c>
      <c r="E1568" s="5" t="s">
        <v>3252</v>
      </c>
      <c r="F1568" s="5" t="s">
        <v>3253</v>
      </c>
      <c r="G1568" s="5" t="s">
        <v>1755</v>
      </c>
      <c r="H1568" s="5" t="s">
        <v>100</v>
      </c>
      <c r="I1568" s="5" t="s">
        <v>32</v>
      </c>
      <c r="J1568" s="5" t="s">
        <v>33</v>
      </c>
      <c r="K1568" s="7">
        <v>43356</v>
      </c>
      <c r="L1568" s="7"/>
      <c r="M1568" s="6" t="s">
        <v>83</v>
      </c>
      <c r="N1568" s="5" t="s">
        <v>47</v>
      </c>
      <c r="O1568" s="9">
        <f>_xlfn.IFNA(VLOOKUP(Table14[[#This Row],[SMT ID]],'[2]2018'!$A$7:$U$90,3,FALSE),VLOOKUP(Table14[[#This Row],[SMT ID]],'[2]2019'!$A$7:$T$120,4,FALSE))</f>
        <v>43709</v>
      </c>
      <c r="P1568" s="6" t="str">
        <f>_xlfn.IFNA(VLOOKUP(Table14[[#This Row],[SMT ID]],'[2]2018'!$A$7:$U$90,4,FALSE),VLOOKUP(Table14[[#This Row],[SMT ID]],'[2]2019'!$A$7:$T$120,5,FALSE))</f>
        <v>Yes</v>
      </c>
      <c r="Q1568" s="6" t="s">
        <v>4526</v>
      </c>
      <c r="R1568" s="6" t="e">
        <f>VLOOKUP(Table14[[#This Row],[SMT ID]],'2018 K-1 Export'!A1247:I2798,9,0)</f>
        <v>#N/A</v>
      </c>
      <c r="S1568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68" s="37" t="e">
        <f>VLOOKUP(Table14[[#This Row],[SMT ID]],'[1]Section 163(j) Election'!$A$5:$J$1406,7,0)</f>
        <v>#N/A</v>
      </c>
    </row>
    <row r="1569" spans="1:20" s="5" customFormat="1" ht="30" customHeight="1" x14ac:dyDescent="0.25">
      <c r="A1569" s="5" t="s">
        <v>3300</v>
      </c>
      <c r="B1569" s="15">
        <v>78324</v>
      </c>
      <c r="C1569" s="6">
        <v>100</v>
      </c>
      <c r="D1569" s="5" t="s">
        <v>3300</v>
      </c>
      <c r="E1569" s="5" t="s">
        <v>3303</v>
      </c>
      <c r="F1569" s="5" t="s">
        <v>3304</v>
      </c>
      <c r="G1569" s="5" t="s">
        <v>585</v>
      </c>
      <c r="H1569" s="5" t="s">
        <v>524</v>
      </c>
      <c r="I1569" s="5" t="s">
        <v>43</v>
      </c>
      <c r="J1569" s="5" t="s">
        <v>19</v>
      </c>
      <c r="K1569" s="7">
        <v>43185</v>
      </c>
      <c r="L1569" s="7"/>
      <c r="M1569" s="6" t="s">
        <v>19</v>
      </c>
      <c r="O1569" s="9"/>
      <c r="P1569" s="6" t="s">
        <v>4525</v>
      </c>
      <c r="Q1569" s="6" t="s">
        <v>4525</v>
      </c>
      <c r="R1569" s="6" t="e">
        <f>VLOOKUP(Table14[[#This Row],[SMT ID]],'2018 K-1 Export'!A1270:I2821,9,0)</f>
        <v>#N/A</v>
      </c>
      <c r="S1569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69" s="38" t="e">
        <f>VLOOKUP(Table14[[#This Row],[SMT ID]],'[1]Section 163(j) Election'!$A$5:$J$1406,7,0)</f>
        <v>#N/A</v>
      </c>
    </row>
    <row r="1570" spans="1:20" s="5" customFormat="1" ht="30" customHeight="1" x14ac:dyDescent="0.25">
      <c r="A1570" s="5" t="s">
        <v>3432</v>
      </c>
      <c r="B1570" s="15">
        <v>78333</v>
      </c>
      <c r="C1570" s="6">
        <v>100</v>
      </c>
      <c r="D1570" s="5" t="s">
        <v>3432</v>
      </c>
      <c r="E1570" s="5" t="s">
        <v>3433</v>
      </c>
      <c r="F1570" s="5" t="s">
        <v>3434</v>
      </c>
      <c r="G1570" s="5" t="s">
        <v>1704</v>
      </c>
      <c r="H1570" s="5" t="s">
        <v>524</v>
      </c>
      <c r="I1570" s="5" t="s">
        <v>43</v>
      </c>
      <c r="J1570" s="5" t="s">
        <v>3435</v>
      </c>
      <c r="K1570" s="7">
        <v>43075</v>
      </c>
      <c r="L1570" s="7"/>
      <c r="M1570" s="6" t="s">
        <v>19</v>
      </c>
      <c r="O1570" s="9"/>
      <c r="P1570" s="6" t="s">
        <v>4525</v>
      </c>
      <c r="Q1570" s="6" t="s">
        <v>4525</v>
      </c>
      <c r="R1570" s="6"/>
      <c r="S1570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70" s="37" t="e">
        <f>VLOOKUP(Table14[[#This Row],[SMT ID]],'[1]Section 163(j) Election'!$A$5:$J$1406,7,0)</f>
        <v>#N/A</v>
      </c>
    </row>
    <row r="1571" spans="1:20" s="5" customFormat="1" ht="30" customHeight="1" x14ac:dyDescent="0.25">
      <c r="A1571" s="5" t="s">
        <v>3230</v>
      </c>
      <c r="B1571" s="15">
        <v>78339</v>
      </c>
      <c r="C1571" s="6">
        <v>100</v>
      </c>
      <c r="D1571" s="5" t="s">
        <v>3230</v>
      </c>
      <c r="E1571" s="5" t="s">
        <v>3254</v>
      </c>
      <c r="F1571" s="5" t="s">
        <v>3255</v>
      </c>
      <c r="G1571" s="5" t="s">
        <v>3256</v>
      </c>
      <c r="H1571" s="5" t="s">
        <v>61</v>
      </c>
      <c r="I1571" s="5" t="s">
        <v>32</v>
      </c>
      <c r="J1571" s="5" t="s">
        <v>110</v>
      </c>
      <c r="K1571" s="7">
        <v>43236</v>
      </c>
      <c r="L1571" s="7"/>
      <c r="M1571" s="6" t="s">
        <v>105</v>
      </c>
      <c r="N1571" s="5" t="s">
        <v>47</v>
      </c>
      <c r="O1571" s="9">
        <f>_xlfn.IFNA(VLOOKUP(Table14[[#This Row],[SMT ID]],'[2]2018'!$A$7:$U$90,3,FALSE),VLOOKUP(Table14[[#This Row],[SMT ID]],'[2]2019'!$A$7:$T$120,4,FALSE))</f>
        <v>43466</v>
      </c>
      <c r="P1571" s="6" t="str">
        <f>_xlfn.IFNA(VLOOKUP(Table14[[#This Row],[SMT ID]],'[2]2018'!$A$7:$U$90,4,FALSE),VLOOKUP(Table14[[#This Row],[SMT ID]],'[2]2019'!$A$7:$T$120,5,FALSE))</f>
        <v>Yes</v>
      </c>
      <c r="Q1571" s="6" t="s">
        <v>4526</v>
      </c>
      <c r="R1571" s="6" t="e">
        <f>VLOOKUP(Table14[[#This Row],[SMT ID]],'2018 K-1 Export'!A1248:I2799,9,0)</f>
        <v>#N/A</v>
      </c>
      <c r="S1571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71" s="38" t="e">
        <f>VLOOKUP(Table14[[#This Row],[SMT ID]],'[1]Section 163(j) Election'!$A$5:$J$1406,7,0)</f>
        <v>#N/A</v>
      </c>
    </row>
    <row r="1572" spans="1:20" s="5" customFormat="1" ht="30" customHeight="1" x14ac:dyDescent="0.25">
      <c r="A1572" s="5" t="s">
        <v>3230</v>
      </c>
      <c r="B1572" s="15">
        <v>78348</v>
      </c>
      <c r="C1572" s="6">
        <v>100</v>
      </c>
      <c r="D1572" s="5" t="s">
        <v>3230</v>
      </c>
      <c r="E1572" s="5" t="s">
        <v>3257</v>
      </c>
      <c r="F1572" s="5" t="s">
        <v>3258</v>
      </c>
      <c r="G1572" s="5" t="s">
        <v>3259</v>
      </c>
      <c r="H1572" s="5" t="s">
        <v>139</v>
      </c>
      <c r="I1572" s="5" t="s">
        <v>32</v>
      </c>
      <c r="J1572" s="5" t="s">
        <v>298</v>
      </c>
      <c r="K1572" s="7">
        <v>43202</v>
      </c>
      <c r="L1572" s="7"/>
      <c r="M1572" s="6" t="s">
        <v>105</v>
      </c>
      <c r="N1572" s="5" t="s">
        <v>26</v>
      </c>
      <c r="O1572" s="9">
        <f>_xlfn.IFNA(VLOOKUP(Table14[[#This Row],[SMT ID]],'[2]2018'!$A$7:$U$90,3,FALSE),VLOOKUP(Table14[[#This Row],[SMT ID]],'[2]2019'!$A$7:$T$120,4,FALSE))</f>
        <v>43466</v>
      </c>
      <c r="P1572" s="6" t="str">
        <f>_xlfn.IFNA(VLOOKUP(Table14[[#This Row],[SMT ID]],'[2]2018'!$A$7:$U$90,4,FALSE),VLOOKUP(Table14[[#This Row],[SMT ID]],'[2]2019'!$A$7:$T$120,5,FALSE))</f>
        <v>Yes</v>
      </c>
      <c r="Q1572" s="6" t="s">
        <v>4526</v>
      </c>
      <c r="R1572" s="6" t="e">
        <f>VLOOKUP(Table14[[#This Row],[SMT ID]],'2018 K-1 Export'!A1249:I2800,9,0)</f>
        <v>#N/A</v>
      </c>
      <c r="S1572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72" s="37" t="e">
        <f>VLOOKUP(Table14[[#This Row],[SMT ID]],'[1]Section 163(j) Election'!$A$5:$J$1406,7,0)</f>
        <v>#N/A</v>
      </c>
    </row>
    <row r="1573" spans="1:20" s="5" customFormat="1" ht="30" customHeight="1" x14ac:dyDescent="0.25">
      <c r="A1573" s="5" t="s">
        <v>3230</v>
      </c>
      <c r="B1573" s="15">
        <v>78353</v>
      </c>
      <c r="C1573" s="6">
        <v>87.87</v>
      </c>
      <c r="D1573" s="5" t="s">
        <v>3230</v>
      </c>
      <c r="E1573" s="5" t="s">
        <v>3260</v>
      </c>
      <c r="F1573" s="5" t="s">
        <v>3261</v>
      </c>
      <c r="G1573" s="5" t="s">
        <v>3262</v>
      </c>
      <c r="H1573" s="5" t="s">
        <v>100</v>
      </c>
      <c r="I1573" s="5" t="s">
        <v>32</v>
      </c>
      <c r="J1573" s="5" t="s">
        <v>110</v>
      </c>
      <c r="K1573" s="7">
        <v>43410</v>
      </c>
      <c r="L1573" s="7"/>
      <c r="M1573" s="6" t="s">
        <v>64</v>
      </c>
      <c r="N1573" s="5" t="s">
        <v>47</v>
      </c>
      <c r="O1573" s="9">
        <f>_xlfn.IFNA(VLOOKUP(Table14[[#This Row],[SMT ID]],'[2]2018'!$A$7:$U$90,3,FALSE),VLOOKUP(Table14[[#This Row],[SMT ID]],'[2]2019'!$A$7:$T$120,4,FALSE))</f>
        <v>43831</v>
      </c>
      <c r="P1573" s="6" t="str">
        <f>_xlfn.IFNA(VLOOKUP(Table14[[#This Row],[SMT ID]],'[2]2018'!$A$7:$U$90,4,FALSE),VLOOKUP(Table14[[#This Row],[SMT ID]],'[2]2019'!$A$7:$T$120,5,FALSE))</f>
        <v>Yes</v>
      </c>
      <c r="Q1573" s="6" t="s">
        <v>4526</v>
      </c>
      <c r="R1573" s="6" t="e">
        <f>VLOOKUP(Table14[[#This Row],[SMT ID]],'2018 K-1 Export'!A1250:I2801,9,0)</f>
        <v>#N/A</v>
      </c>
      <c r="S1573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73" s="38" t="e">
        <f>VLOOKUP(Table14[[#This Row],[SMT ID]],'[1]Section 163(j) Election'!$A$5:$J$1406,7,0)</f>
        <v>#N/A</v>
      </c>
    </row>
    <row r="1574" spans="1:20" s="5" customFormat="1" ht="30" customHeight="1" x14ac:dyDescent="0.25">
      <c r="A1574" s="5" t="s">
        <v>3370</v>
      </c>
      <c r="B1574" s="15">
        <v>78353</v>
      </c>
      <c r="C1574" s="6">
        <v>12.13</v>
      </c>
      <c r="D1574" s="5" t="s">
        <v>3370</v>
      </c>
      <c r="E1574" s="5" t="s">
        <v>3260</v>
      </c>
      <c r="F1574" s="5" t="s">
        <v>3261</v>
      </c>
      <c r="G1574" s="5" t="s">
        <v>3262</v>
      </c>
      <c r="H1574" s="5" t="s">
        <v>100</v>
      </c>
      <c r="I1574" s="5" t="s">
        <v>32</v>
      </c>
      <c r="J1574" s="5" t="s">
        <v>110</v>
      </c>
      <c r="K1574" s="7">
        <v>43410</v>
      </c>
      <c r="L1574" s="7"/>
      <c r="M1574" s="6" t="s">
        <v>64</v>
      </c>
      <c r="N1574" s="5" t="s">
        <v>47</v>
      </c>
      <c r="O1574" s="9">
        <f>_xlfn.IFNA(VLOOKUP(Table14[[#This Row],[SMT ID]],'[2]2018'!$A$7:$U$90,3,FALSE),VLOOKUP(Table14[[#This Row],[SMT ID]],'[2]2019'!$A$7:$T$120,4,FALSE))</f>
        <v>43831</v>
      </c>
      <c r="P1574" s="6" t="str">
        <f>_xlfn.IFNA(VLOOKUP(Table14[[#This Row],[SMT ID]],'[2]2018'!$A$7:$U$90,4,FALSE),VLOOKUP(Table14[[#This Row],[SMT ID]],'[2]2019'!$A$7:$T$120,5,FALSE))</f>
        <v>Yes</v>
      </c>
      <c r="Q1574" s="6" t="s">
        <v>4526</v>
      </c>
      <c r="R1574" s="6" t="e">
        <f>VLOOKUP(Table14[[#This Row],[SMT ID]],'2018 K-1 Export'!A1310:I2861,9,0)</f>
        <v>#N/A</v>
      </c>
      <c r="S1574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74" s="37" t="e">
        <f>VLOOKUP(Table14[[#This Row],[SMT ID]],'[1]Section 163(j) Election'!$A$5:$J$1406,7,0)</f>
        <v>#N/A</v>
      </c>
    </row>
    <row r="1575" spans="1:20" s="5" customFormat="1" ht="30" customHeight="1" x14ac:dyDescent="0.25">
      <c r="A1575" s="5" t="s">
        <v>3370</v>
      </c>
      <c r="B1575" s="15">
        <v>78354</v>
      </c>
      <c r="C1575" s="6">
        <v>100</v>
      </c>
      <c r="D1575" s="5" t="s">
        <v>3370</v>
      </c>
      <c r="E1575" s="5" t="s">
        <v>3381</v>
      </c>
      <c r="F1575" s="5" t="s">
        <v>3382</v>
      </c>
      <c r="G1575" s="5" t="s">
        <v>3383</v>
      </c>
      <c r="H1575" s="5" t="s">
        <v>289</v>
      </c>
      <c r="I1575" s="5" t="s">
        <v>133</v>
      </c>
      <c r="J1575" s="5" t="s">
        <v>3384</v>
      </c>
      <c r="K1575" s="7">
        <v>43615</v>
      </c>
      <c r="L1575" s="7"/>
      <c r="M1575" s="6" t="s">
        <v>83</v>
      </c>
      <c r="N1575" s="5" t="s">
        <v>47</v>
      </c>
      <c r="O1575" s="9">
        <f>_xlfn.IFNA(VLOOKUP(Table14[[#This Row],[SMT ID]],'[2]2018'!$A$7:$U$90,3,FALSE),VLOOKUP(Table14[[#This Row],[SMT ID]],'[2]2019'!$A$7:$T$120,4,FALSE))</f>
        <v>44075</v>
      </c>
      <c r="P1575" s="6" t="str">
        <f>_xlfn.IFNA(VLOOKUP(Table14[[#This Row],[SMT ID]],'[2]2018'!$A$7:$U$90,4,FALSE),VLOOKUP(Table14[[#This Row],[SMT ID]],'[2]2019'!$A$7:$T$120,5,FALSE))</f>
        <v>Yes</v>
      </c>
      <c r="Q1575" s="6" t="s">
        <v>4526</v>
      </c>
      <c r="R1575" s="6" t="e">
        <f>VLOOKUP(Table14[[#This Row],[SMT ID]],'2018 K-1 Export'!A1311:I2862,9,0)</f>
        <v>#N/A</v>
      </c>
      <c r="S1575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75" s="38" t="e">
        <f>VLOOKUP(Table14[[#This Row],[SMT ID]],'[1]Section 163(j) Election'!$A$5:$J$1406,7,0)</f>
        <v>#N/A</v>
      </c>
    </row>
    <row r="1576" spans="1:20" s="5" customFormat="1" ht="30" customHeight="1" x14ac:dyDescent="0.25">
      <c r="A1576" s="5" t="s">
        <v>1252</v>
      </c>
      <c r="B1576" s="15">
        <v>78360</v>
      </c>
      <c r="C1576" s="6">
        <v>100</v>
      </c>
      <c r="D1576" s="5" t="s">
        <v>1252</v>
      </c>
      <c r="E1576" s="5" t="s">
        <v>1253</v>
      </c>
      <c r="F1576" s="5" t="s">
        <v>1254</v>
      </c>
      <c r="G1576" s="5" t="s">
        <v>1255</v>
      </c>
      <c r="H1576" s="5" t="s">
        <v>232</v>
      </c>
      <c r="I1576" s="5" t="s">
        <v>133</v>
      </c>
      <c r="J1576" s="5" t="s">
        <v>82</v>
      </c>
      <c r="K1576" s="7">
        <v>43364</v>
      </c>
      <c r="L1576" s="7"/>
      <c r="M1576" s="6" t="s">
        <v>70</v>
      </c>
      <c r="N1576" s="5" t="s">
        <v>47</v>
      </c>
      <c r="O1576" s="9">
        <f>_xlfn.IFNA(VLOOKUP(Table14[[#This Row],[SMT ID]],'[2]2018'!$A$7:$U$90,3,FALSE),VLOOKUP(Table14[[#This Row],[SMT ID]],'[2]2019'!$A$7:$T$120,4,FALSE))</f>
        <v>43891</v>
      </c>
      <c r="P1576" s="6" t="str">
        <f>_xlfn.IFNA(VLOOKUP(Table14[[#This Row],[SMT ID]],'[2]2018'!$A$7:$U$90,4,FALSE),VLOOKUP(Table14[[#This Row],[SMT ID]],'[2]2019'!$A$7:$T$120,5,FALSE))</f>
        <v>Yes</v>
      </c>
      <c r="Q1576" s="6" t="s">
        <v>4526</v>
      </c>
      <c r="R1576" s="6" t="e">
        <f>VLOOKUP(Table14[[#This Row],[SMT ID]],'2018 K-1 Export'!A395:I1946,9,0)</f>
        <v>#N/A</v>
      </c>
      <c r="S1576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76" s="37" t="e">
        <f>VLOOKUP(Table14[[#This Row],[SMT ID]],'[1]Section 163(j) Election'!$A$5:$J$1406,7,0)</f>
        <v>#N/A</v>
      </c>
    </row>
    <row r="1577" spans="1:20" s="5" customFormat="1" ht="30" customHeight="1" x14ac:dyDescent="0.25">
      <c r="A1577" s="5" t="s">
        <v>825</v>
      </c>
      <c r="B1577" s="15">
        <v>78363</v>
      </c>
      <c r="C1577" s="6">
        <v>4.3</v>
      </c>
      <c r="D1577" s="5" t="s">
        <v>825</v>
      </c>
      <c r="E1577" s="5" t="s">
        <v>831</v>
      </c>
      <c r="F1577" s="5" t="s">
        <v>832</v>
      </c>
      <c r="G1577" s="5" t="s">
        <v>833</v>
      </c>
      <c r="H1577" s="5" t="s">
        <v>61</v>
      </c>
      <c r="I1577" s="5" t="s">
        <v>32</v>
      </c>
      <c r="J1577" s="5" t="s">
        <v>333</v>
      </c>
      <c r="K1577" s="7">
        <v>43411</v>
      </c>
      <c r="L1577" s="7"/>
      <c r="M1577" s="6" t="s">
        <v>105</v>
      </c>
      <c r="N1577" s="5" t="s">
        <v>47</v>
      </c>
      <c r="O1577" s="9">
        <f>_xlfn.IFNA(VLOOKUP(Table14[[#This Row],[SMT ID]],'[2]2018'!$A$7:$U$90,3,FALSE),VLOOKUP(Table14[[#This Row],[SMT ID]],'[2]2019'!$A$7:$T$120,4,FALSE))</f>
        <v>43800</v>
      </c>
      <c r="P1577" s="6" t="str">
        <f>_xlfn.IFNA(VLOOKUP(Table14[[#This Row],[SMT ID]],'[2]2018'!$A$7:$U$90,4,FALSE),VLOOKUP(Table14[[#This Row],[SMT ID]],'[2]2019'!$A$7:$T$120,5,FALSE))</f>
        <v>Yes</v>
      </c>
      <c r="Q1577" s="6" t="s">
        <v>4526</v>
      </c>
      <c r="R1577" s="6" t="str">
        <f>VLOOKUP(Table14[[#This Row],[SMT ID]],'2018 K-1 Export'!A238:I1789,9,0)</f>
        <v>No</v>
      </c>
      <c r="S1577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77" s="38" t="e">
        <f>VLOOKUP(Table14[[#This Row],[SMT ID]],'[1]Section 163(j) Election'!$A$5:$J$1406,7,0)</f>
        <v>#N/A</v>
      </c>
    </row>
    <row r="1578" spans="1:20" s="5" customFormat="1" ht="30" customHeight="1" x14ac:dyDescent="0.25">
      <c r="A1578" s="5" t="s">
        <v>3230</v>
      </c>
      <c r="B1578" s="15">
        <v>78363</v>
      </c>
      <c r="C1578" s="6">
        <v>95.7</v>
      </c>
      <c r="D1578" s="5" t="s">
        <v>3230</v>
      </c>
      <c r="E1578" s="5" t="s">
        <v>831</v>
      </c>
      <c r="F1578" s="5" t="s">
        <v>832</v>
      </c>
      <c r="G1578" s="5" t="s">
        <v>833</v>
      </c>
      <c r="H1578" s="5" t="s">
        <v>61</v>
      </c>
      <c r="I1578" s="5" t="s">
        <v>32</v>
      </c>
      <c r="J1578" s="5" t="s">
        <v>333</v>
      </c>
      <c r="K1578" s="7">
        <v>43411</v>
      </c>
      <c r="L1578" s="7"/>
      <c r="M1578" s="6" t="s">
        <v>105</v>
      </c>
      <c r="N1578" s="5" t="s">
        <v>47</v>
      </c>
      <c r="O1578" s="9">
        <f>_xlfn.IFNA(VLOOKUP(Table14[[#This Row],[SMT ID]],'[2]2018'!$A$7:$U$90,3,FALSE),VLOOKUP(Table14[[#This Row],[SMT ID]],'[2]2019'!$A$7:$T$120,4,FALSE))</f>
        <v>43800</v>
      </c>
      <c r="P1578" s="6" t="str">
        <f>_xlfn.IFNA(VLOOKUP(Table14[[#This Row],[SMT ID]],'[2]2018'!$A$7:$U$90,4,FALSE),VLOOKUP(Table14[[#This Row],[SMT ID]],'[2]2019'!$A$7:$T$120,5,FALSE))</f>
        <v>Yes</v>
      </c>
      <c r="Q1578" s="6" t="s">
        <v>4526</v>
      </c>
      <c r="R1578" s="6" t="e">
        <f>VLOOKUP(Table14[[#This Row],[SMT ID]],'2018 K-1 Export'!A1251:I2802,9,0)</f>
        <v>#N/A</v>
      </c>
      <c r="S1578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78" s="37" t="e">
        <f>VLOOKUP(Table14[[#This Row],[SMT ID]],'[1]Section 163(j) Election'!$A$5:$J$1406,7,0)</f>
        <v>#N/A</v>
      </c>
    </row>
    <row r="1579" spans="1:20" s="5" customFormat="1" ht="30" customHeight="1" x14ac:dyDescent="0.25">
      <c r="A1579" s="5" t="s">
        <v>1588</v>
      </c>
      <c r="B1579" s="15">
        <v>78366</v>
      </c>
      <c r="C1579" s="6">
        <v>100</v>
      </c>
      <c r="D1579" s="5" t="s">
        <v>1588</v>
      </c>
      <c r="E1579" s="5" t="s">
        <v>1593</v>
      </c>
      <c r="F1579" s="5" t="s">
        <v>1594</v>
      </c>
      <c r="G1579" s="5" t="s">
        <v>148</v>
      </c>
      <c r="H1579" s="5" t="s">
        <v>115</v>
      </c>
      <c r="I1579" s="5" t="s">
        <v>43</v>
      </c>
      <c r="J1579" s="5" t="s">
        <v>149</v>
      </c>
      <c r="K1579" s="7">
        <v>43166</v>
      </c>
      <c r="L1579" s="7"/>
      <c r="M1579" s="6" t="s">
        <v>64</v>
      </c>
      <c r="N1579" s="5" t="s">
        <v>47</v>
      </c>
      <c r="O1579" s="9">
        <f>_xlfn.IFNA(VLOOKUP(Table14[[#This Row],[SMT ID]],'[2]2018'!$A$7:$U$90,3,FALSE),VLOOKUP(Table14[[#This Row],[SMT ID]],'[2]2019'!$A$7:$T$120,4,FALSE))</f>
        <v>43525</v>
      </c>
      <c r="P1579" s="6" t="str">
        <f>_xlfn.IFNA(VLOOKUP(Table14[[#This Row],[SMT ID]],'[2]2018'!$A$7:$U$90,4,FALSE),VLOOKUP(Table14[[#This Row],[SMT ID]],'[2]2019'!$A$7:$T$120,5,FALSE))</f>
        <v>Yes</v>
      </c>
      <c r="Q1579" s="6" t="s">
        <v>4526</v>
      </c>
      <c r="R1579" s="6" t="str">
        <f>VLOOKUP(Table14[[#This Row],[SMT ID]],'2018 K-1 Export'!A533:I2084,9,0)</f>
        <v>No</v>
      </c>
      <c r="S1579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79" s="38" t="e">
        <f>VLOOKUP(Table14[[#This Row],[SMT ID]],'[1]Section 163(j) Election'!$A$5:$J$1406,7,0)</f>
        <v>#N/A</v>
      </c>
    </row>
    <row r="1580" spans="1:20" s="5" customFormat="1" ht="30" customHeight="1" x14ac:dyDescent="0.25">
      <c r="A1580" s="5" t="s">
        <v>3300</v>
      </c>
      <c r="B1580" s="15">
        <v>78374</v>
      </c>
      <c r="C1580" s="6">
        <v>100</v>
      </c>
      <c r="D1580" s="5" t="s">
        <v>3300</v>
      </c>
      <c r="E1580" s="5" t="s">
        <v>3305</v>
      </c>
      <c r="F1580" s="5" t="s">
        <v>3306</v>
      </c>
      <c r="G1580" s="5" t="s">
        <v>3284</v>
      </c>
      <c r="H1580" s="5" t="s">
        <v>524</v>
      </c>
      <c r="I1580" s="5" t="s">
        <v>43</v>
      </c>
      <c r="J1580" s="5" t="s">
        <v>19</v>
      </c>
      <c r="K1580" s="7">
        <v>43140</v>
      </c>
      <c r="L1580" s="7"/>
      <c r="M1580" s="6" t="s">
        <v>19</v>
      </c>
      <c r="N1580" s="5" t="s">
        <v>19</v>
      </c>
      <c r="O1580" s="9"/>
      <c r="P1580" s="6" t="s">
        <v>4525</v>
      </c>
      <c r="Q1580" s="6" t="s">
        <v>4525</v>
      </c>
      <c r="R1580" s="6" t="e">
        <f>VLOOKUP(Table14[[#This Row],[SMT ID]],'2018 K-1 Export'!A1271:I2822,9,0)</f>
        <v>#N/A</v>
      </c>
      <c r="S1580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80" s="37" t="e">
        <f>VLOOKUP(Table14[[#This Row],[SMT ID]],'[1]Section 163(j) Election'!$A$5:$J$1406,7,0)</f>
        <v>#N/A</v>
      </c>
    </row>
    <row r="1581" spans="1:20" s="5" customFormat="1" ht="30" customHeight="1" x14ac:dyDescent="0.25">
      <c r="A1581" s="5" t="s">
        <v>686</v>
      </c>
      <c r="B1581" s="15">
        <v>78377</v>
      </c>
      <c r="C1581" s="6">
        <v>100</v>
      </c>
      <c r="D1581" s="5" t="s">
        <v>686</v>
      </c>
      <c r="E1581" s="5" t="s">
        <v>751</v>
      </c>
      <c r="F1581" s="5" t="s">
        <v>752</v>
      </c>
      <c r="G1581" s="5" t="s">
        <v>478</v>
      </c>
      <c r="H1581" s="5" t="s">
        <v>132</v>
      </c>
      <c r="I1581" s="5" t="s">
        <v>133</v>
      </c>
      <c r="J1581" s="5" t="s">
        <v>274</v>
      </c>
      <c r="K1581" s="7">
        <v>43529</v>
      </c>
      <c r="L1581" s="7"/>
      <c r="M1581" s="6" t="s">
        <v>70</v>
      </c>
      <c r="N1581" s="5" t="s">
        <v>47</v>
      </c>
      <c r="O1581" s="9">
        <f>_xlfn.IFNA(VLOOKUP(Table14[[#This Row],[SMT ID]],'[2]2018'!$A$7:$U$90,3,FALSE),VLOOKUP(Table14[[#This Row],[SMT ID]],'[2]2019'!$A$7:$T$120,4,FALSE))</f>
        <v>44079</v>
      </c>
      <c r="P1581" s="6" t="str">
        <f>_xlfn.IFNA(VLOOKUP(Table14[[#This Row],[SMT ID]],'[2]2018'!$A$7:$U$90,4,FALSE),VLOOKUP(Table14[[#This Row],[SMT ID]],'[2]2019'!$A$7:$T$120,5,FALSE))</f>
        <v>Yes</v>
      </c>
      <c r="Q1581" s="6" t="s">
        <v>4526</v>
      </c>
      <c r="R1581" s="6" t="e">
        <f>VLOOKUP(Table14[[#This Row],[SMT ID]],'2018 K-1 Export'!A208:I1759,9,0)</f>
        <v>#N/A</v>
      </c>
      <c r="S1581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81" s="38" t="e">
        <f>VLOOKUP(Table14[[#This Row],[SMT ID]],'[1]Section 163(j) Election'!$A$5:$J$1406,7,0)</f>
        <v>#N/A</v>
      </c>
    </row>
    <row r="1582" spans="1:20" s="5" customFormat="1" ht="30" customHeight="1" x14ac:dyDescent="0.25">
      <c r="A1582" s="5" t="s">
        <v>3432</v>
      </c>
      <c r="B1582" s="15">
        <v>78385</v>
      </c>
      <c r="C1582" s="6">
        <v>100</v>
      </c>
      <c r="D1582" s="5" t="s">
        <v>3432</v>
      </c>
      <c r="E1582" s="5" t="s">
        <v>3436</v>
      </c>
      <c r="F1582" s="5" t="s">
        <v>3437</v>
      </c>
      <c r="G1582" s="5" t="s">
        <v>3438</v>
      </c>
      <c r="H1582" s="5" t="s">
        <v>524</v>
      </c>
      <c r="I1582" s="5" t="s">
        <v>452</v>
      </c>
      <c r="J1582" s="5" t="s">
        <v>19</v>
      </c>
      <c r="K1582" s="7">
        <v>43138</v>
      </c>
      <c r="L1582" s="7"/>
      <c r="M1582" s="6" t="s">
        <v>19</v>
      </c>
      <c r="O1582" s="9"/>
      <c r="P1582" s="6" t="s">
        <v>4525</v>
      </c>
      <c r="Q1582" s="6" t="s">
        <v>4525</v>
      </c>
      <c r="R1582" s="6" t="e">
        <f>VLOOKUP(Table14[[#This Row],[SMT ID]],'2018 K-1 Export'!A1336:I2887,9,0)</f>
        <v>#N/A</v>
      </c>
      <c r="S1582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82" s="37" t="e">
        <f>VLOOKUP(Table14[[#This Row],[SMT ID]],'[1]Section 163(j) Election'!$A$5:$J$1406,7,0)</f>
        <v>#N/A</v>
      </c>
    </row>
    <row r="1583" spans="1:20" s="5" customFormat="1" ht="30" customHeight="1" x14ac:dyDescent="0.25">
      <c r="A1583" s="5" t="s">
        <v>3230</v>
      </c>
      <c r="B1583" s="15">
        <v>78392</v>
      </c>
      <c r="C1583" s="6">
        <v>100</v>
      </c>
      <c r="D1583" s="5" t="s">
        <v>3230</v>
      </c>
      <c r="E1583" s="5" t="s">
        <v>3263</v>
      </c>
      <c r="F1583" s="5" t="s">
        <v>3264</v>
      </c>
      <c r="G1583" s="5" t="s">
        <v>3259</v>
      </c>
      <c r="H1583" s="5" t="s">
        <v>61</v>
      </c>
      <c r="I1583" s="5" t="s">
        <v>32</v>
      </c>
      <c r="J1583" s="5" t="s">
        <v>33</v>
      </c>
      <c r="K1583" s="7">
        <v>43419</v>
      </c>
      <c r="L1583" s="7"/>
      <c r="M1583" s="6" t="s">
        <v>64</v>
      </c>
      <c r="N1583" s="5" t="s">
        <v>26</v>
      </c>
      <c r="O1583" s="9">
        <f>_xlfn.IFNA(VLOOKUP(Table14[[#This Row],[SMT ID]],'[2]2018'!$A$7:$U$90,3,FALSE),VLOOKUP(Table14[[#This Row],[SMT ID]],'[2]2019'!$A$7:$T$120,4,FALSE))</f>
        <v>43800</v>
      </c>
      <c r="P1583" s="6" t="str">
        <f>_xlfn.IFNA(VLOOKUP(Table14[[#This Row],[SMT ID]],'[2]2018'!$A$7:$U$90,4,FALSE),VLOOKUP(Table14[[#This Row],[SMT ID]],'[2]2019'!$A$7:$T$120,5,FALSE))</f>
        <v>Yes</v>
      </c>
      <c r="Q1583" s="6" t="s">
        <v>4526</v>
      </c>
      <c r="R1583" s="6" t="e">
        <f>VLOOKUP(Table14[[#This Row],[SMT ID]],'2018 K-1 Export'!A1252:I2803,9,0)</f>
        <v>#N/A</v>
      </c>
      <c r="S1583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83" s="38" t="e">
        <f>VLOOKUP(Table14[[#This Row],[SMT ID]],'[1]Section 163(j) Election'!$A$5:$J$1406,7,0)</f>
        <v>#N/A</v>
      </c>
    </row>
    <row r="1584" spans="1:20" s="5" customFormat="1" ht="30" customHeight="1" x14ac:dyDescent="0.25">
      <c r="A1584" s="5" t="s">
        <v>825</v>
      </c>
      <c r="B1584" s="15">
        <v>78412</v>
      </c>
      <c r="C1584" s="6">
        <v>8.9</v>
      </c>
      <c r="D1584" s="5" t="s">
        <v>825</v>
      </c>
      <c r="E1584" s="5" t="s">
        <v>834</v>
      </c>
      <c r="F1584" s="5" t="s">
        <v>835</v>
      </c>
      <c r="G1584" s="5" t="s">
        <v>767</v>
      </c>
      <c r="H1584" s="5" t="s">
        <v>53</v>
      </c>
      <c r="I1584" s="5" t="s">
        <v>43</v>
      </c>
      <c r="J1584" s="5" t="s">
        <v>33</v>
      </c>
      <c r="K1584" s="7">
        <v>43567</v>
      </c>
      <c r="L1584" s="7"/>
      <c r="M1584" s="6" t="s">
        <v>83</v>
      </c>
      <c r="N1584" s="5" t="s">
        <v>26</v>
      </c>
      <c r="O1584" s="9">
        <f>_xlfn.IFNA(VLOOKUP(Table14[[#This Row],[SMT ID]],'[2]2018'!$A$7:$U$90,3,FALSE),VLOOKUP(Table14[[#This Row],[SMT ID]],'[2]2019'!$A$7:$T$120,4,FALSE))</f>
        <v>44166</v>
      </c>
      <c r="P1584" s="6" t="str">
        <f>_xlfn.IFNA(VLOOKUP(Table14[[#This Row],[SMT ID]],'[2]2018'!$A$7:$U$90,4,FALSE),VLOOKUP(Table14[[#This Row],[SMT ID]],'[2]2019'!$A$7:$T$120,5,FALSE))</f>
        <v>Yes</v>
      </c>
      <c r="Q1584" s="6" t="s">
        <v>4526</v>
      </c>
      <c r="R1584" s="6" t="e">
        <f>VLOOKUP(Table14[[#This Row],[SMT ID]],'2018 K-1 Export'!A239:I1790,9,0)</f>
        <v>#N/A</v>
      </c>
      <c r="S1584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84" s="37" t="e">
        <f>VLOOKUP(Table14[[#This Row],[SMT ID]],'[1]Section 163(j) Election'!$A$5:$J$1406,7,0)</f>
        <v>#N/A</v>
      </c>
    </row>
    <row r="1585" spans="1:20" s="5" customFormat="1" ht="30" customHeight="1" x14ac:dyDescent="0.25">
      <c r="A1585" s="5" t="s">
        <v>836</v>
      </c>
      <c r="B1585" s="15">
        <v>78412</v>
      </c>
      <c r="C1585" s="6">
        <v>6.67</v>
      </c>
      <c r="D1585" s="5" t="s">
        <v>836</v>
      </c>
      <c r="E1585" s="5" t="s">
        <v>834</v>
      </c>
      <c r="F1585" s="5" t="s">
        <v>835</v>
      </c>
      <c r="G1585" s="5" t="s">
        <v>767</v>
      </c>
      <c r="H1585" s="5" t="s">
        <v>53</v>
      </c>
      <c r="I1585" s="5" t="s">
        <v>43</v>
      </c>
      <c r="J1585" s="5" t="s">
        <v>33</v>
      </c>
      <c r="K1585" s="7">
        <v>43567</v>
      </c>
      <c r="L1585" s="7"/>
      <c r="M1585" s="6" t="s">
        <v>83</v>
      </c>
      <c r="N1585" s="5" t="s">
        <v>26</v>
      </c>
      <c r="O1585" s="9">
        <f>_xlfn.IFNA(VLOOKUP(Table14[[#This Row],[SMT ID]],'[2]2018'!$A$7:$U$90,3,FALSE),VLOOKUP(Table14[[#This Row],[SMT ID]],'[2]2019'!$A$7:$T$120,4,FALSE))</f>
        <v>44166</v>
      </c>
      <c r="P1585" s="6" t="str">
        <f>_xlfn.IFNA(VLOOKUP(Table14[[#This Row],[SMT ID]],'[2]2018'!$A$7:$U$90,4,FALSE),VLOOKUP(Table14[[#This Row],[SMT ID]],'[2]2019'!$A$7:$T$120,5,FALSE))</f>
        <v>Yes</v>
      </c>
      <c r="Q1585" s="6" t="s">
        <v>4526</v>
      </c>
      <c r="R1585" s="6" t="e">
        <f>VLOOKUP(Table14[[#This Row],[SMT ID]],'2018 K-1 Export'!A241:I1792,9,0)</f>
        <v>#N/A</v>
      </c>
      <c r="S1585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85" s="38" t="e">
        <f>VLOOKUP(Table14[[#This Row],[SMT ID]],'[1]Section 163(j) Election'!$A$5:$J$1406,7,0)</f>
        <v>#N/A</v>
      </c>
    </row>
    <row r="1586" spans="1:20" s="5" customFormat="1" ht="30" customHeight="1" x14ac:dyDescent="0.25">
      <c r="A1586" s="5" t="s">
        <v>1595</v>
      </c>
      <c r="B1586" s="15">
        <v>78412</v>
      </c>
      <c r="C1586" s="6">
        <v>67.8</v>
      </c>
      <c r="D1586" s="5" t="s">
        <v>1595</v>
      </c>
      <c r="E1586" s="5" t="s">
        <v>834</v>
      </c>
      <c r="F1586" s="5" t="s">
        <v>835</v>
      </c>
      <c r="G1586" s="5" t="s">
        <v>767</v>
      </c>
      <c r="H1586" s="5" t="s">
        <v>53</v>
      </c>
      <c r="I1586" s="5" t="s">
        <v>43</v>
      </c>
      <c r="J1586" s="5" t="s">
        <v>33</v>
      </c>
      <c r="K1586" s="7">
        <v>43567</v>
      </c>
      <c r="L1586" s="7"/>
      <c r="M1586" s="6" t="s">
        <v>83</v>
      </c>
      <c r="N1586" s="5" t="s">
        <v>26</v>
      </c>
      <c r="O1586" s="9">
        <f>_xlfn.IFNA(VLOOKUP(Table14[[#This Row],[SMT ID]],'[2]2018'!$A$7:$U$90,3,FALSE),VLOOKUP(Table14[[#This Row],[SMT ID]],'[2]2019'!$A$7:$T$120,4,FALSE))</f>
        <v>44166</v>
      </c>
      <c r="P1586" s="6" t="str">
        <f>_xlfn.IFNA(VLOOKUP(Table14[[#This Row],[SMT ID]],'[2]2018'!$A$7:$U$90,4,FALSE),VLOOKUP(Table14[[#This Row],[SMT ID]],'[2]2019'!$A$7:$T$120,5,FALSE))</f>
        <v>Yes</v>
      </c>
      <c r="Q1586" s="6" t="s">
        <v>4526</v>
      </c>
      <c r="R1586" s="6" t="e">
        <f>VLOOKUP(Table14[[#This Row],[SMT ID]],'2018 K-1 Export'!A537:I2088,9,0)</f>
        <v>#N/A</v>
      </c>
      <c r="S1586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86" s="37" t="e">
        <f>VLOOKUP(Table14[[#This Row],[SMT ID]],'[1]Section 163(j) Election'!$A$5:$J$1406,7,0)</f>
        <v>#N/A</v>
      </c>
    </row>
    <row r="1587" spans="1:20" s="5" customFormat="1" ht="30" customHeight="1" x14ac:dyDescent="0.25">
      <c r="A1587" s="5" t="s">
        <v>3370</v>
      </c>
      <c r="B1587" s="15">
        <v>78412</v>
      </c>
      <c r="C1587" s="6">
        <v>16.63</v>
      </c>
      <c r="D1587" s="5" t="s">
        <v>3370</v>
      </c>
      <c r="E1587" s="5" t="s">
        <v>834</v>
      </c>
      <c r="F1587" s="5" t="s">
        <v>835</v>
      </c>
      <c r="G1587" s="5" t="s">
        <v>767</v>
      </c>
      <c r="H1587" s="5" t="s">
        <v>53</v>
      </c>
      <c r="I1587" s="5" t="s">
        <v>43</v>
      </c>
      <c r="J1587" s="5" t="s">
        <v>33</v>
      </c>
      <c r="K1587" s="7">
        <v>43567</v>
      </c>
      <c r="L1587" s="7"/>
      <c r="M1587" s="6" t="s">
        <v>83</v>
      </c>
      <c r="N1587" s="5" t="s">
        <v>26</v>
      </c>
      <c r="O1587" s="9">
        <f>_xlfn.IFNA(VLOOKUP(Table14[[#This Row],[SMT ID]],'[2]2018'!$A$7:$U$90,3,FALSE),VLOOKUP(Table14[[#This Row],[SMT ID]],'[2]2019'!$A$7:$T$120,4,FALSE))</f>
        <v>44166</v>
      </c>
      <c r="P1587" s="6" t="str">
        <f>_xlfn.IFNA(VLOOKUP(Table14[[#This Row],[SMT ID]],'[2]2018'!$A$7:$U$90,4,FALSE),VLOOKUP(Table14[[#This Row],[SMT ID]],'[2]2019'!$A$7:$T$120,5,FALSE))</f>
        <v>Yes</v>
      </c>
      <c r="Q1587" s="6" t="s">
        <v>4526</v>
      </c>
      <c r="R1587" s="6" t="e">
        <f>VLOOKUP(Table14[[#This Row],[SMT ID]],'2018 K-1 Export'!A1312:I2863,9,0)</f>
        <v>#N/A</v>
      </c>
      <c r="S1587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87" s="38" t="e">
        <f>VLOOKUP(Table14[[#This Row],[SMT ID]],'[1]Section 163(j) Election'!$A$5:$J$1406,7,0)</f>
        <v>#N/A</v>
      </c>
    </row>
    <row r="1588" spans="1:20" s="5" customFormat="1" ht="30" customHeight="1" x14ac:dyDescent="0.25">
      <c r="A1588" s="5" t="s">
        <v>3370</v>
      </c>
      <c r="B1588" s="15">
        <v>78431</v>
      </c>
      <c r="C1588" s="6">
        <v>100</v>
      </c>
      <c r="D1588" s="5" t="s">
        <v>3370</v>
      </c>
      <c r="E1588" s="5" t="s">
        <v>3385</v>
      </c>
      <c r="F1588" s="5" t="s">
        <v>3386</v>
      </c>
      <c r="G1588" s="5" t="s">
        <v>585</v>
      </c>
      <c r="H1588" s="5" t="s">
        <v>32</v>
      </c>
      <c r="I1588" s="5" t="s">
        <v>32</v>
      </c>
      <c r="J1588" s="5" t="s">
        <v>33</v>
      </c>
      <c r="K1588" s="7">
        <v>43622</v>
      </c>
      <c r="L1588" s="7"/>
      <c r="M1588" s="6" t="s">
        <v>83</v>
      </c>
      <c r="N1588" s="5" t="s">
        <v>56</v>
      </c>
      <c r="O1588" s="9">
        <f>_xlfn.IFNA(VLOOKUP(Table14[[#This Row],[SMT ID]],'[2]2018'!$A$7:$U$90,3,FALSE),VLOOKUP(Table14[[#This Row],[SMT ID]],'[2]2019'!$A$7:$T$120,4,FALSE))</f>
        <v>43922</v>
      </c>
      <c r="P1588" s="6" t="str">
        <f>_xlfn.IFNA(VLOOKUP(Table14[[#This Row],[SMT ID]],'[2]2018'!$A$7:$U$90,4,FALSE),VLOOKUP(Table14[[#This Row],[SMT ID]],'[2]2019'!$A$7:$T$120,5,FALSE))</f>
        <v>Yes</v>
      </c>
      <c r="Q1588" s="6" t="s">
        <v>4526</v>
      </c>
      <c r="R1588" s="6" t="e">
        <f>VLOOKUP(Table14[[#This Row],[SMT ID]],'2018 K-1 Export'!A1313:I2864,9,0)</f>
        <v>#N/A</v>
      </c>
      <c r="S1588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88" s="37" t="e">
        <f>VLOOKUP(Table14[[#This Row],[SMT ID]],'[1]Section 163(j) Election'!$A$5:$J$1406,7,0)</f>
        <v>#N/A</v>
      </c>
    </row>
    <row r="1589" spans="1:20" s="21" customFormat="1" ht="30" customHeight="1" x14ac:dyDescent="0.25">
      <c r="A1589" s="5" t="s">
        <v>1944</v>
      </c>
      <c r="B1589" s="15">
        <v>78462</v>
      </c>
      <c r="C1589" s="6">
        <v>100</v>
      </c>
      <c r="D1589" s="5" t="s">
        <v>1944</v>
      </c>
      <c r="E1589" s="5" t="s">
        <v>1972</v>
      </c>
      <c r="F1589" s="5" t="s">
        <v>1972</v>
      </c>
      <c r="G1589" s="5" t="s">
        <v>1973</v>
      </c>
      <c r="H1589" s="5" t="s">
        <v>115</v>
      </c>
      <c r="I1589" s="5" t="s">
        <v>43</v>
      </c>
      <c r="J1589" s="5" t="s">
        <v>323</v>
      </c>
      <c r="K1589" s="7">
        <v>43287</v>
      </c>
      <c r="L1589" s="7"/>
      <c r="M1589" s="6" t="s">
        <v>64</v>
      </c>
      <c r="N1589" s="5" t="s">
        <v>47</v>
      </c>
      <c r="O1589" s="9">
        <f>_xlfn.IFNA(VLOOKUP(Table14[[#This Row],[SMT ID]],'[2]2018'!$A$7:$U$90,3,FALSE),VLOOKUP(Table14[[#This Row],[SMT ID]],'[2]2019'!$A$7:$T$120,4,FALSE))</f>
        <v>43709</v>
      </c>
      <c r="P1589" s="6" t="str">
        <f>_xlfn.IFNA(VLOOKUP(Table14[[#This Row],[SMT ID]],'[2]2018'!$A$7:$U$90,4,FALSE),VLOOKUP(Table14[[#This Row],[SMT ID]],'[2]2019'!$A$7:$T$120,5,FALSE))</f>
        <v>Yes</v>
      </c>
      <c r="Q1589" s="6" t="s">
        <v>4526</v>
      </c>
      <c r="R1589" s="6" t="str">
        <f>VLOOKUP(Table14[[#This Row],[SMT ID]],'2018 K-1 Export'!A711:I2262,9,0)</f>
        <v>No</v>
      </c>
      <c r="S1589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89" s="38" t="e">
        <f>VLOOKUP(Table14[[#This Row],[SMT ID]],'[1]Section 163(j) Election'!$A$5:$J$1406,7,0)</f>
        <v>#N/A</v>
      </c>
    </row>
    <row r="1590" spans="1:20" s="5" customFormat="1" ht="30" customHeight="1" x14ac:dyDescent="0.25">
      <c r="A1590" s="5" t="s">
        <v>3288</v>
      </c>
      <c r="B1590" s="15">
        <v>78466</v>
      </c>
      <c r="C1590" s="6">
        <v>3.6734</v>
      </c>
      <c r="D1590" s="5" t="s">
        <v>3288</v>
      </c>
      <c r="E1590" s="5" t="s">
        <v>3293</v>
      </c>
      <c r="F1590" s="5" t="s">
        <v>3294</v>
      </c>
      <c r="G1590" s="5" t="s">
        <v>3295</v>
      </c>
      <c r="H1590" s="5" t="s">
        <v>524</v>
      </c>
      <c r="I1590" s="5" t="s">
        <v>43</v>
      </c>
      <c r="J1590" s="5" t="s">
        <v>19</v>
      </c>
      <c r="K1590" s="7">
        <v>43308</v>
      </c>
      <c r="L1590" s="7"/>
      <c r="M1590" s="6" t="s">
        <v>19</v>
      </c>
      <c r="O1590" s="9"/>
      <c r="P1590" s="6" t="s">
        <v>4525</v>
      </c>
      <c r="Q1590" s="6" t="s">
        <v>4525</v>
      </c>
      <c r="R1590" s="6" t="e">
        <f>VLOOKUP(Table14[[#This Row],[SMT ID]],'2018 K-1 Export'!A1265:I2816,9,0)</f>
        <v>#N/A</v>
      </c>
      <c r="S1590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90" s="37" t="e">
        <f>VLOOKUP(Table14[[#This Row],[SMT ID]],'[1]Section 163(j) Election'!$A$5:$J$1406,7,0)</f>
        <v>#N/A</v>
      </c>
    </row>
    <row r="1591" spans="1:20" s="5" customFormat="1" ht="30" customHeight="1" x14ac:dyDescent="0.25">
      <c r="A1591" s="5" t="s">
        <v>3300</v>
      </c>
      <c r="B1591" s="15">
        <v>78466</v>
      </c>
      <c r="C1591" s="6">
        <v>96.326499999999996</v>
      </c>
      <c r="D1591" s="5" t="s">
        <v>3300</v>
      </c>
      <c r="E1591" s="5" t="s">
        <v>3293</v>
      </c>
      <c r="F1591" s="5" t="s">
        <v>3294</v>
      </c>
      <c r="G1591" s="5" t="s">
        <v>3295</v>
      </c>
      <c r="H1591" s="5" t="s">
        <v>524</v>
      </c>
      <c r="I1591" s="5" t="s">
        <v>43</v>
      </c>
      <c r="J1591" s="5" t="s">
        <v>19</v>
      </c>
      <c r="K1591" s="7">
        <v>43308</v>
      </c>
      <c r="L1591" s="7"/>
      <c r="M1591" s="6" t="s">
        <v>19</v>
      </c>
      <c r="N1591" s="5" t="s">
        <v>19</v>
      </c>
      <c r="O1591" s="9"/>
      <c r="P1591" s="6" t="s">
        <v>4525</v>
      </c>
      <c r="Q1591" s="6" t="s">
        <v>4525</v>
      </c>
      <c r="R1591" s="6" t="e">
        <f>VLOOKUP(Table14[[#This Row],[SMT ID]],'2018 K-1 Export'!A1272:I2823,9,0)</f>
        <v>#N/A</v>
      </c>
      <c r="S1591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91" s="38" t="e">
        <f>VLOOKUP(Table14[[#This Row],[SMT ID]],'[1]Section 163(j) Election'!$A$5:$J$1406,7,0)</f>
        <v>#N/A</v>
      </c>
    </row>
    <row r="1592" spans="1:20" s="5" customFormat="1" ht="30" customHeight="1" x14ac:dyDescent="0.25">
      <c r="A1592" s="5" t="s">
        <v>1595</v>
      </c>
      <c r="B1592" s="15">
        <v>78473</v>
      </c>
      <c r="C1592" s="6">
        <v>100</v>
      </c>
      <c r="D1592" s="5" t="s">
        <v>1595</v>
      </c>
      <c r="E1592" s="5" t="s">
        <v>1602</v>
      </c>
      <c r="F1592" s="5" t="s">
        <v>1603</v>
      </c>
      <c r="G1592" s="5" t="s">
        <v>1604</v>
      </c>
      <c r="H1592" s="5" t="s">
        <v>42</v>
      </c>
      <c r="I1592" s="5" t="s">
        <v>43</v>
      </c>
      <c r="J1592" s="5" t="s">
        <v>1605</v>
      </c>
      <c r="K1592" s="7">
        <v>43455</v>
      </c>
      <c r="L1592" s="7"/>
      <c r="M1592" s="6" t="s">
        <v>83</v>
      </c>
      <c r="N1592" s="5" t="s">
        <v>47</v>
      </c>
      <c r="O1592" s="9">
        <f>_xlfn.IFNA(VLOOKUP(Table14[[#This Row],[SMT ID]],'[2]2018'!$A$7:$U$90,3,FALSE),VLOOKUP(Table14[[#This Row],[SMT ID]],'[2]2019'!$A$7:$T$120,4,FALSE))</f>
        <v>43800</v>
      </c>
      <c r="P1592" s="6" t="str">
        <f>_xlfn.IFNA(VLOOKUP(Table14[[#This Row],[SMT ID]],'[2]2018'!$A$7:$U$90,4,FALSE),VLOOKUP(Table14[[#This Row],[SMT ID]],'[2]2019'!$A$7:$T$120,5,FALSE))</f>
        <v>Yes</v>
      </c>
      <c r="Q1592" s="6" t="s">
        <v>4526</v>
      </c>
      <c r="R1592" s="6" t="str">
        <f>VLOOKUP(Table14[[#This Row],[SMT ID]],'2018 K-1 Export'!A538:I2089,9,0)</f>
        <v>No</v>
      </c>
      <c r="S1592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92" s="37" t="e">
        <f>VLOOKUP(Table14[[#This Row],[SMT ID]],'[1]Section 163(j) Election'!$A$5:$J$1406,7,0)</f>
        <v>#N/A</v>
      </c>
    </row>
    <row r="1593" spans="1:20" s="5" customFormat="1" ht="30" customHeight="1" x14ac:dyDescent="0.25">
      <c r="A1593" s="5" t="s">
        <v>3288</v>
      </c>
      <c r="B1593" s="15">
        <v>78476</v>
      </c>
      <c r="C1593" s="6">
        <v>100</v>
      </c>
      <c r="D1593" s="5" t="s">
        <v>3288</v>
      </c>
      <c r="E1593" s="5" t="s">
        <v>3296</v>
      </c>
      <c r="F1593" s="5" t="s">
        <v>3297</v>
      </c>
      <c r="G1593" s="5" t="s">
        <v>3284</v>
      </c>
      <c r="H1593" s="5" t="s">
        <v>524</v>
      </c>
      <c r="I1593" s="5" t="s">
        <v>43</v>
      </c>
      <c r="J1593" s="5" t="s">
        <v>44</v>
      </c>
      <c r="K1593" s="7">
        <v>43243</v>
      </c>
      <c r="L1593" s="7"/>
      <c r="M1593" s="6" t="s">
        <v>19</v>
      </c>
      <c r="O1593" s="9"/>
      <c r="P1593" s="6" t="s">
        <v>63</v>
      </c>
      <c r="Q1593" s="6"/>
      <c r="R1593" s="6" t="e">
        <f>VLOOKUP(Table14[[#This Row],[SMT ID]],'2018 K-1 Export'!A1266:I2817,9,0)</f>
        <v>#N/A</v>
      </c>
      <c r="S1593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93" s="38" t="e">
        <f>VLOOKUP(Table14[[#This Row],[SMT ID]],'[1]Section 163(j) Election'!$A$5:$J$1406,7,0)</f>
        <v>#N/A</v>
      </c>
    </row>
    <row r="1594" spans="1:20" s="5" customFormat="1" ht="30" customHeight="1" x14ac:dyDescent="0.25">
      <c r="A1594" s="5" t="s">
        <v>3288</v>
      </c>
      <c r="B1594" s="15">
        <v>78477</v>
      </c>
      <c r="C1594" s="6">
        <v>100</v>
      </c>
      <c r="D1594" s="5" t="s">
        <v>3288</v>
      </c>
      <c r="E1594" s="5" t="s">
        <v>3298</v>
      </c>
      <c r="F1594" s="5" t="s">
        <v>3299</v>
      </c>
      <c r="G1594" s="5" t="s">
        <v>3284</v>
      </c>
      <c r="H1594" s="5" t="s">
        <v>524</v>
      </c>
      <c r="I1594" s="5" t="s">
        <v>43</v>
      </c>
      <c r="J1594" s="5" t="s">
        <v>44</v>
      </c>
      <c r="K1594" s="7">
        <v>43243</v>
      </c>
      <c r="L1594" s="7"/>
      <c r="M1594" s="6" t="s">
        <v>19</v>
      </c>
      <c r="N1594" s="5" t="s">
        <v>19</v>
      </c>
      <c r="O1594" s="9"/>
      <c r="P1594" s="6" t="s">
        <v>63</v>
      </c>
      <c r="Q1594" s="6"/>
      <c r="R1594" s="6" t="e">
        <f>VLOOKUP(Table14[[#This Row],[SMT ID]],'2018 K-1 Export'!A1267:I2818,9,0)</f>
        <v>#N/A</v>
      </c>
      <c r="S1594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94" s="37" t="e">
        <f>VLOOKUP(Table14[[#This Row],[SMT ID]],'[1]Section 163(j) Election'!$A$5:$J$1406,7,0)</f>
        <v>#N/A</v>
      </c>
    </row>
    <row r="1595" spans="1:20" s="5" customFormat="1" ht="30" customHeight="1" x14ac:dyDescent="0.25">
      <c r="A1595" s="5" t="s">
        <v>3230</v>
      </c>
      <c r="B1595" s="15">
        <v>78479</v>
      </c>
      <c r="C1595" s="6">
        <v>42.74</v>
      </c>
      <c r="D1595" s="5" t="s">
        <v>3230</v>
      </c>
      <c r="E1595" s="5" t="s">
        <v>3265</v>
      </c>
      <c r="F1595" s="5" t="s">
        <v>3266</v>
      </c>
      <c r="G1595" s="5" t="s">
        <v>362</v>
      </c>
      <c r="H1595" s="5" t="s">
        <v>144</v>
      </c>
      <c r="I1595" s="5" t="s">
        <v>133</v>
      </c>
      <c r="J1595" s="5" t="s">
        <v>1636</v>
      </c>
      <c r="K1595" s="7">
        <v>43510</v>
      </c>
      <c r="L1595" s="7"/>
      <c r="M1595" s="6" t="s">
        <v>64</v>
      </c>
      <c r="N1595" s="5" t="s">
        <v>47</v>
      </c>
      <c r="O1595" s="9">
        <f>_xlfn.IFNA(VLOOKUP(Table14[[#This Row],[SMT ID]],'[2]2018'!$A$7:$U$90,3,FALSE),VLOOKUP(Table14[[#This Row],[SMT ID]],'[2]2019'!$A$7:$T$120,4,FALSE))</f>
        <v>43983</v>
      </c>
      <c r="P1595" s="6" t="str">
        <f>_xlfn.IFNA(VLOOKUP(Table14[[#This Row],[SMT ID]],'[2]2018'!$A$7:$U$90,4,FALSE),VLOOKUP(Table14[[#This Row],[SMT ID]],'[2]2019'!$A$7:$T$120,5,FALSE))</f>
        <v>Yes</v>
      </c>
      <c r="Q1595" s="6" t="s">
        <v>4526</v>
      </c>
      <c r="R1595" s="6" t="e">
        <f>VLOOKUP(Table14[[#This Row],[SMT ID]],'2018 K-1 Export'!A1253:I2804,9,0)</f>
        <v>#N/A</v>
      </c>
      <c r="S1595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95" s="38" t="e">
        <f>VLOOKUP(Table14[[#This Row],[SMT ID]],'[1]Section 163(j) Election'!$A$5:$J$1406,7,0)</f>
        <v>#N/A</v>
      </c>
    </row>
    <row r="1596" spans="1:20" s="5" customFormat="1" ht="30" customHeight="1" x14ac:dyDescent="0.25">
      <c r="A1596" s="5" t="s">
        <v>4174</v>
      </c>
      <c r="B1596" s="15">
        <v>78479</v>
      </c>
      <c r="C1596" s="6">
        <v>57.26</v>
      </c>
      <c r="D1596" s="5" t="s">
        <v>4174</v>
      </c>
      <c r="E1596" s="5" t="s">
        <v>3265</v>
      </c>
      <c r="F1596" s="5" t="s">
        <v>3266</v>
      </c>
      <c r="G1596" s="5" t="s">
        <v>362</v>
      </c>
      <c r="H1596" s="5" t="s">
        <v>144</v>
      </c>
      <c r="I1596" s="5" t="s">
        <v>133</v>
      </c>
      <c r="J1596" s="5" t="s">
        <v>1636</v>
      </c>
      <c r="K1596" s="7">
        <v>43510</v>
      </c>
      <c r="L1596" s="7"/>
      <c r="M1596" s="6" t="s">
        <v>64</v>
      </c>
      <c r="N1596" s="5" t="s">
        <v>47</v>
      </c>
      <c r="O1596" s="9">
        <f>_xlfn.IFNA(VLOOKUP(Table14[[#This Row],[SMT ID]],'[2]2018'!$A$7:$U$90,3,FALSE),VLOOKUP(Table14[[#This Row],[SMT ID]],'[2]2019'!$A$7:$T$120,4,FALSE))</f>
        <v>43983</v>
      </c>
      <c r="P1596" s="6" t="str">
        <f>_xlfn.IFNA(VLOOKUP(Table14[[#This Row],[SMT ID]],'[2]2018'!$A$7:$U$90,4,FALSE),VLOOKUP(Table14[[#This Row],[SMT ID]],'[2]2019'!$A$7:$T$120,5,FALSE))</f>
        <v>Yes</v>
      </c>
      <c r="Q1596" s="6" t="s">
        <v>4526</v>
      </c>
      <c r="R1596" s="6" t="e">
        <f>VLOOKUP(Table14[[#This Row],[SMT ID]],'2018 K-1 Export'!A1648:I3199,9,0)</f>
        <v>#N/A</v>
      </c>
      <c r="S1596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96" s="37" t="e">
        <f>VLOOKUP(Table14[[#This Row],[SMT ID]],'[1]Section 163(j) Election'!$A$5:$J$1406,7,0)</f>
        <v>#N/A</v>
      </c>
    </row>
    <row r="1597" spans="1:20" s="5" customFormat="1" ht="30" customHeight="1" x14ac:dyDescent="0.25">
      <c r="A1597" s="5" t="s">
        <v>1044</v>
      </c>
      <c r="B1597" s="15">
        <v>78489</v>
      </c>
      <c r="C1597" s="6">
        <v>100</v>
      </c>
      <c r="D1597" s="5" t="s">
        <v>1044</v>
      </c>
      <c r="E1597" s="5" t="s">
        <v>1057</v>
      </c>
      <c r="F1597" s="5" t="s">
        <v>1058</v>
      </c>
      <c r="G1597" s="5" t="s">
        <v>1059</v>
      </c>
      <c r="H1597" s="5" t="s">
        <v>61</v>
      </c>
      <c r="I1597" s="5" t="s">
        <v>32</v>
      </c>
      <c r="J1597" s="5" t="s">
        <v>24</v>
      </c>
      <c r="K1597" s="7">
        <v>43553</v>
      </c>
      <c r="L1597" s="7"/>
      <c r="M1597" s="6" t="s">
        <v>83</v>
      </c>
      <c r="N1597" s="5" t="s">
        <v>56</v>
      </c>
      <c r="O1597" s="9">
        <f>_xlfn.IFNA(VLOOKUP(Table14[[#This Row],[SMT ID]],'[2]2018'!$A$7:$U$90,3,FALSE),VLOOKUP(Table14[[#This Row],[SMT ID]],'[2]2019'!$A$7:$T$120,4,FALSE))</f>
        <v>43952</v>
      </c>
      <c r="P1597" s="6" t="str">
        <f>_xlfn.IFNA(VLOOKUP(Table14[[#This Row],[SMT ID]],'[2]2018'!$A$7:$U$90,4,FALSE),VLOOKUP(Table14[[#This Row],[SMT ID]],'[2]2019'!$A$7:$T$120,5,FALSE))</f>
        <v>Yes</v>
      </c>
      <c r="Q1597" s="6" t="s">
        <v>4526</v>
      </c>
      <c r="R1597" s="6" t="e">
        <f>VLOOKUP(Table14[[#This Row],[SMT ID]],'2018 K-1 Export'!A332:I1883,9,0)</f>
        <v>#N/A</v>
      </c>
      <c r="S1597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97" s="38" t="e">
        <f>VLOOKUP(Table14[[#This Row],[SMT ID]],'[1]Section 163(j) Election'!$A$5:$J$1406,7,0)</f>
        <v>#N/A</v>
      </c>
    </row>
    <row r="1598" spans="1:20" s="5" customFormat="1" ht="30" customHeight="1" x14ac:dyDescent="0.25">
      <c r="A1598" s="5" t="s">
        <v>3230</v>
      </c>
      <c r="B1598" s="15">
        <v>78496</v>
      </c>
      <c r="C1598" s="6">
        <v>100</v>
      </c>
      <c r="D1598" s="5" t="s">
        <v>3230</v>
      </c>
      <c r="E1598" s="5" t="s">
        <v>3267</v>
      </c>
      <c r="F1598" s="5" t="s">
        <v>3268</v>
      </c>
      <c r="G1598" s="5" t="s">
        <v>332</v>
      </c>
      <c r="H1598" s="5" t="s">
        <v>289</v>
      </c>
      <c r="I1598" s="5" t="s">
        <v>133</v>
      </c>
      <c r="J1598" s="5" t="s">
        <v>333</v>
      </c>
      <c r="K1598" s="7">
        <v>43451</v>
      </c>
      <c r="L1598" s="7"/>
      <c r="M1598" s="6" t="s">
        <v>105</v>
      </c>
      <c r="N1598" s="5" t="s">
        <v>47</v>
      </c>
      <c r="O1598" s="9">
        <f>_xlfn.IFNA(VLOOKUP(Table14[[#This Row],[SMT ID]],'[2]2018'!$A$7:$U$90,3,FALSE),VLOOKUP(Table14[[#This Row],[SMT ID]],'[2]2019'!$A$7:$T$120,4,FALSE))</f>
        <v>43770</v>
      </c>
      <c r="P1598" s="6" t="str">
        <f>_xlfn.IFNA(VLOOKUP(Table14[[#This Row],[SMT ID]],'[2]2018'!$A$7:$U$90,4,FALSE),VLOOKUP(Table14[[#This Row],[SMT ID]],'[2]2019'!$A$7:$T$120,5,FALSE))</f>
        <v>Yes</v>
      </c>
      <c r="Q1598" s="6" t="s">
        <v>4526</v>
      </c>
      <c r="R1598" s="6" t="e">
        <f>VLOOKUP(Table14[[#This Row],[SMT ID]],'2018 K-1 Export'!A1254:I2805,9,0)</f>
        <v>#N/A</v>
      </c>
      <c r="S1598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98" s="37" t="e">
        <f>VLOOKUP(Table14[[#This Row],[SMT ID]],'[1]Section 163(j) Election'!$A$5:$J$1406,7,0)</f>
        <v>#N/A</v>
      </c>
    </row>
    <row r="1599" spans="1:20" s="21" customFormat="1" ht="30" customHeight="1" x14ac:dyDescent="0.25">
      <c r="A1599" s="5" t="s">
        <v>1756</v>
      </c>
      <c r="B1599" s="15">
        <v>78498</v>
      </c>
      <c r="C1599" s="6">
        <v>100</v>
      </c>
      <c r="D1599" s="5" t="s">
        <v>1756</v>
      </c>
      <c r="E1599" s="5" t="s">
        <v>1757</v>
      </c>
      <c r="F1599" s="5" t="s">
        <v>1758</v>
      </c>
      <c r="G1599" s="5" t="s">
        <v>1759</v>
      </c>
      <c r="H1599" s="5" t="s">
        <v>306</v>
      </c>
      <c r="I1599" s="5" t="s">
        <v>133</v>
      </c>
      <c r="J1599" s="5" t="s">
        <v>82</v>
      </c>
      <c r="K1599" s="7">
        <v>43435</v>
      </c>
      <c r="L1599" s="7"/>
      <c r="M1599" s="6" t="s">
        <v>64</v>
      </c>
      <c r="N1599" s="5" t="s">
        <v>47</v>
      </c>
      <c r="O1599" s="9">
        <f>_xlfn.IFNA(VLOOKUP(Table14[[#This Row],[SMT ID]],'[2]2018'!$A$7:$U$90,3,FALSE),VLOOKUP(Table14[[#This Row],[SMT ID]],'[2]2019'!$A$7:$T$120,4,FALSE))</f>
        <v>43983</v>
      </c>
      <c r="P1599" s="6" t="str">
        <f>_xlfn.IFNA(VLOOKUP(Table14[[#This Row],[SMT ID]],'[2]2018'!$A$7:$U$90,4,FALSE),VLOOKUP(Table14[[#This Row],[SMT ID]],'[2]2019'!$A$7:$T$120,5,FALSE))</f>
        <v>Yes</v>
      </c>
      <c r="Q1599" s="6" t="s">
        <v>4526</v>
      </c>
      <c r="R1599" s="6" t="str">
        <f>VLOOKUP(Table14[[#This Row],[SMT ID]],'2018 K-1 Export'!A600:I2151,9,0)</f>
        <v>No</v>
      </c>
      <c r="S1599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599" s="38" t="e">
        <f>VLOOKUP(Table14[[#This Row],[SMT ID]],'[1]Section 163(j) Election'!$A$5:$J$1406,7,0)</f>
        <v>#N/A</v>
      </c>
    </row>
    <row r="1600" spans="1:20" s="5" customFormat="1" ht="30" customHeight="1" x14ac:dyDescent="0.25">
      <c r="B1600" s="15">
        <v>78511</v>
      </c>
      <c r="C1600" s="6">
        <v>100</v>
      </c>
      <c r="D1600" s="5" t="s">
        <v>4542</v>
      </c>
      <c r="E1600" s="5" t="s">
        <v>4541</v>
      </c>
      <c r="G1600" s="5" t="s">
        <v>577</v>
      </c>
      <c r="K1600" s="7">
        <v>43776</v>
      </c>
      <c r="L1600" s="7"/>
      <c r="M1600" s="6"/>
      <c r="O1600" s="9">
        <v>44075</v>
      </c>
      <c r="P1600" s="47" t="s">
        <v>21</v>
      </c>
      <c r="Q1600" s="6" t="s">
        <v>4526</v>
      </c>
      <c r="R1600" s="6"/>
      <c r="S1600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00" s="37" t="e">
        <f>VLOOKUP(Table14[[#This Row],[SMT ID]],'[1]Section 163(j) Election'!$A$5:$J$1406,7,0)</f>
        <v>#N/A</v>
      </c>
    </row>
    <row r="1601" spans="1:20" s="5" customFormat="1" ht="30" customHeight="1" x14ac:dyDescent="0.25">
      <c r="A1601" s="5" t="s">
        <v>666</v>
      </c>
      <c r="B1601" s="15">
        <v>78512</v>
      </c>
      <c r="C1601" s="6">
        <v>100</v>
      </c>
      <c r="D1601" s="5" t="s">
        <v>666</v>
      </c>
      <c r="E1601" s="5" t="s">
        <v>680</v>
      </c>
      <c r="F1601" s="5" t="s">
        <v>681</v>
      </c>
      <c r="G1601" s="5" t="s">
        <v>682</v>
      </c>
      <c r="H1601" s="5" t="s">
        <v>61</v>
      </c>
      <c r="I1601" s="5" t="s">
        <v>32</v>
      </c>
      <c r="J1601" s="5" t="s">
        <v>33</v>
      </c>
      <c r="K1601" s="7">
        <v>43643</v>
      </c>
      <c r="L1601" s="7"/>
      <c r="M1601" s="6" t="s">
        <v>64</v>
      </c>
      <c r="N1601" s="5" t="s">
        <v>47</v>
      </c>
      <c r="O1601" s="9">
        <f>_xlfn.IFNA(VLOOKUP(Table14[[#This Row],[SMT ID]],'[2]2018'!$A$7:$U$90,3,FALSE),VLOOKUP(Table14[[#This Row],[SMT ID]],'[2]2019'!$A$7:$T$120,4,FALSE))</f>
        <v>44075</v>
      </c>
      <c r="P1601" s="6" t="str">
        <f>_xlfn.IFNA(VLOOKUP(Table14[[#This Row],[SMT ID]],'[2]2018'!$A$7:$U$90,4,FALSE),VLOOKUP(Table14[[#This Row],[SMT ID]],'[2]2019'!$A$7:$T$120,5,FALSE))</f>
        <v>Yes</v>
      </c>
      <c r="Q1601" s="6" t="s">
        <v>4526</v>
      </c>
      <c r="R1601" s="6" t="e">
        <f>VLOOKUP(Table14[[#This Row],[SMT ID]],'2018 K-1 Export'!A184:I1735,9,0)</f>
        <v>#N/A</v>
      </c>
      <c r="S1601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01" s="38" t="e">
        <f>VLOOKUP(Table14[[#This Row],[SMT ID]],'[1]Section 163(j) Election'!$A$5:$J$1406,7,0)</f>
        <v>#N/A</v>
      </c>
    </row>
    <row r="1602" spans="1:20" s="5" customFormat="1" ht="30" customHeight="1" x14ac:dyDescent="0.25">
      <c r="A1602" s="5" t="s">
        <v>1944</v>
      </c>
      <c r="B1602" s="15">
        <v>78514</v>
      </c>
      <c r="C1602" s="6">
        <v>100</v>
      </c>
      <c r="D1602" s="5" t="s">
        <v>1944</v>
      </c>
      <c r="E1602" s="5" t="s">
        <v>1974</v>
      </c>
      <c r="F1602" s="5" t="s">
        <v>1975</v>
      </c>
      <c r="G1602" s="5" t="s">
        <v>1976</v>
      </c>
      <c r="H1602" s="5" t="s">
        <v>115</v>
      </c>
      <c r="I1602" s="5" t="s">
        <v>43</v>
      </c>
      <c r="J1602" s="5" t="s">
        <v>323</v>
      </c>
      <c r="K1602" s="7">
        <v>43507</v>
      </c>
      <c r="L1602" s="7"/>
      <c r="M1602" s="6" t="s">
        <v>83</v>
      </c>
      <c r="N1602" s="5" t="s">
        <v>47</v>
      </c>
      <c r="O1602" s="9">
        <f>_xlfn.IFNA(VLOOKUP(Table14[[#This Row],[SMT ID]],'[2]2018'!$A$7:$U$90,3,FALSE),VLOOKUP(Table14[[#This Row],[SMT ID]],'[2]2019'!$A$7:$T$120,4,FALSE))</f>
        <v>43983</v>
      </c>
      <c r="P1602" s="6" t="str">
        <f>_xlfn.IFNA(VLOOKUP(Table14[[#This Row],[SMT ID]],'[2]2018'!$A$7:$U$90,4,FALSE),VLOOKUP(Table14[[#This Row],[SMT ID]],'[2]2019'!$A$7:$T$120,5,FALSE))</f>
        <v>Yes</v>
      </c>
      <c r="Q1602" s="6" t="s">
        <v>4526</v>
      </c>
      <c r="R1602" s="6" t="e">
        <f>VLOOKUP(Table14[[#This Row],[SMT ID]],'2018 K-1 Export'!A712:I2263,9,0)</f>
        <v>#N/A</v>
      </c>
      <c r="S1602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02" s="37" t="e">
        <f>VLOOKUP(Table14[[#This Row],[SMT ID]],'[1]Section 163(j) Election'!$A$5:$J$1406,7,0)</f>
        <v>#N/A</v>
      </c>
    </row>
    <row r="1603" spans="1:20" s="5" customFormat="1" ht="30" customHeight="1" x14ac:dyDescent="0.25">
      <c r="A1603" s="5" t="s">
        <v>973</v>
      </c>
      <c r="B1603" s="15">
        <v>78516</v>
      </c>
      <c r="C1603" s="6">
        <v>100</v>
      </c>
      <c r="D1603" s="5" t="s">
        <v>973</v>
      </c>
      <c r="E1603" s="5" t="s">
        <v>984</v>
      </c>
      <c r="F1603" s="5" t="s">
        <v>985</v>
      </c>
      <c r="G1603" s="5" t="s">
        <v>607</v>
      </c>
      <c r="H1603" s="5" t="s">
        <v>499</v>
      </c>
      <c r="I1603" s="5" t="s">
        <v>43</v>
      </c>
      <c r="J1603" s="5" t="s">
        <v>19</v>
      </c>
      <c r="K1603" s="7">
        <v>43369</v>
      </c>
      <c r="L1603" s="7"/>
      <c r="M1603" s="6" t="s">
        <v>83</v>
      </c>
      <c r="N1603" s="5" t="s">
        <v>47</v>
      </c>
      <c r="O1603" s="9">
        <f>_xlfn.IFNA(VLOOKUP(Table14[[#This Row],[SMT ID]],'[2]2018'!$A$7:$U$90,3,FALSE),VLOOKUP(Table14[[#This Row],[SMT ID]],'[2]2019'!$A$7:$T$120,4,FALSE))</f>
        <v>44075</v>
      </c>
      <c r="P1603" s="6" t="str">
        <f>_xlfn.IFNA(VLOOKUP(Table14[[#This Row],[SMT ID]],'[2]2018'!$A$7:$U$90,4,FALSE),VLOOKUP(Table14[[#This Row],[SMT ID]],'[2]2019'!$A$7:$T$120,5,FALSE))</f>
        <v>Yes</v>
      </c>
      <c r="Q1603" s="6" t="s">
        <v>4526</v>
      </c>
      <c r="R1603" s="6" t="str">
        <f>VLOOKUP(Table14[[#This Row],[SMT ID]],'2018 K-1 Export'!A305:I1856,9,0)</f>
        <v>No</v>
      </c>
      <c r="S1603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03" s="38" t="e">
        <f>VLOOKUP(Table14[[#This Row],[SMT ID]],'[1]Section 163(j) Election'!$A$5:$J$1406,7,0)</f>
        <v>#N/A</v>
      </c>
    </row>
    <row r="1604" spans="1:20" s="5" customFormat="1" ht="30" customHeight="1" x14ac:dyDescent="0.25">
      <c r="A1604" s="5" t="s">
        <v>1279</v>
      </c>
      <c r="B1604" s="15">
        <v>78518</v>
      </c>
      <c r="C1604" s="6">
        <v>100</v>
      </c>
      <c r="D1604" s="5" t="s">
        <v>1279</v>
      </c>
      <c r="E1604" s="5" t="s">
        <v>1286</v>
      </c>
      <c r="F1604" s="5" t="s">
        <v>1287</v>
      </c>
      <c r="G1604" s="5" t="s">
        <v>1288</v>
      </c>
      <c r="H1604" s="5" t="s">
        <v>100</v>
      </c>
      <c r="I1604" s="5" t="s">
        <v>32</v>
      </c>
      <c r="J1604" s="5" t="s">
        <v>110</v>
      </c>
      <c r="K1604" s="7">
        <v>43738</v>
      </c>
      <c r="L1604" s="7"/>
      <c r="M1604" s="6" t="s">
        <v>70</v>
      </c>
      <c r="N1604" s="5" t="s">
        <v>47</v>
      </c>
      <c r="O1604" s="9">
        <f>_xlfn.IFNA(VLOOKUP(Table14[[#This Row],[SMT ID]],'[2]2018'!$A$7:$U$90,3,FALSE),VLOOKUP(Table14[[#This Row],[SMT ID]],'[2]2019'!$A$7:$T$120,4,FALSE))</f>
        <v>44166</v>
      </c>
      <c r="P1604" s="6" t="str">
        <f>_xlfn.IFNA(VLOOKUP(Table14[[#This Row],[SMT ID]],'[2]2018'!$A$7:$U$90,4,FALSE),VLOOKUP(Table14[[#This Row],[SMT ID]],'[2]2019'!$A$7:$T$120,5,FALSE))</f>
        <v>Yes</v>
      </c>
      <c r="Q1604" s="6" t="s">
        <v>4526</v>
      </c>
      <c r="R1604" s="6" t="e">
        <f>VLOOKUP(Table14[[#This Row],[SMT ID]],'2018 K-1 Export'!A407:I1958,9,0)</f>
        <v>#N/A</v>
      </c>
      <c r="S1604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04" s="37" t="e">
        <f>VLOOKUP(Table14[[#This Row],[SMT ID]],'[1]Section 163(j) Election'!$A$5:$J$1406,7,0)</f>
        <v>#N/A</v>
      </c>
    </row>
    <row r="1605" spans="1:20" s="5" customFormat="1" ht="30" customHeight="1" x14ac:dyDescent="0.25">
      <c r="B1605" s="15">
        <v>78519</v>
      </c>
      <c r="C1605" s="6">
        <v>100</v>
      </c>
      <c r="D1605" s="5" t="s">
        <v>4539</v>
      </c>
      <c r="E1605" s="5" t="s">
        <v>4543</v>
      </c>
      <c r="G1605" s="5" t="s">
        <v>3262</v>
      </c>
      <c r="K1605" s="7">
        <v>43777</v>
      </c>
      <c r="L1605" s="7"/>
      <c r="M1605" s="6"/>
      <c r="O1605" s="9"/>
      <c r="P1605" s="47" t="s">
        <v>63</v>
      </c>
      <c r="Q1605" s="6"/>
      <c r="R1605" s="6"/>
      <c r="S1605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05" s="38" t="e">
        <f>VLOOKUP(Table14[[#This Row],[SMT ID]],'[1]Section 163(j) Election'!$A$5:$J$1406,7,0)</f>
        <v>#N/A</v>
      </c>
    </row>
    <row r="1606" spans="1:20" s="5" customFormat="1" ht="30" customHeight="1" x14ac:dyDescent="0.25">
      <c r="A1606" s="5" t="s">
        <v>3300</v>
      </c>
      <c r="B1606" s="15">
        <v>78526</v>
      </c>
      <c r="C1606" s="6">
        <v>100</v>
      </c>
      <c r="D1606" s="5" t="s">
        <v>3300</v>
      </c>
      <c r="E1606" s="5" t="s">
        <v>3307</v>
      </c>
      <c r="F1606" s="5" t="s">
        <v>3308</v>
      </c>
      <c r="G1606" s="5" t="s">
        <v>3284</v>
      </c>
      <c r="H1606" s="5" t="s">
        <v>524</v>
      </c>
      <c r="I1606" s="5" t="s">
        <v>43</v>
      </c>
      <c r="J1606" s="5" t="s">
        <v>19</v>
      </c>
      <c r="K1606" s="7">
        <v>43237</v>
      </c>
      <c r="L1606" s="7"/>
      <c r="M1606" s="6" t="s">
        <v>19</v>
      </c>
      <c r="N1606" s="5" t="s">
        <v>19</v>
      </c>
      <c r="O1606" s="9"/>
      <c r="P1606" s="6" t="s">
        <v>4525</v>
      </c>
      <c r="Q1606" s="6" t="s">
        <v>4525</v>
      </c>
      <c r="R1606" s="6" t="e">
        <f>VLOOKUP(Table14[[#This Row],[SMT ID]],'2018 K-1 Export'!A1273:I2824,9,0)</f>
        <v>#N/A</v>
      </c>
      <c r="S1606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06" s="37" t="e">
        <f>VLOOKUP(Table14[[#This Row],[SMT ID]],'[1]Section 163(j) Election'!$A$5:$J$1406,7,0)</f>
        <v>#N/A</v>
      </c>
    </row>
    <row r="1607" spans="1:20" s="5" customFormat="1" ht="30" customHeight="1" x14ac:dyDescent="0.25">
      <c r="A1607" s="5" t="s">
        <v>686</v>
      </c>
      <c r="B1607" s="15">
        <v>78535</v>
      </c>
      <c r="C1607" s="6">
        <v>100</v>
      </c>
      <c r="D1607" s="5" t="s">
        <v>686</v>
      </c>
      <c r="E1607" s="5" t="s">
        <v>753</v>
      </c>
      <c r="F1607" s="5" t="s">
        <v>754</v>
      </c>
      <c r="G1607" s="5" t="s">
        <v>755</v>
      </c>
      <c r="H1607" s="5" t="s">
        <v>139</v>
      </c>
      <c r="I1607" s="5" t="s">
        <v>32</v>
      </c>
      <c r="J1607" s="5" t="s">
        <v>62</v>
      </c>
      <c r="K1607" s="7">
        <v>43396</v>
      </c>
      <c r="L1607" s="7"/>
      <c r="M1607" s="6" t="s">
        <v>83</v>
      </c>
      <c r="N1607" s="5" t="s">
        <v>47</v>
      </c>
      <c r="O1607" s="9">
        <f>_xlfn.IFNA(VLOOKUP(Table14[[#This Row],[SMT ID]],'[2]2018'!$A$7:$U$90,3,FALSE),VLOOKUP(Table14[[#This Row],[SMT ID]],'[2]2019'!$A$7:$T$120,4,FALSE))</f>
        <v>43952</v>
      </c>
      <c r="P1607" s="6" t="str">
        <f>_xlfn.IFNA(VLOOKUP(Table14[[#This Row],[SMT ID]],'[2]2018'!$A$7:$U$90,4,FALSE),VLOOKUP(Table14[[#This Row],[SMT ID]],'[2]2019'!$A$7:$T$120,5,FALSE))</f>
        <v>Yes</v>
      </c>
      <c r="Q1607" s="6" t="s">
        <v>4526</v>
      </c>
      <c r="R1607" s="6" t="str">
        <f>VLOOKUP(Table14[[#This Row],[SMT ID]],'2018 K-1 Export'!A209:I1760,9,0)</f>
        <v>No</v>
      </c>
      <c r="S1607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07" s="38" t="e">
        <f>VLOOKUP(Table14[[#This Row],[SMT ID]],'[1]Section 163(j) Election'!$A$5:$J$1406,7,0)</f>
        <v>#N/A</v>
      </c>
    </row>
    <row r="1608" spans="1:20" s="5" customFormat="1" ht="30" customHeight="1" x14ac:dyDescent="0.25">
      <c r="A1608" s="5" t="s">
        <v>57</v>
      </c>
      <c r="B1608" s="15">
        <v>78536</v>
      </c>
      <c r="C1608" s="6">
        <v>100</v>
      </c>
      <c r="D1608" s="5" t="s">
        <v>57</v>
      </c>
      <c r="E1608" s="5" t="s">
        <v>65</v>
      </c>
      <c r="F1608" s="5" t="s">
        <v>66</v>
      </c>
      <c r="G1608" s="5" t="s">
        <v>67</v>
      </c>
      <c r="H1608" s="5" t="s">
        <v>68</v>
      </c>
      <c r="I1608" s="5" t="s">
        <v>32</v>
      </c>
      <c r="J1608" s="5" t="s">
        <v>69</v>
      </c>
      <c r="K1608" s="7">
        <v>43693</v>
      </c>
      <c r="L1608" s="7"/>
      <c r="M1608" s="6" t="s">
        <v>70</v>
      </c>
      <c r="N1608" s="5" t="s">
        <v>47</v>
      </c>
      <c r="O1608" s="9">
        <f>_xlfn.IFNA(VLOOKUP(Table14[[#This Row],[SMT ID]],'[2]2018'!$A$7:$U$90,3,FALSE),VLOOKUP(Table14[[#This Row],[SMT ID]],'[2]2019'!$A$7:$T$120,4,FALSE))</f>
        <v>44105</v>
      </c>
      <c r="P1608" s="6" t="str">
        <f>_xlfn.IFNA(VLOOKUP(Table14[[#This Row],[SMT ID]],'[2]2018'!$A$7:$U$90,4,FALSE),VLOOKUP(Table14[[#This Row],[SMT ID]],'[2]2019'!$A$7:$T$120,5,FALSE))</f>
        <v>Yes</v>
      </c>
      <c r="Q1608" s="6" t="s">
        <v>4526</v>
      </c>
      <c r="R1608" s="6" t="e">
        <f>VLOOKUP(Table14[[#This Row],[SMT ID]],'2018 K-1 Export'!A5:I1556,9,0)</f>
        <v>#N/A</v>
      </c>
      <c r="S1608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08" s="37" t="e">
        <f>VLOOKUP(Table14[[#This Row],[SMT ID]],'[1]Section 163(j) Election'!$A$5:$J$1406,7,0)</f>
        <v>#N/A</v>
      </c>
    </row>
    <row r="1609" spans="1:20" s="5" customFormat="1" ht="30" customHeight="1" x14ac:dyDescent="0.25">
      <c r="A1609" s="5" t="s">
        <v>3300</v>
      </c>
      <c r="B1609" s="15">
        <v>78551</v>
      </c>
      <c r="C1609" s="6">
        <v>100</v>
      </c>
      <c r="D1609" s="5" t="s">
        <v>3300</v>
      </c>
      <c r="E1609" s="5" t="s">
        <v>3309</v>
      </c>
      <c r="F1609" s="5" t="s">
        <v>3310</v>
      </c>
      <c r="G1609" s="5" t="s">
        <v>585</v>
      </c>
      <c r="H1609" s="5" t="s">
        <v>524</v>
      </c>
      <c r="I1609" s="5" t="s">
        <v>43</v>
      </c>
      <c r="J1609" s="5" t="s">
        <v>19</v>
      </c>
      <c r="K1609" s="7">
        <v>43483</v>
      </c>
      <c r="L1609" s="7"/>
      <c r="M1609" s="6" t="s">
        <v>19</v>
      </c>
      <c r="N1609" s="5" t="s">
        <v>19</v>
      </c>
      <c r="O1609" s="9"/>
      <c r="P1609" s="6" t="s">
        <v>4525</v>
      </c>
      <c r="Q1609" s="6" t="s">
        <v>4525</v>
      </c>
      <c r="R1609" s="6" t="e">
        <f>VLOOKUP(Table14[[#This Row],[SMT ID]],'2018 K-1 Export'!A1274:I2825,9,0)</f>
        <v>#N/A</v>
      </c>
      <c r="S1609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09" s="38" t="e">
        <f>VLOOKUP(Table14[[#This Row],[SMT ID]],'[1]Section 163(j) Election'!$A$5:$J$1406,7,0)</f>
        <v>#N/A</v>
      </c>
    </row>
    <row r="1610" spans="1:20" s="5" customFormat="1" ht="30" customHeight="1" x14ac:dyDescent="0.25">
      <c r="A1610" s="5" t="s">
        <v>57</v>
      </c>
      <c r="B1610" s="15">
        <v>78554</v>
      </c>
      <c r="C1610" s="6">
        <v>100</v>
      </c>
      <c r="D1610" s="5" t="s">
        <v>57</v>
      </c>
      <c r="E1610" s="5" t="s">
        <v>71</v>
      </c>
      <c r="F1610" s="5" t="s">
        <v>72</v>
      </c>
      <c r="G1610" s="5" t="s">
        <v>73</v>
      </c>
      <c r="H1610" s="5" t="s">
        <v>61</v>
      </c>
      <c r="I1610" s="5" t="s">
        <v>32</v>
      </c>
      <c r="J1610" s="5" t="s">
        <v>62</v>
      </c>
      <c r="K1610" s="7">
        <v>43313</v>
      </c>
      <c r="L1610" s="7"/>
      <c r="M1610" s="6" t="s">
        <v>64</v>
      </c>
      <c r="N1610" s="5" t="s">
        <v>47</v>
      </c>
      <c r="O1610" s="9">
        <f>_xlfn.IFNA(VLOOKUP(Table14[[#This Row],[SMT ID]],'[2]2018'!$A$7:$U$90,3,FALSE),VLOOKUP(Table14[[#This Row],[SMT ID]],'[2]2019'!$A$7:$T$120,4,FALSE))</f>
        <v>43678</v>
      </c>
      <c r="P1610" s="6" t="str">
        <f>_xlfn.IFNA(VLOOKUP(Table14[[#This Row],[SMT ID]],'[2]2018'!$A$7:$U$90,4,FALSE),VLOOKUP(Table14[[#This Row],[SMT ID]],'[2]2019'!$A$7:$T$120,5,FALSE))</f>
        <v>Yes</v>
      </c>
      <c r="Q1610" s="6" t="s">
        <v>4526</v>
      </c>
      <c r="R1610" s="6" t="str">
        <f>VLOOKUP(Table14[[#This Row],[SMT ID]],'2018 K-1 Export'!A6:I1557,9,0)</f>
        <v>No</v>
      </c>
      <c r="S1610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10" s="37" t="e">
        <f>VLOOKUP(Table14[[#This Row],[SMT ID]],'[1]Section 163(j) Election'!$A$5:$J$1406,7,0)</f>
        <v>#N/A</v>
      </c>
    </row>
    <row r="1611" spans="1:20" s="5" customFormat="1" ht="30" customHeight="1" x14ac:dyDescent="0.25">
      <c r="A1611" s="5" t="s">
        <v>3230</v>
      </c>
      <c r="B1611" s="15">
        <v>78559</v>
      </c>
      <c r="C1611" s="6">
        <v>33</v>
      </c>
      <c r="D1611" s="5" t="s">
        <v>3230</v>
      </c>
      <c r="E1611" s="5" t="s">
        <v>3269</v>
      </c>
      <c r="F1611" s="5" t="s">
        <v>3270</v>
      </c>
      <c r="G1611" s="5" t="s">
        <v>1885</v>
      </c>
      <c r="H1611" s="5" t="s">
        <v>61</v>
      </c>
      <c r="I1611" s="5" t="s">
        <v>32</v>
      </c>
      <c r="J1611" s="5" t="s">
        <v>1886</v>
      </c>
      <c r="K1611" s="7">
        <v>43461</v>
      </c>
      <c r="L1611" s="7"/>
      <c r="M1611" s="6" t="s">
        <v>64</v>
      </c>
      <c r="N1611" s="5" t="s">
        <v>47</v>
      </c>
      <c r="O1611" s="9">
        <f>_xlfn.IFNA(VLOOKUP(Table14[[#This Row],[SMT ID]],'[2]2018'!$A$7:$U$90,3,FALSE),VLOOKUP(Table14[[#This Row],[SMT ID]],'[2]2019'!$A$7:$T$120,4,FALSE))</f>
        <v>43831</v>
      </c>
      <c r="P1611" s="6" t="str">
        <f>_xlfn.IFNA(VLOOKUP(Table14[[#This Row],[SMT ID]],'[2]2018'!$A$7:$U$90,4,FALSE),VLOOKUP(Table14[[#This Row],[SMT ID]],'[2]2019'!$A$7:$T$120,5,FALSE))</f>
        <v>Yes</v>
      </c>
      <c r="Q1611" s="6" t="s">
        <v>4526</v>
      </c>
      <c r="R1611" s="6" t="e">
        <f>VLOOKUP(Table14[[#This Row],[SMT ID]],'2018 K-1 Export'!A1255:I2806,9,0)</f>
        <v>#N/A</v>
      </c>
      <c r="S1611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11" s="38" t="e">
        <f>VLOOKUP(Table14[[#This Row],[SMT ID]],'[1]Section 163(j) Election'!$A$5:$J$1406,7,0)</f>
        <v>#N/A</v>
      </c>
    </row>
    <row r="1612" spans="1:20" s="5" customFormat="1" ht="30" customHeight="1" x14ac:dyDescent="0.25">
      <c r="A1612" s="5" t="s">
        <v>3370</v>
      </c>
      <c r="B1612" s="15">
        <v>78559</v>
      </c>
      <c r="C1612" s="6">
        <v>67</v>
      </c>
      <c r="D1612" s="5" t="s">
        <v>3370</v>
      </c>
      <c r="E1612" s="5" t="s">
        <v>3269</v>
      </c>
      <c r="F1612" s="5" t="s">
        <v>3270</v>
      </c>
      <c r="G1612" s="5" t="s">
        <v>1885</v>
      </c>
      <c r="H1612" s="5" t="s">
        <v>61</v>
      </c>
      <c r="I1612" s="5" t="s">
        <v>32</v>
      </c>
      <c r="J1612" s="5" t="s">
        <v>1886</v>
      </c>
      <c r="K1612" s="7">
        <v>43461</v>
      </c>
      <c r="L1612" s="7"/>
      <c r="M1612" s="6" t="s">
        <v>64</v>
      </c>
      <c r="N1612" s="5" t="s">
        <v>47</v>
      </c>
      <c r="O1612" s="9">
        <f>_xlfn.IFNA(VLOOKUP(Table14[[#This Row],[SMT ID]],'[2]2018'!$A$7:$U$90,3,FALSE),VLOOKUP(Table14[[#This Row],[SMT ID]],'[2]2019'!$A$7:$T$120,4,FALSE))</f>
        <v>43831</v>
      </c>
      <c r="P1612" s="6" t="str">
        <f>_xlfn.IFNA(VLOOKUP(Table14[[#This Row],[SMT ID]],'[2]2018'!$A$7:$U$90,4,FALSE),VLOOKUP(Table14[[#This Row],[SMT ID]],'[2]2019'!$A$7:$T$120,5,FALSE))</f>
        <v>Yes</v>
      </c>
      <c r="Q1612" s="6" t="s">
        <v>4526</v>
      </c>
      <c r="R1612" s="6" t="e">
        <f>VLOOKUP(Table14[[#This Row],[SMT ID]],'2018 K-1 Export'!A1314:I2865,9,0)</f>
        <v>#N/A</v>
      </c>
      <c r="S1612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12" s="37" t="e">
        <f>VLOOKUP(Table14[[#This Row],[SMT ID]],'[1]Section 163(j) Election'!$A$5:$J$1406,7,0)</f>
        <v>#N/A</v>
      </c>
    </row>
    <row r="1613" spans="1:20" s="5" customFormat="1" ht="30" customHeight="1" x14ac:dyDescent="0.25">
      <c r="A1613" s="5" t="s">
        <v>3370</v>
      </c>
      <c r="B1613" s="15">
        <v>78560</v>
      </c>
      <c r="C1613" s="6">
        <v>100</v>
      </c>
      <c r="D1613" s="5" t="s">
        <v>3370</v>
      </c>
      <c r="E1613" s="5" t="s">
        <v>3387</v>
      </c>
      <c r="F1613" s="5" t="s">
        <v>3388</v>
      </c>
      <c r="G1613" s="5" t="s">
        <v>635</v>
      </c>
      <c r="H1613" s="5" t="s">
        <v>32</v>
      </c>
      <c r="I1613" s="5" t="s">
        <v>32</v>
      </c>
      <c r="J1613" s="5" t="s">
        <v>19</v>
      </c>
      <c r="K1613" s="7">
        <v>43742</v>
      </c>
      <c r="L1613" s="7"/>
      <c r="M1613" s="6" t="s">
        <v>83</v>
      </c>
      <c r="N1613" s="5" t="s">
        <v>56</v>
      </c>
      <c r="O1613" s="9">
        <f>_xlfn.IFNA(VLOOKUP(Table14[[#This Row],[SMT ID]],'[2]2018'!$A$7:$U$90,3,FALSE),VLOOKUP(Table14[[#This Row],[SMT ID]],'[2]2019'!$A$7:$T$120,4,FALSE))</f>
        <v>44013</v>
      </c>
      <c r="P1613" s="6" t="str">
        <f>_xlfn.IFNA(VLOOKUP(Table14[[#This Row],[SMT ID]],'[2]2018'!$A$7:$U$90,4,FALSE),VLOOKUP(Table14[[#This Row],[SMT ID]],'[2]2019'!$A$7:$T$120,5,FALSE))</f>
        <v>Yes</v>
      </c>
      <c r="Q1613" s="6" t="s">
        <v>4526</v>
      </c>
      <c r="R1613" s="6" t="e">
        <f>VLOOKUP(Table14[[#This Row],[SMT ID]],'2018 K-1 Export'!A1315:I2866,9,0)</f>
        <v>#N/A</v>
      </c>
      <c r="S1613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13" s="38" t="e">
        <f>VLOOKUP(Table14[[#This Row],[SMT ID]],'[1]Section 163(j) Election'!$A$5:$J$1406,7,0)</f>
        <v>#N/A</v>
      </c>
    </row>
    <row r="1614" spans="1:20" s="5" customFormat="1" ht="30" customHeight="1" x14ac:dyDescent="0.25">
      <c r="A1614" s="5" t="s">
        <v>3230</v>
      </c>
      <c r="B1614" s="15">
        <v>78561</v>
      </c>
      <c r="C1614" s="6">
        <v>100</v>
      </c>
      <c r="D1614" s="5" t="s">
        <v>3230</v>
      </c>
      <c r="E1614" s="5" t="s">
        <v>3271</v>
      </c>
      <c r="F1614" s="5" t="s">
        <v>3272</v>
      </c>
      <c r="G1614" s="5" t="s">
        <v>585</v>
      </c>
      <c r="H1614" s="5" t="s">
        <v>164</v>
      </c>
      <c r="I1614" s="5" t="s">
        <v>133</v>
      </c>
      <c r="J1614" s="5" t="s">
        <v>586</v>
      </c>
      <c r="K1614" s="7">
        <v>43440</v>
      </c>
      <c r="L1614" s="7"/>
      <c r="M1614" s="6" t="s">
        <v>64</v>
      </c>
      <c r="N1614" s="5" t="s">
        <v>56</v>
      </c>
      <c r="O1614" s="9">
        <f>_xlfn.IFNA(VLOOKUP(Table14[[#This Row],[SMT ID]],'[2]2018'!$A$7:$U$90,3,FALSE),VLOOKUP(Table14[[#This Row],[SMT ID]],'[2]2019'!$A$7:$T$120,4,FALSE))</f>
        <v>43800</v>
      </c>
      <c r="P1614" s="6" t="str">
        <f>_xlfn.IFNA(VLOOKUP(Table14[[#This Row],[SMT ID]],'[2]2018'!$A$7:$U$90,4,FALSE),VLOOKUP(Table14[[#This Row],[SMT ID]],'[2]2019'!$A$7:$T$120,5,FALSE))</f>
        <v>Yes</v>
      </c>
      <c r="Q1614" s="6" t="s">
        <v>4526</v>
      </c>
      <c r="R1614" s="6" t="e">
        <f>VLOOKUP(Table14[[#This Row],[SMT ID]],'2018 K-1 Export'!A1256:I2807,9,0)</f>
        <v>#N/A</v>
      </c>
      <c r="S1614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14" s="37" t="e">
        <f>VLOOKUP(Table14[[#This Row],[SMT ID]],'[1]Section 163(j) Election'!$A$5:$J$1406,7,0)</f>
        <v>#N/A</v>
      </c>
    </row>
    <row r="1615" spans="1:20" s="5" customFormat="1" ht="30" customHeight="1" x14ac:dyDescent="0.25">
      <c r="A1615" s="5" t="s">
        <v>686</v>
      </c>
      <c r="B1615" s="15">
        <v>78563</v>
      </c>
      <c r="C1615" s="6">
        <v>100</v>
      </c>
      <c r="D1615" s="5" t="s">
        <v>686</v>
      </c>
      <c r="E1615" s="5" t="s">
        <v>756</v>
      </c>
      <c r="F1615" s="5" t="s">
        <v>757</v>
      </c>
      <c r="G1615" s="5" t="s">
        <v>758</v>
      </c>
      <c r="H1615" s="5" t="s">
        <v>431</v>
      </c>
      <c r="I1615" s="5" t="s">
        <v>43</v>
      </c>
      <c r="J1615" s="5" t="s">
        <v>608</v>
      </c>
      <c r="K1615" s="7">
        <v>43538</v>
      </c>
      <c r="L1615" s="7"/>
      <c r="M1615" s="6" t="s">
        <v>70</v>
      </c>
      <c r="N1615" s="5" t="s">
        <v>47</v>
      </c>
      <c r="O1615" s="9">
        <f>_xlfn.IFNA(VLOOKUP(Table14[[#This Row],[SMT ID]],'[2]2018'!$A$7:$U$90,3,FALSE),VLOOKUP(Table14[[#This Row],[SMT ID]],'[2]2019'!$A$7:$T$120,4,FALSE))</f>
        <v>44136</v>
      </c>
      <c r="P1615" s="6" t="str">
        <f>_xlfn.IFNA(VLOOKUP(Table14[[#This Row],[SMT ID]],'[2]2018'!$A$7:$U$90,4,FALSE),VLOOKUP(Table14[[#This Row],[SMT ID]],'[2]2019'!$A$7:$T$120,5,FALSE))</f>
        <v>Yes</v>
      </c>
      <c r="Q1615" s="6" t="s">
        <v>4526</v>
      </c>
      <c r="R1615" s="6" t="e">
        <f>VLOOKUP(Table14[[#This Row],[SMT ID]],'2018 K-1 Export'!A210:I1761,9,0)</f>
        <v>#N/A</v>
      </c>
      <c r="S1615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15" s="38" t="e">
        <f>VLOOKUP(Table14[[#This Row],[SMT ID]],'[1]Section 163(j) Election'!$A$5:$J$1406,7,0)</f>
        <v>#N/A</v>
      </c>
    </row>
    <row r="1616" spans="1:20" s="5" customFormat="1" ht="30" customHeight="1" x14ac:dyDescent="0.25">
      <c r="A1616" s="5" t="s">
        <v>1279</v>
      </c>
      <c r="B1616" s="15">
        <v>78571</v>
      </c>
      <c r="C1616" s="6">
        <v>100</v>
      </c>
      <c r="D1616" s="5" t="s">
        <v>1279</v>
      </c>
      <c r="E1616" s="5" t="s">
        <v>1289</v>
      </c>
      <c r="F1616" s="5" t="s">
        <v>1290</v>
      </c>
      <c r="G1616" s="5" t="s">
        <v>695</v>
      </c>
      <c r="H1616" s="5" t="s">
        <v>68</v>
      </c>
      <c r="I1616" s="5" t="s">
        <v>32</v>
      </c>
      <c r="J1616" s="5" t="s">
        <v>62</v>
      </c>
      <c r="K1616" s="7">
        <v>43397</v>
      </c>
      <c r="L1616" s="7"/>
      <c r="M1616" s="6" t="s">
        <v>70</v>
      </c>
      <c r="N1616" s="5" t="s">
        <v>47</v>
      </c>
      <c r="O1616" s="9">
        <f>_xlfn.IFNA(VLOOKUP(Table14[[#This Row],[SMT ID]],'[2]2018'!$A$7:$U$90,3,FALSE),VLOOKUP(Table14[[#This Row],[SMT ID]],'[2]2019'!$A$7:$T$120,4,FALSE))</f>
        <v>44075</v>
      </c>
      <c r="P1616" s="6" t="str">
        <f>_xlfn.IFNA(VLOOKUP(Table14[[#This Row],[SMT ID]],'[2]2018'!$A$7:$U$90,4,FALSE),VLOOKUP(Table14[[#This Row],[SMT ID]],'[2]2019'!$A$7:$T$120,5,FALSE))</f>
        <v>Yes</v>
      </c>
      <c r="Q1616" s="6" t="s">
        <v>4526</v>
      </c>
      <c r="R1616" s="6" t="e">
        <f>VLOOKUP(Table14[[#This Row],[SMT ID]],'2018 K-1 Export'!A408:I1959,9,0)</f>
        <v>#N/A</v>
      </c>
      <c r="S1616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16" s="37" t="e">
        <f>VLOOKUP(Table14[[#This Row],[SMT ID]],'[1]Section 163(j) Election'!$A$5:$J$1406,7,0)</f>
        <v>#N/A</v>
      </c>
    </row>
    <row r="1617" spans="1:20" s="5" customFormat="1" ht="30" customHeight="1" x14ac:dyDescent="0.25">
      <c r="A1617" s="5" t="s">
        <v>3300</v>
      </c>
      <c r="B1617" s="15">
        <v>78581</v>
      </c>
      <c r="C1617" s="6">
        <v>100</v>
      </c>
      <c r="D1617" s="5" t="s">
        <v>3300</v>
      </c>
      <c r="E1617" s="5" t="s">
        <v>3311</v>
      </c>
      <c r="F1617" s="5" t="s">
        <v>3312</v>
      </c>
      <c r="G1617" s="5" t="s">
        <v>3284</v>
      </c>
      <c r="H1617" s="5" t="s">
        <v>524</v>
      </c>
      <c r="I1617" s="5" t="s">
        <v>43</v>
      </c>
      <c r="J1617" s="5" t="s">
        <v>19</v>
      </c>
      <c r="K1617" s="7">
        <v>43305</v>
      </c>
      <c r="L1617" s="7"/>
      <c r="M1617" s="6" t="s">
        <v>19</v>
      </c>
      <c r="N1617" s="5" t="s">
        <v>19</v>
      </c>
      <c r="O1617" s="9"/>
      <c r="P1617" s="6" t="s">
        <v>4525</v>
      </c>
      <c r="Q1617" s="6" t="s">
        <v>4525</v>
      </c>
      <c r="R1617" s="6" t="e">
        <f>VLOOKUP(Table14[[#This Row],[SMT ID]],'2018 K-1 Export'!A1275:I2826,9,0)</f>
        <v>#N/A</v>
      </c>
      <c r="S1617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17" s="38" t="e">
        <f>VLOOKUP(Table14[[#This Row],[SMT ID]],'[1]Section 163(j) Election'!$A$5:$J$1406,7,0)</f>
        <v>#N/A</v>
      </c>
    </row>
    <row r="1618" spans="1:20" s="5" customFormat="1" ht="30" customHeight="1" x14ac:dyDescent="0.25">
      <c r="A1618" s="5" t="s">
        <v>4158</v>
      </c>
      <c r="B1618" s="15">
        <v>78593</v>
      </c>
      <c r="C1618" s="6">
        <v>100</v>
      </c>
      <c r="D1618" s="5" t="s">
        <v>4158</v>
      </c>
      <c r="E1618" s="5" t="s">
        <v>4164</v>
      </c>
      <c r="F1618" s="5" t="s">
        <v>4165</v>
      </c>
      <c r="G1618" s="5" t="s">
        <v>3999</v>
      </c>
      <c r="H1618" s="5" t="s">
        <v>164</v>
      </c>
      <c r="I1618" s="5" t="s">
        <v>133</v>
      </c>
      <c r="J1618" s="5" t="s">
        <v>4000</v>
      </c>
      <c r="K1618" s="7">
        <v>43584</v>
      </c>
      <c r="L1618" s="7"/>
      <c r="M1618" s="6" t="s">
        <v>83</v>
      </c>
      <c r="N1618" s="5" t="s">
        <v>47</v>
      </c>
      <c r="O1618" s="9">
        <f>_xlfn.IFNA(VLOOKUP(Table14[[#This Row],[SMT ID]],'[2]2018'!$A$7:$U$90,3,FALSE),VLOOKUP(Table14[[#This Row],[SMT ID]],'[2]2019'!$A$7:$T$120,4,FALSE))</f>
        <v>43922</v>
      </c>
      <c r="P1618" s="6" t="str">
        <f>_xlfn.IFNA(VLOOKUP(Table14[[#This Row],[SMT ID]],'[2]2018'!$A$7:$U$90,4,FALSE),VLOOKUP(Table14[[#This Row],[SMT ID]],'[2]2019'!$A$7:$T$120,5,FALSE))</f>
        <v>Yes</v>
      </c>
      <c r="Q1618" s="6" t="s">
        <v>4526</v>
      </c>
      <c r="R1618" s="6" t="e">
        <f>VLOOKUP(Table14[[#This Row],[SMT ID]],'2018 K-1 Export'!A1640:I3191,9,0)</f>
        <v>#N/A</v>
      </c>
      <c r="S1618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18" s="37" t="e">
        <f>VLOOKUP(Table14[[#This Row],[SMT ID]],'[1]Section 163(j) Election'!$A$5:$J$1406,7,0)</f>
        <v>#N/A</v>
      </c>
    </row>
    <row r="1619" spans="1:20" s="5" customFormat="1" ht="30" customHeight="1" x14ac:dyDescent="0.25">
      <c r="A1619" s="5" t="s">
        <v>3300</v>
      </c>
      <c r="B1619" s="15">
        <v>78612</v>
      </c>
      <c r="C1619" s="6">
        <v>100</v>
      </c>
      <c r="D1619" s="5" t="s">
        <v>3300</v>
      </c>
      <c r="E1619" s="5" t="s">
        <v>3313</v>
      </c>
      <c r="F1619" s="5" t="s">
        <v>3314</v>
      </c>
      <c r="G1619" s="5" t="s">
        <v>585</v>
      </c>
      <c r="H1619" s="5" t="s">
        <v>524</v>
      </c>
      <c r="I1619" s="5" t="s">
        <v>43</v>
      </c>
      <c r="J1619" s="5" t="s">
        <v>19</v>
      </c>
      <c r="K1619" s="7">
        <v>43300</v>
      </c>
      <c r="L1619" s="7"/>
      <c r="M1619" s="6" t="s">
        <v>19</v>
      </c>
      <c r="N1619" s="5" t="s">
        <v>19</v>
      </c>
      <c r="O1619" s="9"/>
      <c r="P1619" s="6" t="s">
        <v>4525</v>
      </c>
      <c r="Q1619" s="6" t="s">
        <v>4525</v>
      </c>
      <c r="R1619" s="6" t="e">
        <f>VLOOKUP(Table14[[#This Row],[SMT ID]],'2018 K-1 Export'!A1276:I2827,9,0)</f>
        <v>#N/A</v>
      </c>
      <c r="S1619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19" s="38" t="e">
        <f>VLOOKUP(Table14[[#This Row],[SMT ID]],'[1]Section 163(j) Election'!$A$5:$J$1406,7,0)</f>
        <v>#N/A</v>
      </c>
    </row>
    <row r="1620" spans="1:20" s="5" customFormat="1" ht="30" customHeight="1" x14ac:dyDescent="0.25">
      <c r="A1620" s="5" t="s">
        <v>57</v>
      </c>
      <c r="B1620" s="15">
        <v>78616</v>
      </c>
      <c r="C1620" s="6">
        <v>49.75</v>
      </c>
      <c r="D1620" s="5" t="s">
        <v>57</v>
      </c>
      <c r="E1620" s="5" t="s">
        <v>74</v>
      </c>
      <c r="F1620" s="5" t="s">
        <v>75</v>
      </c>
      <c r="G1620" s="5" t="s">
        <v>76</v>
      </c>
      <c r="H1620" s="5" t="s">
        <v>77</v>
      </c>
      <c r="I1620" s="5" t="s">
        <v>32</v>
      </c>
      <c r="J1620" s="5" t="s">
        <v>78</v>
      </c>
      <c r="K1620" s="7">
        <v>43636</v>
      </c>
      <c r="L1620" s="7"/>
      <c r="M1620" s="6" t="s">
        <v>70</v>
      </c>
      <c r="N1620" s="5" t="s">
        <v>47</v>
      </c>
      <c r="O1620" s="9">
        <f>_xlfn.IFNA(VLOOKUP(Table14[[#This Row],[SMT ID]],'[2]2018'!$A$7:$U$90,3,FALSE),VLOOKUP(Table14[[#This Row],[SMT ID]],'[2]2019'!$A$7:$T$120,4,FALSE))</f>
        <v>44105</v>
      </c>
      <c r="P1620" s="6" t="str">
        <f>_xlfn.IFNA(VLOOKUP(Table14[[#This Row],[SMT ID]],'[2]2018'!$A$7:$U$90,4,FALSE),VLOOKUP(Table14[[#This Row],[SMT ID]],'[2]2019'!$A$7:$T$120,5,FALSE))</f>
        <v>Yes</v>
      </c>
      <c r="Q1620" s="6" t="s">
        <v>4526</v>
      </c>
      <c r="R1620" s="6" t="e">
        <f>VLOOKUP(Table14[[#This Row],[SMT ID]],'2018 K-1 Export'!A7:I1558,9,0)</f>
        <v>#N/A</v>
      </c>
      <c r="S1620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20" s="37" t="e">
        <f>VLOOKUP(Table14[[#This Row],[SMT ID]],'[1]Section 163(j) Election'!$A$5:$J$1406,7,0)</f>
        <v>#N/A</v>
      </c>
    </row>
    <row r="1621" spans="1:20" s="5" customFormat="1" ht="30" customHeight="1" x14ac:dyDescent="0.25">
      <c r="A1621" s="5" t="s">
        <v>759</v>
      </c>
      <c r="B1621" s="15">
        <v>78616</v>
      </c>
      <c r="C1621" s="6">
        <v>5.55</v>
      </c>
      <c r="D1621" s="5" t="s">
        <v>759</v>
      </c>
      <c r="E1621" s="5" t="s">
        <v>74</v>
      </c>
      <c r="F1621" s="5" t="s">
        <v>75</v>
      </c>
      <c r="G1621" s="5" t="s">
        <v>76</v>
      </c>
      <c r="H1621" s="5" t="s">
        <v>77</v>
      </c>
      <c r="I1621" s="5" t="s">
        <v>32</v>
      </c>
      <c r="J1621" s="5" t="s">
        <v>78</v>
      </c>
      <c r="K1621" s="7">
        <v>43636</v>
      </c>
      <c r="L1621" s="7"/>
      <c r="M1621" s="6" t="s">
        <v>70</v>
      </c>
      <c r="N1621" s="5" t="s">
        <v>47</v>
      </c>
      <c r="O1621" s="9">
        <f>_xlfn.IFNA(VLOOKUP(Table14[[#This Row],[SMT ID]],'[2]2018'!$A$7:$U$90,3,FALSE),VLOOKUP(Table14[[#This Row],[SMT ID]],'[2]2019'!$A$7:$T$120,4,FALSE))</f>
        <v>44105</v>
      </c>
      <c r="P1621" s="6" t="str">
        <f>_xlfn.IFNA(VLOOKUP(Table14[[#This Row],[SMT ID]],'[2]2018'!$A$7:$U$90,4,FALSE),VLOOKUP(Table14[[#This Row],[SMT ID]],'[2]2019'!$A$7:$T$120,5,FALSE))</f>
        <v>Yes</v>
      </c>
      <c r="Q1621" s="6" t="s">
        <v>4526</v>
      </c>
      <c r="R1621" s="6" t="e">
        <f>VLOOKUP(Table14[[#This Row],[SMT ID]],'2018 K-1 Export'!A225:I1776,9,0)</f>
        <v>#N/A</v>
      </c>
      <c r="S1621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21" s="38" t="e">
        <f>VLOOKUP(Table14[[#This Row],[SMT ID]],'[1]Section 163(j) Election'!$A$5:$J$1406,7,0)</f>
        <v>#N/A</v>
      </c>
    </row>
    <row r="1622" spans="1:20" s="5" customFormat="1" ht="30" customHeight="1" x14ac:dyDescent="0.25">
      <c r="A1622" s="5" t="s">
        <v>3146</v>
      </c>
      <c r="B1622" s="15">
        <v>78616</v>
      </c>
      <c r="C1622" s="6">
        <v>44.7</v>
      </c>
      <c r="D1622" s="5" t="s">
        <v>3146</v>
      </c>
      <c r="E1622" s="5" t="s">
        <v>74</v>
      </c>
      <c r="F1622" s="5" t="s">
        <v>75</v>
      </c>
      <c r="G1622" s="5" t="s">
        <v>76</v>
      </c>
      <c r="H1622" s="5" t="s">
        <v>77</v>
      </c>
      <c r="I1622" s="5" t="s">
        <v>32</v>
      </c>
      <c r="J1622" s="5" t="s">
        <v>78</v>
      </c>
      <c r="K1622" s="7">
        <v>43636</v>
      </c>
      <c r="L1622" s="7"/>
      <c r="M1622" s="6" t="s">
        <v>70</v>
      </c>
      <c r="N1622" s="5" t="s">
        <v>47</v>
      </c>
      <c r="O1622" s="9">
        <f>_xlfn.IFNA(VLOOKUP(Table14[[#This Row],[SMT ID]],'[2]2018'!$A$7:$U$90,3,FALSE),VLOOKUP(Table14[[#This Row],[SMT ID]],'[2]2019'!$A$7:$T$120,4,FALSE))</f>
        <v>44105</v>
      </c>
      <c r="P1622" s="6" t="str">
        <f>_xlfn.IFNA(VLOOKUP(Table14[[#This Row],[SMT ID]],'[2]2018'!$A$7:$U$90,4,FALSE),VLOOKUP(Table14[[#This Row],[SMT ID]],'[2]2019'!$A$7:$T$120,5,FALSE))</f>
        <v>Yes</v>
      </c>
      <c r="Q1622" s="6" t="s">
        <v>4526</v>
      </c>
      <c r="R1622" s="6" t="e">
        <f>VLOOKUP(Table14[[#This Row],[SMT ID]],'2018 K-1 Export'!A1223:I2774,9,0)</f>
        <v>#N/A</v>
      </c>
      <c r="S1622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22" s="37" t="e">
        <f>VLOOKUP(Table14[[#This Row],[SMT ID]],'[1]Section 163(j) Election'!$A$5:$J$1406,7,0)</f>
        <v>#N/A</v>
      </c>
    </row>
    <row r="1623" spans="1:20" s="5" customFormat="1" ht="30" customHeight="1" x14ac:dyDescent="0.25">
      <c r="A1623" s="5" t="s">
        <v>3230</v>
      </c>
      <c r="B1623" s="15">
        <v>78621</v>
      </c>
      <c r="C1623" s="6">
        <v>100</v>
      </c>
      <c r="D1623" s="5" t="s">
        <v>3230</v>
      </c>
      <c r="E1623" s="5" t="s">
        <v>3273</v>
      </c>
      <c r="F1623" s="5" t="s">
        <v>3274</v>
      </c>
      <c r="G1623" s="5" t="s">
        <v>3275</v>
      </c>
      <c r="H1623" s="5" t="s">
        <v>203</v>
      </c>
      <c r="I1623" s="5" t="s">
        <v>133</v>
      </c>
      <c r="J1623" s="5" t="s">
        <v>208</v>
      </c>
      <c r="K1623" s="7">
        <v>43354</v>
      </c>
      <c r="L1623" s="7"/>
      <c r="M1623" s="6" t="s">
        <v>105</v>
      </c>
      <c r="N1623" s="5" t="s">
        <v>47</v>
      </c>
      <c r="O1623" s="9">
        <f>_xlfn.IFNA(VLOOKUP(Table14[[#This Row],[SMT ID]],'[2]2018'!$A$7:$U$90,3,FALSE),VLOOKUP(Table14[[#This Row],[SMT ID]],'[2]2019'!$A$7:$T$120,4,FALSE))</f>
        <v>43739</v>
      </c>
      <c r="P1623" s="6" t="str">
        <f>_xlfn.IFNA(VLOOKUP(Table14[[#This Row],[SMT ID]],'[2]2018'!$A$7:$U$90,4,FALSE),VLOOKUP(Table14[[#This Row],[SMT ID]],'[2]2019'!$A$7:$T$120,5,FALSE))</f>
        <v>Yes</v>
      </c>
      <c r="Q1623" s="6" t="s">
        <v>4526</v>
      </c>
      <c r="R1623" s="6" t="e">
        <f>VLOOKUP(Table14[[#This Row],[SMT ID]],'2018 K-1 Export'!A1257:I2808,9,0)</f>
        <v>#N/A</v>
      </c>
      <c r="S1623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23" s="38" t="e">
        <f>VLOOKUP(Table14[[#This Row],[SMT ID]],'[1]Section 163(j) Election'!$A$5:$J$1406,7,0)</f>
        <v>#N/A</v>
      </c>
    </row>
    <row r="1624" spans="1:20" s="5" customFormat="1" ht="30" customHeight="1" x14ac:dyDescent="0.25">
      <c r="A1624" s="5" t="s">
        <v>3370</v>
      </c>
      <c r="B1624" s="15">
        <v>78627</v>
      </c>
      <c r="C1624" s="6">
        <v>100</v>
      </c>
      <c r="D1624" s="5" t="s">
        <v>3370</v>
      </c>
      <c r="E1624" s="5" t="s">
        <v>3389</v>
      </c>
      <c r="F1624" s="5" t="s">
        <v>3390</v>
      </c>
      <c r="G1624" s="5" t="s">
        <v>1367</v>
      </c>
      <c r="H1624" s="5" t="s">
        <v>42</v>
      </c>
      <c r="I1624" s="5" t="s">
        <v>43</v>
      </c>
      <c r="J1624" s="5" t="s">
        <v>1348</v>
      </c>
      <c r="K1624" s="7">
        <v>43565</v>
      </c>
      <c r="L1624" s="7"/>
      <c r="M1624" s="6" t="s">
        <v>83</v>
      </c>
      <c r="N1624" s="5" t="s">
        <v>47</v>
      </c>
      <c r="O1624" s="9">
        <f>_xlfn.IFNA(VLOOKUP(Table14[[#This Row],[SMT ID]],'[2]2018'!$A$7:$U$90,3,FALSE),VLOOKUP(Table14[[#This Row],[SMT ID]],'[2]2019'!$A$7:$T$120,4,FALSE))</f>
        <v>43891</v>
      </c>
      <c r="P1624" s="6" t="str">
        <f>_xlfn.IFNA(VLOOKUP(Table14[[#This Row],[SMT ID]],'[2]2018'!$A$7:$U$90,4,FALSE),VLOOKUP(Table14[[#This Row],[SMT ID]],'[2]2019'!$A$7:$T$120,5,FALSE))</f>
        <v>Yes</v>
      </c>
      <c r="Q1624" s="6" t="s">
        <v>4526</v>
      </c>
      <c r="R1624" s="6" t="e">
        <f>VLOOKUP(Table14[[#This Row],[SMT ID]],'2018 K-1 Export'!A1316:I2867,9,0)</f>
        <v>#N/A</v>
      </c>
      <c r="S1624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24" s="37" t="e">
        <f>VLOOKUP(Table14[[#This Row],[SMT ID]],'[1]Section 163(j) Election'!$A$5:$J$1406,7,0)</f>
        <v>#N/A</v>
      </c>
    </row>
    <row r="1625" spans="1:20" s="5" customFormat="1" ht="30" customHeight="1" x14ac:dyDescent="0.25">
      <c r="A1625" s="5" t="s">
        <v>1279</v>
      </c>
      <c r="B1625" s="15">
        <v>78634</v>
      </c>
      <c r="C1625" s="6">
        <v>100</v>
      </c>
      <c r="D1625" s="5" t="s">
        <v>1279</v>
      </c>
      <c r="E1625" s="5" t="s">
        <v>1291</v>
      </c>
      <c r="F1625" s="5" t="s">
        <v>1292</v>
      </c>
      <c r="G1625" s="5" t="s">
        <v>732</v>
      </c>
      <c r="H1625" s="5" t="s">
        <v>431</v>
      </c>
      <c r="I1625" s="5" t="s">
        <v>43</v>
      </c>
      <c r="J1625" s="5" t="s">
        <v>432</v>
      </c>
      <c r="K1625" s="7">
        <v>43452</v>
      </c>
      <c r="L1625" s="7"/>
      <c r="M1625" s="6" t="s">
        <v>83</v>
      </c>
      <c r="N1625" s="5" t="s">
        <v>47</v>
      </c>
      <c r="O1625" s="9">
        <f>_xlfn.IFNA(VLOOKUP(Table14[[#This Row],[SMT ID]],'[2]2018'!$A$7:$U$90,3,FALSE),VLOOKUP(Table14[[#This Row],[SMT ID]],'[2]2019'!$A$7:$T$120,4,FALSE))</f>
        <v>44013</v>
      </c>
      <c r="P1625" s="6" t="str">
        <f>_xlfn.IFNA(VLOOKUP(Table14[[#This Row],[SMT ID]],'[2]2018'!$A$7:$U$90,4,FALSE),VLOOKUP(Table14[[#This Row],[SMT ID]],'[2]2019'!$A$7:$T$120,5,FALSE))</f>
        <v>Yes</v>
      </c>
      <c r="Q1625" s="6" t="s">
        <v>4526</v>
      </c>
      <c r="R1625" s="6" t="str">
        <f>VLOOKUP(Table14[[#This Row],[SMT ID]],'2018 K-1 Export'!A409:I1960,9,0)</f>
        <v>No</v>
      </c>
      <c r="S1625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25" s="38" t="e">
        <f>VLOOKUP(Table14[[#This Row],[SMT ID]],'[1]Section 163(j) Election'!$A$5:$J$1406,7,0)</f>
        <v>#N/A</v>
      </c>
    </row>
    <row r="1626" spans="1:20" s="5" customFormat="1" ht="30" customHeight="1" x14ac:dyDescent="0.25">
      <c r="A1626" s="5" t="s">
        <v>1733</v>
      </c>
      <c r="B1626" s="15">
        <v>78648</v>
      </c>
      <c r="C1626" s="6">
        <v>100</v>
      </c>
      <c r="D1626" s="5" t="s">
        <v>1733</v>
      </c>
      <c r="E1626" s="5" t="s">
        <v>1743</v>
      </c>
      <c r="F1626" s="5" t="s">
        <v>1744</v>
      </c>
      <c r="G1626" s="5" t="s">
        <v>557</v>
      </c>
      <c r="H1626" s="5" t="s">
        <v>524</v>
      </c>
      <c r="I1626" s="5" t="s">
        <v>43</v>
      </c>
      <c r="J1626" s="5" t="s">
        <v>494</v>
      </c>
      <c r="K1626" s="7">
        <v>43439</v>
      </c>
      <c r="L1626" s="7"/>
      <c r="M1626" s="6" t="s">
        <v>64</v>
      </c>
      <c r="N1626" s="5" t="s">
        <v>47</v>
      </c>
      <c r="O1626" s="9">
        <f>_xlfn.IFNA(VLOOKUP(Table14[[#This Row],[SMT ID]],'[2]2018'!$A$7:$U$90,3,FALSE),VLOOKUP(Table14[[#This Row],[SMT ID]],'[2]2019'!$A$7:$T$120,4,FALSE))</f>
        <v>43952</v>
      </c>
      <c r="P1626" s="6" t="str">
        <f>_xlfn.IFNA(VLOOKUP(Table14[[#This Row],[SMT ID]],'[2]2018'!$A$7:$U$90,4,FALSE),VLOOKUP(Table14[[#This Row],[SMT ID]],'[2]2019'!$A$7:$T$120,5,FALSE))</f>
        <v>Yes</v>
      </c>
      <c r="Q1626" s="6" t="s">
        <v>4526</v>
      </c>
      <c r="R1626" s="6" t="e">
        <f>VLOOKUP(Table14[[#This Row],[SMT ID]],'2018 K-1 Export'!A596:I2147,9,0)</f>
        <v>#N/A</v>
      </c>
      <c r="S1626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26" s="37" t="e">
        <f>VLOOKUP(Table14[[#This Row],[SMT ID]],'[1]Section 163(j) Election'!$A$5:$J$1406,7,0)</f>
        <v>#N/A</v>
      </c>
    </row>
    <row r="1627" spans="1:20" s="5" customFormat="1" ht="30" customHeight="1" x14ac:dyDescent="0.25">
      <c r="A1627" s="5" t="s">
        <v>4031</v>
      </c>
      <c r="B1627" s="15">
        <v>78649</v>
      </c>
      <c r="C1627" s="6">
        <v>100</v>
      </c>
      <c r="D1627" s="5" t="s">
        <v>4031</v>
      </c>
      <c r="E1627" s="5" t="s">
        <v>4032</v>
      </c>
      <c r="F1627" s="5" t="s">
        <v>4033</v>
      </c>
      <c r="G1627" s="5" t="s">
        <v>1191</v>
      </c>
      <c r="H1627" s="5" t="s">
        <v>53</v>
      </c>
      <c r="I1627" s="5" t="s">
        <v>43</v>
      </c>
      <c r="J1627" s="5" t="s">
        <v>525</v>
      </c>
      <c r="K1627" s="7">
        <v>43413</v>
      </c>
      <c r="L1627" s="7"/>
      <c r="M1627" s="6" t="s">
        <v>64</v>
      </c>
      <c r="N1627" s="5" t="s">
        <v>56</v>
      </c>
      <c r="O1627" s="9">
        <f>_xlfn.IFNA(VLOOKUP(Table14[[#This Row],[SMT ID]],'[2]2018'!$A$7:$U$90,3,FALSE),VLOOKUP(Table14[[#This Row],[SMT ID]],'[2]2019'!$A$7:$T$120,4,FALSE))</f>
        <v>43647</v>
      </c>
      <c r="P1627" s="6" t="str">
        <f>_xlfn.IFNA(VLOOKUP(Table14[[#This Row],[SMT ID]],'[2]2018'!$A$7:$U$90,4,FALSE),VLOOKUP(Table14[[#This Row],[SMT ID]],'[2]2019'!$A$7:$T$120,5,FALSE))</f>
        <v>Yes</v>
      </c>
      <c r="Q1627" s="6" t="s">
        <v>4526</v>
      </c>
      <c r="R1627" s="6" t="e">
        <f>VLOOKUP(Table14[[#This Row],[SMT ID]],'2018 K-1 Export'!A1585:I3136,9,0)</f>
        <v>#N/A</v>
      </c>
      <c r="S1627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27" s="38" t="e">
        <f>VLOOKUP(Table14[[#This Row],[SMT ID]],'[1]Section 163(j) Election'!$A$5:$J$1406,7,0)</f>
        <v>#N/A</v>
      </c>
    </row>
    <row r="1628" spans="1:20" s="5" customFormat="1" ht="30" customHeight="1" x14ac:dyDescent="0.25">
      <c r="A1628" s="5" t="s">
        <v>469</v>
      </c>
      <c r="B1628" s="15">
        <v>78665</v>
      </c>
      <c r="C1628" s="6">
        <v>100</v>
      </c>
      <c r="D1628" s="5" t="s">
        <v>469</v>
      </c>
      <c r="E1628" s="5" t="s">
        <v>488</v>
      </c>
      <c r="F1628" s="5" t="s">
        <v>489</v>
      </c>
      <c r="G1628" s="5" t="s">
        <v>447</v>
      </c>
      <c r="H1628" s="5" t="s">
        <v>164</v>
      </c>
      <c r="I1628" s="5" t="s">
        <v>133</v>
      </c>
      <c r="J1628" s="5" t="s">
        <v>19</v>
      </c>
      <c r="K1628" s="7">
        <v>43676</v>
      </c>
      <c r="L1628" s="7"/>
      <c r="M1628" s="6" t="s">
        <v>83</v>
      </c>
      <c r="N1628" s="5" t="s">
        <v>47</v>
      </c>
      <c r="O1628" s="9">
        <f>_xlfn.IFNA(VLOOKUP(Table14[[#This Row],[SMT ID]],'[2]2018'!$A$7:$U$90,3,FALSE),VLOOKUP(Table14[[#This Row],[SMT ID]],'[2]2019'!$A$7:$T$120,4,FALSE))</f>
        <v>44105</v>
      </c>
      <c r="P1628" s="6" t="str">
        <f>_xlfn.IFNA(VLOOKUP(Table14[[#This Row],[SMT ID]],'[2]2018'!$A$7:$U$90,4,FALSE),VLOOKUP(Table14[[#This Row],[SMT ID]],'[2]2019'!$A$7:$T$120,5,FALSE))</f>
        <v>Yes</v>
      </c>
      <c r="Q1628" s="6" t="s">
        <v>4526</v>
      </c>
      <c r="R1628" s="6" t="e">
        <f>VLOOKUP(Table14[[#This Row],[SMT ID]],'2018 K-1 Export'!A121:I1672,9,0)</f>
        <v>#N/A</v>
      </c>
      <c r="S1628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28" s="37" t="e">
        <f>VLOOKUP(Table14[[#This Row],[SMT ID]],'[1]Section 163(j) Election'!$A$5:$J$1406,7,0)</f>
        <v>#N/A</v>
      </c>
    </row>
    <row r="1629" spans="1:20" s="5" customFormat="1" ht="30" customHeight="1" x14ac:dyDescent="0.25">
      <c r="A1629" s="5" t="s">
        <v>986</v>
      </c>
      <c r="B1629" s="15">
        <v>78669</v>
      </c>
      <c r="C1629" s="6">
        <v>100</v>
      </c>
      <c r="D1629" s="5" t="s">
        <v>986</v>
      </c>
      <c r="E1629" s="5" t="s">
        <v>987</v>
      </c>
      <c r="F1629" s="5" t="s">
        <v>988</v>
      </c>
      <c r="G1629" s="5" t="s">
        <v>607</v>
      </c>
      <c r="H1629" s="5" t="s">
        <v>499</v>
      </c>
      <c r="I1629" s="5" t="s">
        <v>43</v>
      </c>
      <c r="J1629" s="5" t="s">
        <v>19</v>
      </c>
      <c r="K1629" s="7">
        <v>43454</v>
      </c>
      <c r="L1629" s="7"/>
      <c r="M1629" s="6" t="s">
        <v>83</v>
      </c>
      <c r="N1629" s="5" t="s">
        <v>26</v>
      </c>
      <c r="O1629" s="9">
        <f>_xlfn.IFNA(VLOOKUP(Table14[[#This Row],[SMT ID]],'[2]2018'!$A$7:$U$90,3,FALSE),VLOOKUP(Table14[[#This Row],[SMT ID]],'[2]2019'!$A$7:$T$120,4,FALSE))</f>
        <v>43831</v>
      </c>
      <c r="P1629" s="6" t="str">
        <f>_xlfn.IFNA(VLOOKUP(Table14[[#This Row],[SMT ID]],'[2]2018'!$A$7:$U$90,4,FALSE),VLOOKUP(Table14[[#This Row],[SMT ID]],'[2]2019'!$A$7:$T$120,5,FALSE))</f>
        <v>Yes</v>
      </c>
      <c r="Q1629" s="6" t="s">
        <v>4526</v>
      </c>
      <c r="R1629" s="6" t="str">
        <f>VLOOKUP(Table14[[#This Row],[SMT ID]],'2018 K-1 Export'!A307:I1858,9,0)</f>
        <v>No</v>
      </c>
      <c r="S1629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29" s="38" t="e">
        <f>VLOOKUP(Table14[[#This Row],[SMT ID]],'[1]Section 163(j) Election'!$A$5:$J$1406,7,0)</f>
        <v>#N/A</v>
      </c>
    </row>
    <row r="1630" spans="1:20" s="5" customFormat="1" ht="30" customHeight="1" x14ac:dyDescent="0.25">
      <c r="A1630" s="5" t="s">
        <v>1279</v>
      </c>
      <c r="B1630" s="15">
        <v>78673</v>
      </c>
      <c r="C1630" s="6">
        <v>100</v>
      </c>
      <c r="D1630" s="5" t="s">
        <v>1279</v>
      </c>
      <c r="E1630" s="5" t="s">
        <v>1293</v>
      </c>
      <c r="F1630" s="5" t="s">
        <v>1294</v>
      </c>
      <c r="G1630" s="5" t="s">
        <v>1295</v>
      </c>
      <c r="H1630" s="5" t="s">
        <v>524</v>
      </c>
      <c r="I1630" s="5" t="s">
        <v>43</v>
      </c>
      <c r="J1630" s="5" t="s">
        <v>19</v>
      </c>
      <c r="K1630" s="7">
        <v>43559</v>
      </c>
      <c r="L1630" s="7"/>
      <c r="M1630" s="6" t="s">
        <v>83</v>
      </c>
      <c r="N1630" s="5" t="s">
        <v>47</v>
      </c>
      <c r="O1630" s="9">
        <f>_xlfn.IFNA(VLOOKUP(Table14[[#This Row],[SMT ID]],'[2]2018'!$A$7:$U$90,3,FALSE),VLOOKUP(Table14[[#This Row],[SMT ID]],'[2]2019'!$A$7:$T$120,4,FALSE))</f>
        <v>44075</v>
      </c>
      <c r="P1630" s="6" t="str">
        <f>_xlfn.IFNA(VLOOKUP(Table14[[#This Row],[SMT ID]],'[2]2018'!$A$7:$U$90,4,FALSE),VLOOKUP(Table14[[#This Row],[SMT ID]],'[2]2019'!$A$7:$T$120,5,FALSE))</f>
        <v>Yes</v>
      </c>
      <c r="Q1630" s="6" t="s">
        <v>4526</v>
      </c>
      <c r="R1630" s="6" t="e">
        <f>VLOOKUP(Table14[[#This Row],[SMT ID]],'2018 K-1 Export'!A410:I1961,9,0)</f>
        <v>#N/A</v>
      </c>
      <c r="S1630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30" s="37" t="e">
        <f>VLOOKUP(Table14[[#This Row],[SMT ID]],'[1]Section 163(j) Election'!$A$5:$J$1406,7,0)</f>
        <v>#N/A</v>
      </c>
    </row>
    <row r="1631" spans="1:20" s="5" customFormat="1" ht="30" customHeight="1" x14ac:dyDescent="0.25">
      <c r="A1631" s="5" t="s">
        <v>1279</v>
      </c>
      <c r="B1631" s="15">
        <v>78674</v>
      </c>
      <c r="C1631" s="6">
        <v>100</v>
      </c>
      <c r="D1631" s="5" t="s">
        <v>1279</v>
      </c>
      <c r="E1631" s="5" t="s">
        <v>1296</v>
      </c>
      <c r="F1631" s="5" t="s">
        <v>1297</v>
      </c>
      <c r="G1631" s="5" t="s">
        <v>607</v>
      </c>
      <c r="H1631" s="5" t="s">
        <v>499</v>
      </c>
      <c r="I1631" s="5" t="s">
        <v>43</v>
      </c>
      <c r="J1631" s="5" t="s">
        <v>19</v>
      </c>
      <c r="K1631" s="7">
        <v>43439</v>
      </c>
      <c r="L1631" s="7"/>
      <c r="M1631" s="6" t="s">
        <v>70</v>
      </c>
      <c r="N1631" s="5" t="s">
        <v>47</v>
      </c>
      <c r="O1631" s="9">
        <f>_xlfn.IFNA(VLOOKUP(Table14[[#This Row],[SMT ID]],'[2]2018'!$A$7:$U$90,3,FALSE),VLOOKUP(Table14[[#This Row],[SMT ID]],'[2]2019'!$A$7:$T$120,4,FALSE))</f>
        <v>44075</v>
      </c>
      <c r="P1631" s="6" t="str">
        <f>_xlfn.IFNA(VLOOKUP(Table14[[#This Row],[SMT ID]],'[2]2018'!$A$7:$U$90,4,FALSE),VLOOKUP(Table14[[#This Row],[SMT ID]],'[2]2019'!$A$7:$T$120,5,FALSE))</f>
        <v>Yes</v>
      </c>
      <c r="Q1631" s="6" t="s">
        <v>4526</v>
      </c>
      <c r="R1631" s="6" t="str">
        <f>VLOOKUP(Table14[[#This Row],[SMT ID]],'2018 K-1 Export'!A411:I1962,9,0)</f>
        <v>No</v>
      </c>
      <c r="S1631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31" s="38" t="e">
        <f>VLOOKUP(Table14[[#This Row],[SMT ID]],'[1]Section 163(j) Election'!$A$5:$J$1406,7,0)</f>
        <v>#N/A</v>
      </c>
    </row>
    <row r="1632" spans="1:20" s="5" customFormat="1" ht="30" customHeight="1" x14ac:dyDescent="0.25">
      <c r="A1632" s="5" t="s">
        <v>4020</v>
      </c>
      <c r="B1632" s="15">
        <v>78678</v>
      </c>
      <c r="C1632" s="6">
        <v>31.19</v>
      </c>
      <c r="D1632" s="5" t="s">
        <v>4020</v>
      </c>
      <c r="E1632" s="5" t="s">
        <v>4029</v>
      </c>
      <c r="F1632" s="5" t="s">
        <v>4030</v>
      </c>
      <c r="G1632" s="5" t="s">
        <v>1074</v>
      </c>
      <c r="H1632" s="5" t="s">
        <v>499</v>
      </c>
      <c r="I1632" s="5" t="s">
        <v>43</v>
      </c>
      <c r="J1632" s="5" t="s">
        <v>862</v>
      </c>
      <c r="K1632" s="7">
        <v>43435</v>
      </c>
      <c r="L1632" s="7"/>
      <c r="M1632" s="6" t="s">
        <v>83</v>
      </c>
      <c r="N1632" s="5" t="s">
        <v>47</v>
      </c>
      <c r="O1632" s="9">
        <f>_xlfn.IFNA(VLOOKUP(Table14[[#This Row],[SMT ID]],'[2]2018'!$A$7:$U$90,3,FALSE),VLOOKUP(Table14[[#This Row],[SMT ID]],'[2]2019'!$A$7:$T$120,4,FALSE))</f>
        <v>44013</v>
      </c>
      <c r="P1632" s="6" t="str">
        <f>_xlfn.IFNA(VLOOKUP(Table14[[#This Row],[SMT ID]],'[2]2018'!$A$7:$U$90,4,FALSE),VLOOKUP(Table14[[#This Row],[SMT ID]],'[2]2019'!$A$7:$T$120,5,FALSE))</f>
        <v>Yes</v>
      </c>
      <c r="Q1632" s="6" t="s">
        <v>4526</v>
      </c>
      <c r="R1632" s="6" t="e">
        <f>VLOOKUP(Table14[[#This Row],[SMT ID]],'2018 K-1 Export'!A1584:I3135,9,0)</f>
        <v>#N/A</v>
      </c>
      <c r="S1632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32" s="37" t="e">
        <f>VLOOKUP(Table14[[#This Row],[SMT ID]],'[1]Section 163(j) Election'!$A$5:$J$1406,7,0)</f>
        <v>#N/A</v>
      </c>
    </row>
    <row r="1633" spans="1:20" s="5" customFormat="1" ht="30" customHeight="1" x14ac:dyDescent="0.25">
      <c r="A1633" s="5" t="s">
        <v>4031</v>
      </c>
      <c r="B1633" s="15">
        <v>78678</v>
      </c>
      <c r="C1633" s="6">
        <v>68.81</v>
      </c>
      <c r="D1633" s="5" t="s">
        <v>4031</v>
      </c>
      <c r="E1633" s="5" t="s">
        <v>4029</v>
      </c>
      <c r="F1633" s="5" t="s">
        <v>4030</v>
      </c>
      <c r="G1633" s="5" t="s">
        <v>1074</v>
      </c>
      <c r="H1633" s="5" t="s">
        <v>499</v>
      </c>
      <c r="I1633" s="5" t="s">
        <v>43</v>
      </c>
      <c r="J1633" s="5" t="s">
        <v>862</v>
      </c>
      <c r="K1633" s="7">
        <v>43435</v>
      </c>
      <c r="L1633" s="7"/>
      <c r="M1633" s="6" t="s">
        <v>83</v>
      </c>
      <c r="N1633" s="5" t="s">
        <v>47</v>
      </c>
      <c r="O1633" s="9">
        <f>_xlfn.IFNA(VLOOKUP(Table14[[#This Row],[SMT ID]],'[2]2018'!$A$7:$U$90,3,FALSE),VLOOKUP(Table14[[#This Row],[SMT ID]],'[2]2019'!$A$7:$T$120,4,FALSE))</f>
        <v>44013</v>
      </c>
      <c r="P1633" s="6" t="str">
        <f>_xlfn.IFNA(VLOOKUP(Table14[[#This Row],[SMT ID]],'[2]2018'!$A$7:$U$90,4,FALSE),VLOOKUP(Table14[[#This Row],[SMT ID]],'[2]2019'!$A$7:$T$120,5,FALSE))</f>
        <v>Yes</v>
      </c>
      <c r="Q1633" s="6" t="s">
        <v>4526</v>
      </c>
      <c r="R1633" s="6" t="e">
        <f>VLOOKUP(Table14[[#This Row],[SMT ID]],'2018 K-1 Export'!A1586:I3137,9,0)</f>
        <v>#N/A</v>
      </c>
      <c r="S1633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33" s="38" t="e">
        <f>VLOOKUP(Table14[[#This Row],[SMT ID]],'[1]Section 163(j) Election'!$A$5:$J$1406,7,0)</f>
        <v>#N/A</v>
      </c>
    </row>
    <row r="1634" spans="1:20" s="5" customFormat="1" ht="30" customHeight="1" x14ac:dyDescent="0.25">
      <c r="A1634" s="5" t="s">
        <v>3300</v>
      </c>
      <c r="B1634" s="15">
        <v>78687</v>
      </c>
      <c r="C1634" s="6">
        <v>100</v>
      </c>
      <c r="D1634" s="5" t="s">
        <v>3300</v>
      </c>
      <c r="E1634" s="5" t="s">
        <v>3315</v>
      </c>
      <c r="F1634" s="5" t="s">
        <v>3316</v>
      </c>
      <c r="G1634" s="5" t="s">
        <v>3317</v>
      </c>
      <c r="H1634" s="5" t="s">
        <v>524</v>
      </c>
      <c r="I1634" s="5" t="s">
        <v>43</v>
      </c>
      <c r="J1634" s="5" t="s">
        <v>19</v>
      </c>
      <c r="K1634" s="7">
        <v>43312</v>
      </c>
      <c r="L1634" s="7">
        <v>43522</v>
      </c>
      <c r="M1634" s="6" t="s">
        <v>19</v>
      </c>
      <c r="N1634" s="5" t="s">
        <v>19</v>
      </c>
      <c r="O1634" s="9"/>
      <c r="P1634" s="6" t="s">
        <v>4525</v>
      </c>
      <c r="Q1634" s="6" t="s">
        <v>4525</v>
      </c>
      <c r="R1634" s="6" t="e">
        <f>VLOOKUP(Table14[[#This Row],[SMT ID]],'2018 K-1 Export'!A1277:I2828,9,0)</f>
        <v>#N/A</v>
      </c>
      <c r="S1634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34" s="37" t="e">
        <f>VLOOKUP(Table14[[#This Row],[SMT ID]],'[1]Section 163(j) Election'!$A$5:$J$1406,7,0)</f>
        <v>#N/A</v>
      </c>
    </row>
    <row r="1635" spans="1:20" s="5" customFormat="1" ht="30" customHeight="1" x14ac:dyDescent="0.25">
      <c r="A1635" s="5" t="s">
        <v>3300</v>
      </c>
      <c r="B1635" s="15">
        <v>78691</v>
      </c>
      <c r="C1635" s="6">
        <v>100</v>
      </c>
      <c r="D1635" s="5" t="s">
        <v>3300</v>
      </c>
      <c r="E1635" s="5" t="s">
        <v>3318</v>
      </c>
      <c r="F1635" s="5" t="s">
        <v>3319</v>
      </c>
      <c r="G1635" s="5" t="s">
        <v>3284</v>
      </c>
      <c r="H1635" s="5" t="s">
        <v>524</v>
      </c>
      <c r="I1635" s="5" t="s">
        <v>43</v>
      </c>
      <c r="J1635" s="5" t="s">
        <v>19</v>
      </c>
      <c r="K1635" s="7">
        <v>43307</v>
      </c>
      <c r="L1635" s="7"/>
      <c r="M1635" s="6" t="s">
        <v>19</v>
      </c>
      <c r="N1635" s="5" t="s">
        <v>19</v>
      </c>
      <c r="O1635" s="9"/>
      <c r="P1635" s="6" t="s">
        <v>4525</v>
      </c>
      <c r="Q1635" s="6" t="s">
        <v>4525</v>
      </c>
      <c r="R1635" s="6" t="e">
        <f>VLOOKUP(Table14[[#This Row],[SMT ID]],'2018 K-1 Export'!A1278:I2829,9,0)</f>
        <v>#N/A</v>
      </c>
      <c r="S1635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35" s="38" t="e">
        <f>VLOOKUP(Table14[[#This Row],[SMT ID]],'[1]Section 163(j) Election'!$A$5:$J$1406,7,0)</f>
        <v>#N/A</v>
      </c>
    </row>
    <row r="1636" spans="1:20" s="5" customFormat="1" ht="30" customHeight="1" x14ac:dyDescent="0.25">
      <c r="A1636" s="5" t="s">
        <v>1595</v>
      </c>
      <c r="B1636" s="15">
        <v>78701</v>
      </c>
      <c r="C1636" s="6">
        <v>100</v>
      </c>
      <c r="D1636" s="5" t="s">
        <v>1595</v>
      </c>
      <c r="E1636" s="5" t="s">
        <v>1606</v>
      </c>
      <c r="F1636" s="5" t="s">
        <v>1607</v>
      </c>
      <c r="G1636" s="5" t="s">
        <v>1608</v>
      </c>
      <c r="H1636" s="5" t="s">
        <v>127</v>
      </c>
      <c r="I1636" s="5" t="s">
        <v>43</v>
      </c>
      <c r="J1636" s="5" t="s">
        <v>258</v>
      </c>
      <c r="K1636" s="7">
        <v>43462</v>
      </c>
      <c r="L1636" s="7"/>
      <c r="M1636" s="6" t="s">
        <v>83</v>
      </c>
      <c r="N1636" s="5" t="s">
        <v>47</v>
      </c>
      <c r="O1636" s="9">
        <f>_xlfn.IFNA(VLOOKUP(Table14[[#This Row],[SMT ID]],'[2]2018'!$A$7:$U$90,3,FALSE),VLOOKUP(Table14[[#This Row],[SMT ID]],'[2]2019'!$A$7:$T$120,4,FALSE))</f>
        <v>43831</v>
      </c>
      <c r="P1636" s="6" t="str">
        <f>_xlfn.IFNA(VLOOKUP(Table14[[#This Row],[SMT ID]],'[2]2018'!$A$7:$U$90,4,FALSE),VLOOKUP(Table14[[#This Row],[SMT ID]],'[2]2019'!$A$7:$T$120,5,FALSE))</f>
        <v>Yes</v>
      </c>
      <c r="Q1636" s="6" t="s">
        <v>4526</v>
      </c>
      <c r="R1636" s="6" t="e">
        <f>VLOOKUP(Table14[[#This Row],[SMT ID]],'2018 K-1 Export'!A539:I2090,9,0)</f>
        <v>#N/A</v>
      </c>
      <c r="S1636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36" s="37" t="e">
        <f>VLOOKUP(Table14[[#This Row],[SMT ID]],'[1]Section 163(j) Election'!$A$5:$J$1406,7,0)</f>
        <v>#N/A</v>
      </c>
    </row>
    <row r="1637" spans="1:20" s="5" customFormat="1" ht="30" customHeight="1" x14ac:dyDescent="0.25">
      <c r="A1637" s="5" t="s">
        <v>1745</v>
      </c>
      <c r="B1637" s="15">
        <v>78711</v>
      </c>
      <c r="C1637" s="6">
        <v>100</v>
      </c>
      <c r="D1637" s="5" t="s">
        <v>1745</v>
      </c>
      <c r="E1637" s="5" t="s">
        <v>1753</v>
      </c>
      <c r="F1637" s="5" t="s">
        <v>1754</v>
      </c>
      <c r="G1637" s="5" t="s">
        <v>1755</v>
      </c>
      <c r="H1637" s="5" t="s">
        <v>100</v>
      </c>
      <c r="I1637" s="5" t="s">
        <v>32</v>
      </c>
      <c r="J1637" s="5" t="s">
        <v>153</v>
      </c>
      <c r="K1637" s="7">
        <v>43629</v>
      </c>
      <c r="L1637" s="7"/>
      <c r="M1637" s="6" t="s">
        <v>70</v>
      </c>
      <c r="N1637" s="5" t="s">
        <v>47</v>
      </c>
      <c r="O1637" s="9">
        <f>_xlfn.IFNA(VLOOKUP(Table14[[#This Row],[SMT ID]],'[2]2018'!$A$7:$U$90,3,FALSE),VLOOKUP(Table14[[#This Row],[SMT ID]],'[2]2019'!$A$7:$T$120,4,FALSE))</f>
        <v>44166</v>
      </c>
      <c r="P1637" s="6" t="str">
        <f>_xlfn.IFNA(VLOOKUP(Table14[[#This Row],[SMT ID]],'[2]2018'!$A$7:$U$90,4,FALSE),VLOOKUP(Table14[[#This Row],[SMT ID]],'[2]2019'!$A$7:$T$120,5,FALSE))</f>
        <v>Yes</v>
      </c>
      <c r="Q1637" s="6" t="s">
        <v>4526</v>
      </c>
      <c r="R1637" s="6" t="e">
        <f>VLOOKUP(Table14[[#This Row],[SMT ID]],'2018 K-1 Export'!A599:I2150,9,0)</f>
        <v>#N/A</v>
      </c>
      <c r="S1637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37" s="38" t="e">
        <f>VLOOKUP(Table14[[#This Row],[SMT ID]],'[1]Section 163(j) Election'!$A$5:$J$1406,7,0)</f>
        <v>#N/A</v>
      </c>
    </row>
    <row r="1638" spans="1:20" s="5" customFormat="1" ht="30" customHeight="1" x14ac:dyDescent="0.25">
      <c r="A1638" s="5" t="s">
        <v>57</v>
      </c>
      <c r="B1638" s="15">
        <v>78735</v>
      </c>
      <c r="C1638" s="6">
        <v>100</v>
      </c>
      <c r="D1638" s="5" t="s">
        <v>57</v>
      </c>
      <c r="E1638" s="5" t="s">
        <v>79</v>
      </c>
      <c r="F1638" s="5" t="s">
        <v>80</v>
      </c>
      <c r="G1638" s="5" t="s">
        <v>81</v>
      </c>
      <c r="H1638" s="5" t="s">
        <v>68</v>
      </c>
      <c r="I1638" s="5" t="s">
        <v>32</v>
      </c>
      <c r="J1638" s="5" t="s">
        <v>82</v>
      </c>
      <c r="K1638" s="7">
        <v>43403</v>
      </c>
      <c r="L1638" s="7"/>
      <c r="M1638" s="6" t="s">
        <v>83</v>
      </c>
      <c r="N1638" s="5" t="s">
        <v>47</v>
      </c>
      <c r="O1638" s="9">
        <f>_xlfn.IFNA(VLOOKUP(Table14[[#This Row],[SMT ID]],'[2]2018'!$A$7:$U$90,3,FALSE),VLOOKUP(Table14[[#This Row],[SMT ID]],'[2]2019'!$A$7:$T$120,4,FALSE))</f>
        <v>44075</v>
      </c>
      <c r="P1638" s="6" t="str">
        <f>_xlfn.IFNA(VLOOKUP(Table14[[#This Row],[SMT ID]],'[2]2018'!$A$7:$U$90,4,FALSE),VLOOKUP(Table14[[#This Row],[SMT ID]],'[2]2019'!$A$7:$T$120,5,FALSE))</f>
        <v>Yes</v>
      </c>
      <c r="Q1638" s="6">
        <v>2018</v>
      </c>
      <c r="R1638" s="6" t="str">
        <f>VLOOKUP(Table14[[#This Row],[SMT ID]],'2018 K-1 Export'!A8:I1559,9,0)</f>
        <v>Yes</v>
      </c>
      <c r="S1638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38" s="37" t="e">
        <f>VLOOKUP(Table14[[#This Row],[SMT ID]],'[1]Section 163(j) Election'!$A$5:$J$1406,7,0)</f>
        <v>#N/A</v>
      </c>
    </row>
    <row r="1639" spans="1:20" s="5" customFormat="1" ht="30" customHeight="1" x14ac:dyDescent="0.25">
      <c r="A1639" s="5" t="s">
        <v>1279</v>
      </c>
      <c r="B1639" s="15">
        <v>78737</v>
      </c>
      <c r="C1639" s="6">
        <v>100</v>
      </c>
      <c r="D1639" s="5" t="s">
        <v>1279</v>
      </c>
      <c r="E1639" s="5" t="s">
        <v>1298</v>
      </c>
      <c r="F1639" s="5" t="s">
        <v>1299</v>
      </c>
      <c r="G1639" s="5" t="s">
        <v>1300</v>
      </c>
      <c r="H1639" s="5" t="s">
        <v>61</v>
      </c>
      <c r="I1639" s="5" t="s">
        <v>32</v>
      </c>
      <c r="J1639" s="5" t="s">
        <v>19</v>
      </c>
      <c r="K1639" s="7">
        <v>43763</v>
      </c>
      <c r="L1639" s="7"/>
      <c r="M1639" s="6" t="s">
        <v>483</v>
      </c>
      <c r="N1639" s="5" t="s">
        <v>47</v>
      </c>
      <c r="O1639" s="9">
        <f>_xlfn.IFNA(VLOOKUP(Table14[[#This Row],[SMT ID]],'[2]2018'!$A$7:$U$90,3,FALSE),VLOOKUP(Table14[[#This Row],[SMT ID]],'[2]2019'!$A$7:$T$120,4,FALSE))</f>
        <v>44501</v>
      </c>
      <c r="P1639" s="6" t="str">
        <f>_xlfn.IFNA(VLOOKUP(Table14[[#This Row],[SMT ID]],'[2]2018'!$A$7:$U$90,4,FALSE),VLOOKUP(Table14[[#This Row],[SMT ID]],'[2]2019'!$A$7:$T$120,5,FALSE))</f>
        <v>Yes</v>
      </c>
      <c r="Q1639" s="6" t="s">
        <v>4526</v>
      </c>
      <c r="R1639" s="6" t="e">
        <f>VLOOKUP(Table14[[#This Row],[SMT ID]],'2018 K-1 Export'!A412:I1963,9,0)</f>
        <v>#N/A</v>
      </c>
      <c r="S1639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39" s="38" t="e">
        <f>VLOOKUP(Table14[[#This Row],[SMT ID]],'[1]Section 163(j) Election'!$A$5:$J$1406,7,0)</f>
        <v>#N/A</v>
      </c>
    </row>
    <row r="1640" spans="1:20" s="5" customFormat="1" ht="30" customHeight="1" x14ac:dyDescent="0.25">
      <c r="A1640" s="5" t="s">
        <v>4031</v>
      </c>
      <c r="B1640" s="15">
        <v>78755</v>
      </c>
      <c r="C1640" s="6">
        <v>100</v>
      </c>
      <c r="D1640" s="5" t="s">
        <v>4031</v>
      </c>
      <c r="E1640" s="5" t="s">
        <v>4034</v>
      </c>
      <c r="F1640" s="5" t="s">
        <v>4035</v>
      </c>
      <c r="G1640" s="5" t="s">
        <v>960</v>
      </c>
      <c r="H1640" s="5" t="s">
        <v>524</v>
      </c>
      <c r="I1640" s="5" t="s">
        <v>43</v>
      </c>
      <c r="J1640" s="5" t="s">
        <v>116</v>
      </c>
      <c r="K1640" s="7">
        <v>43544</v>
      </c>
      <c r="L1640" s="7"/>
      <c r="M1640" s="6" t="s">
        <v>83</v>
      </c>
      <c r="N1640" s="5" t="s">
        <v>47</v>
      </c>
      <c r="O1640" s="9">
        <f>_xlfn.IFNA(VLOOKUP(Table14[[#This Row],[SMT ID]],'[2]2018'!$A$7:$U$90,3,FALSE),VLOOKUP(Table14[[#This Row],[SMT ID]],'[2]2019'!$A$7:$T$120,4,FALSE))</f>
        <v>43983</v>
      </c>
      <c r="P1640" s="6" t="str">
        <f>_xlfn.IFNA(VLOOKUP(Table14[[#This Row],[SMT ID]],'[2]2018'!$A$7:$U$90,4,FALSE),VLOOKUP(Table14[[#This Row],[SMT ID]],'[2]2019'!$A$7:$T$120,5,FALSE))</f>
        <v>Yes</v>
      </c>
      <c r="Q1640" s="6" t="s">
        <v>4526</v>
      </c>
      <c r="R1640" s="6" t="e">
        <f>VLOOKUP(Table14[[#This Row],[SMT ID]],'2018 K-1 Export'!A1587:I3138,9,0)</f>
        <v>#N/A</v>
      </c>
      <c r="S1640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40" s="37" t="e">
        <f>VLOOKUP(Table14[[#This Row],[SMT ID]],'[1]Section 163(j) Election'!$A$5:$J$1406,7,0)</f>
        <v>#N/A</v>
      </c>
    </row>
    <row r="1641" spans="1:20" s="5" customFormat="1" ht="30" customHeight="1" x14ac:dyDescent="0.25">
      <c r="A1641" s="5" t="s">
        <v>3300</v>
      </c>
      <c r="B1641" s="15">
        <v>78759</v>
      </c>
      <c r="C1641" s="6">
        <v>100</v>
      </c>
      <c r="D1641" s="5" t="s">
        <v>3300</v>
      </c>
      <c r="E1641" s="5" t="s">
        <v>3320</v>
      </c>
      <c r="F1641" s="5" t="s">
        <v>3321</v>
      </c>
      <c r="G1641" s="5" t="s">
        <v>3284</v>
      </c>
      <c r="H1641" s="5" t="s">
        <v>524</v>
      </c>
      <c r="I1641" s="5" t="s">
        <v>43</v>
      </c>
      <c r="J1641" s="5" t="s">
        <v>19</v>
      </c>
      <c r="K1641" s="7">
        <v>43439</v>
      </c>
      <c r="L1641" s="7"/>
      <c r="M1641" s="6" t="s">
        <v>19</v>
      </c>
      <c r="N1641" s="5" t="s">
        <v>19</v>
      </c>
      <c r="O1641" s="9"/>
      <c r="P1641" s="6" t="s">
        <v>4525</v>
      </c>
      <c r="Q1641" s="6" t="s">
        <v>4525</v>
      </c>
      <c r="R1641" s="6" t="e">
        <f>VLOOKUP(Table14[[#This Row],[SMT ID]],'2018 K-1 Export'!A1279:I2830,9,0)</f>
        <v>#N/A</v>
      </c>
      <c r="S1641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41" s="38" t="e">
        <f>VLOOKUP(Table14[[#This Row],[SMT ID]],'[1]Section 163(j) Election'!$A$5:$J$1406,7,0)</f>
        <v>#N/A</v>
      </c>
    </row>
    <row r="1642" spans="1:20" s="5" customFormat="1" ht="30" customHeight="1" x14ac:dyDescent="0.25">
      <c r="A1642" s="5" t="s">
        <v>3300</v>
      </c>
      <c r="B1642" s="15">
        <v>78760</v>
      </c>
      <c r="C1642" s="6">
        <v>100</v>
      </c>
      <c r="D1642" s="5" t="s">
        <v>3300</v>
      </c>
      <c r="E1642" s="5" t="s">
        <v>3322</v>
      </c>
      <c r="F1642" s="5" t="s">
        <v>3323</v>
      </c>
      <c r="G1642" s="5" t="s">
        <v>3284</v>
      </c>
      <c r="H1642" s="5" t="s">
        <v>524</v>
      </c>
      <c r="I1642" s="5" t="s">
        <v>43</v>
      </c>
      <c r="J1642" s="5" t="s">
        <v>19</v>
      </c>
      <c r="K1642" s="7">
        <v>43397</v>
      </c>
      <c r="L1642" s="7"/>
      <c r="M1642" s="6" t="s">
        <v>19</v>
      </c>
      <c r="N1642" s="5" t="s">
        <v>19</v>
      </c>
      <c r="O1642" s="9"/>
      <c r="P1642" s="6" t="s">
        <v>4525</v>
      </c>
      <c r="Q1642" s="6" t="s">
        <v>4525</v>
      </c>
      <c r="R1642" s="6" t="e">
        <f>VLOOKUP(Table14[[#This Row],[SMT ID]],'2018 K-1 Export'!A1280:I2831,9,0)</f>
        <v>#N/A</v>
      </c>
      <c r="S1642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42" s="37" t="e">
        <f>VLOOKUP(Table14[[#This Row],[SMT ID]],'[1]Section 163(j) Election'!$A$5:$J$1406,7,0)</f>
        <v>#N/A</v>
      </c>
    </row>
    <row r="1643" spans="1:20" s="5" customFormat="1" ht="30" customHeight="1" x14ac:dyDescent="0.25">
      <c r="A1643" s="5" t="s">
        <v>3300</v>
      </c>
      <c r="B1643" s="15">
        <v>78766</v>
      </c>
      <c r="C1643" s="6">
        <v>100</v>
      </c>
      <c r="D1643" s="5" t="s">
        <v>3300</v>
      </c>
      <c r="E1643" s="5" t="s">
        <v>3324</v>
      </c>
      <c r="F1643" s="5" t="s">
        <v>3325</v>
      </c>
      <c r="G1643" s="5" t="s">
        <v>3281</v>
      </c>
      <c r="H1643" s="5" t="s">
        <v>524</v>
      </c>
      <c r="I1643" s="5" t="s">
        <v>43</v>
      </c>
      <c r="J1643" s="5" t="s">
        <v>19</v>
      </c>
      <c r="K1643" s="7">
        <v>43454</v>
      </c>
      <c r="L1643" s="7"/>
      <c r="M1643" s="6" t="s">
        <v>19</v>
      </c>
      <c r="N1643" s="5" t="s">
        <v>19</v>
      </c>
      <c r="O1643" s="9"/>
      <c r="P1643" s="6" t="s">
        <v>4525</v>
      </c>
      <c r="Q1643" s="6" t="s">
        <v>4525</v>
      </c>
      <c r="R1643" s="6" t="e">
        <f>VLOOKUP(Table14[[#This Row],[SMT ID]],'2018 K-1 Export'!A1281:I2832,9,0)</f>
        <v>#N/A</v>
      </c>
      <c r="S1643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43" s="38" t="e">
        <f>VLOOKUP(Table14[[#This Row],[SMT ID]],'[1]Section 163(j) Election'!$A$5:$J$1406,7,0)</f>
        <v>#N/A</v>
      </c>
    </row>
    <row r="1644" spans="1:20" s="5" customFormat="1" ht="30" customHeight="1" x14ac:dyDescent="0.25">
      <c r="A1644" s="5" t="s">
        <v>1595</v>
      </c>
      <c r="B1644" s="15">
        <v>78770</v>
      </c>
      <c r="C1644" s="6">
        <v>100</v>
      </c>
      <c r="D1644" s="5" t="s">
        <v>1595</v>
      </c>
      <c r="E1644" s="5" t="s">
        <v>1609</v>
      </c>
      <c r="F1644" s="5" t="s">
        <v>1610</v>
      </c>
      <c r="G1644" s="5" t="s">
        <v>1367</v>
      </c>
      <c r="H1644" s="5" t="s">
        <v>42</v>
      </c>
      <c r="I1644" s="5" t="s">
        <v>43</v>
      </c>
      <c r="J1644" s="5" t="s">
        <v>1348</v>
      </c>
      <c r="K1644" s="7">
        <v>43417</v>
      </c>
      <c r="L1644" s="7"/>
      <c r="M1644" s="6" t="s">
        <v>83</v>
      </c>
      <c r="N1644" s="5" t="s">
        <v>47</v>
      </c>
      <c r="O1644" s="9">
        <f>_xlfn.IFNA(VLOOKUP(Table14[[#This Row],[SMT ID]],'[2]2018'!$A$7:$U$90,3,FALSE),VLOOKUP(Table14[[#This Row],[SMT ID]],'[2]2019'!$A$7:$T$120,4,FALSE))</f>
        <v>43800</v>
      </c>
      <c r="P1644" s="6" t="str">
        <f>_xlfn.IFNA(VLOOKUP(Table14[[#This Row],[SMT ID]],'[2]2018'!$A$7:$U$90,4,FALSE),VLOOKUP(Table14[[#This Row],[SMT ID]],'[2]2019'!$A$7:$T$120,5,FALSE))</f>
        <v>Yes</v>
      </c>
      <c r="Q1644" s="6" t="s">
        <v>4526</v>
      </c>
      <c r="R1644" s="6" t="str">
        <f>VLOOKUP(Table14[[#This Row],[SMT ID]],'2018 K-1 Export'!A540:I2091,9,0)</f>
        <v>No</v>
      </c>
      <c r="S1644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44" s="37" t="e">
        <f>VLOOKUP(Table14[[#This Row],[SMT ID]],'[1]Section 163(j) Election'!$A$5:$J$1406,7,0)</f>
        <v>#N/A</v>
      </c>
    </row>
    <row r="1645" spans="1:20" s="5" customFormat="1" ht="30" customHeight="1" x14ac:dyDescent="0.25">
      <c r="A1645" s="5" t="s">
        <v>1595</v>
      </c>
      <c r="B1645" s="15">
        <v>78771</v>
      </c>
      <c r="C1645" s="6">
        <v>100</v>
      </c>
      <c r="D1645" s="5" t="s">
        <v>1595</v>
      </c>
      <c r="E1645" s="5" t="s">
        <v>1611</v>
      </c>
      <c r="F1645" s="5" t="s">
        <v>1612</v>
      </c>
      <c r="G1645" s="5" t="s">
        <v>1613</v>
      </c>
      <c r="H1645" s="5" t="s">
        <v>53</v>
      </c>
      <c r="I1645" s="5" t="s">
        <v>43</v>
      </c>
      <c r="J1645" s="5" t="s">
        <v>1614</v>
      </c>
      <c r="K1645" s="7">
        <v>43574</v>
      </c>
      <c r="L1645" s="7"/>
      <c r="M1645" s="6" t="s">
        <v>83</v>
      </c>
      <c r="N1645" s="5" t="s">
        <v>26</v>
      </c>
      <c r="O1645" s="9">
        <f>_xlfn.IFNA(VLOOKUP(Table14[[#This Row],[SMT ID]],'[2]2018'!$A$7:$U$90,3,FALSE),VLOOKUP(Table14[[#This Row],[SMT ID]],'[2]2019'!$A$7:$T$120,4,FALSE))</f>
        <v>43831</v>
      </c>
      <c r="P1645" s="6" t="str">
        <f>_xlfn.IFNA(VLOOKUP(Table14[[#This Row],[SMT ID]],'[2]2018'!$A$7:$U$90,4,FALSE),VLOOKUP(Table14[[#This Row],[SMT ID]],'[2]2019'!$A$7:$T$120,5,FALSE))</f>
        <v>Yes</v>
      </c>
      <c r="Q1645" s="6" t="s">
        <v>4526</v>
      </c>
      <c r="R1645" s="6" t="e">
        <f>VLOOKUP(Table14[[#This Row],[SMT ID]],'2018 K-1 Export'!A541:I2092,9,0)</f>
        <v>#N/A</v>
      </c>
      <c r="S1645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45" s="38" t="e">
        <f>VLOOKUP(Table14[[#This Row],[SMT ID]],'[1]Section 163(j) Election'!$A$5:$J$1406,7,0)</f>
        <v>#N/A</v>
      </c>
    </row>
    <row r="1646" spans="1:20" s="5" customFormat="1" ht="30" customHeight="1" x14ac:dyDescent="0.25">
      <c r="A1646" s="5" t="s">
        <v>1595</v>
      </c>
      <c r="B1646" s="15">
        <v>78772</v>
      </c>
      <c r="C1646" s="6">
        <v>100</v>
      </c>
      <c r="D1646" s="5" t="s">
        <v>1595</v>
      </c>
      <c r="E1646" s="5" t="s">
        <v>1615</v>
      </c>
      <c r="F1646" s="5" t="s">
        <v>1616</v>
      </c>
      <c r="G1646" s="5" t="s">
        <v>1396</v>
      </c>
      <c r="H1646" s="5" t="s">
        <v>42</v>
      </c>
      <c r="I1646" s="5" t="s">
        <v>43</v>
      </c>
      <c r="J1646" s="5" t="s">
        <v>1348</v>
      </c>
      <c r="K1646" s="7">
        <v>43734</v>
      </c>
      <c r="L1646" s="7"/>
      <c r="M1646" s="6" t="s">
        <v>70</v>
      </c>
      <c r="N1646" s="5" t="s">
        <v>47</v>
      </c>
      <c r="O1646" s="9">
        <f>_xlfn.IFNA(VLOOKUP(Table14[[#This Row],[SMT ID]],'[2]2018'!$A$7:$U$90,3,FALSE),VLOOKUP(Table14[[#This Row],[SMT ID]],'[2]2019'!$A$7:$T$120,4,FALSE))</f>
        <v>44166</v>
      </c>
      <c r="P1646" s="6" t="str">
        <f>_xlfn.IFNA(VLOOKUP(Table14[[#This Row],[SMT ID]],'[2]2018'!$A$7:$U$90,4,FALSE),VLOOKUP(Table14[[#This Row],[SMT ID]],'[2]2019'!$A$7:$T$120,5,FALSE))</f>
        <v>Yes</v>
      </c>
      <c r="Q1646" s="6" t="s">
        <v>4526</v>
      </c>
      <c r="R1646" s="6" t="e">
        <f>VLOOKUP(Table14[[#This Row],[SMT ID]],'2018 K-1 Export'!A542:I2093,9,0)</f>
        <v>#N/A</v>
      </c>
      <c r="S1646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46" s="37" t="e">
        <f>VLOOKUP(Table14[[#This Row],[SMT ID]],'[1]Section 163(j) Election'!$A$5:$J$1406,7,0)</f>
        <v>#N/A</v>
      </c>
    </row>
    <row r="1647" spans="1:20" s="5" customFormat="1" ht="30" customHeight="1" x14ac:dyDescent="0.25">
      <c r="A1647" s="5" t="s">
        <v>3370</v>
      </c>
      <c r="B1647" s="15">
        <v>78776</v>
      </c>
      <c r="C1647" s="6">
        <v>100</v>
      </c>
      <c r="D1647" s="5" t="s">
        <v>3370</v>
      </c>
      <c r="E1647" s="5" t="s">
        <v>3391</v>
      </c>
      <c r="F1647" s="5" t="s">
        <v>3392</v>
      </c>
      <c r="G1647" s="5" t="s">
        <v>3203</v>
      </c>
      <c r="H1647" s="5" t="s">
        <v>100</v>
      </c>
      <c r="I1647" s="5" t="s">
        <v>32</v>
      </c>
      <c r="J1647" s="5" t="s">
        <v>3204</v>
      </c>
      <c r="K1647" s="7">
        <v>43672</v>
      </c>
      <c r="L1647" s="7"/>
      <c r="M1647" s="6" t="s">
        <v>83</v>
      </c>
      <c r="N1647" s="5" t="s">
        <v>47</v>
      </c>
      <c r="O1647" s="9">
        <f>_xlfn.IFNA(VLOOKUP(Table14[[#This Row],[SMT ID]],'[2]2018'!$A$7:$U$90,3,FALSE),VLOOKUP(Table14[[#This Row],[SMT ID]],'[2]2019'!$A$7:$T$120,4,FALSE))</f>
        <v>43983</v>
      </c>
      <c r="P1647" s="6" t="str">
        <f>_xlfn.IFNA(VLOOKUP(Table14[[#This Row],[SMT ID]],'[2]2018'!$A$7:$U$90,4,FALSE),VLOOKUP(Table14[[#This Row],[SMT ID]],'[2]2019'!$A$7:$T$120,5,FALSE))</f>
        <v>Yes</v>
      </c>
      <c r="Q1647" s="6" t="s">
        <v>4526</v>
      </c>
      <c r="R1647" s="6" t="e">
        <f>VLOOKUP(Table14[[#This Row],[SMT ID]],'2018 K-1 Export'!A1317:I2868,9,0)</f>
        <v>#N/A</v>
      </c>
      <c r="S1647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47" s="38" t="e">
        <f>VLOOKUP(Table14[[#This Row],[SMT ID]],'[1]Section 163(j) Election'!$A$5:$J$1406,7,0)</f>
        <v>#N/A</v>
      </c>
    </row>
    <row r="1648" spans="1:20" s="5" customFormat="1" ht="30" customHeight="1" x14ac:dyDescent="0.25">
      <c r="A1648" s="5" t="s">
        <v>1977</v>
      </c>
      <c r="B1648" s="15">
        <v>78796</v>
      </c>
      <c r="C1648" s="6">
        <v>100</v>
      </c>
      <c r="D1648" s="5" t="s">
        <v>1977</v>
      </c>
      <c r="E1648" s="5" t="s">
        <v>1983</v>
      </c>
      <c r="F1648" s="5" t="s">
        <v>1984</v>
      </c>
      <c r="G1648" s="5" t="s">
        <v>1188</v>
      </c>
      <c r="H1648" s="5" t="s">
        <v>100</v>
      </c>
      <c r="I1648" s="5" t="s">
        <v>32</v>
      </c>
      <c r="J1648" s="5" t="s">
        <v>89</v>
      </c>
      <c r="K1648" s="7">
        <v>43686</v>
      </c>
      <c r="L1648" s="7"/>
      <c r="M1648" s="6" t="s">
        <v>83</v>
      </c>
      <c r="N1648" s="5" t="s">
        <v>47</v>
      </c>
      <c r="O1648" s="9">
        <f>_xlfn.IFNA(VLOOKUP(Table14[[#This Row],[SMT ID]],'[2]2018'!$A$7:$U$90,3,FALSE),VLOOKUP(Table14[[#This Row],[SMT ID]],'[2]2019'!$A$7:$T$120,4,FALSE))</f>
        <v>43983</v>
      </c>
      <c r="P1648" s="6" t="str">
        <f>_xlfn.IFNA(VLOOKUP(Table14[[#This Row],[SMT ID]],'[2]2018'!$A$7:$U$90,4,FALSE),VLOOKUP(Table14[[#This Row],[SMT ID]],'[2]2019'!$A$7:$T$120,5,FALSE))</f>
        <v>Yes</v>
      </c>
      <c r="Q1648" s="6" t="s">
        <v>4526</v>
      </c>
      <c r="R1648" s="6" t="e">
        <f>VLOOKUP(Table14[[#This Row],[SMT ID]],'2018 K-1 Export'!A715:I2266,9,0)</f>
        <v>#N/A</v>
      </c>
      <c r="S1648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48" s="37" t="e">
        <f>VLOOKUP(Table14[[#This Row],[SMT ID]],'[1]Section 163(j) Election'!$A$5:$J$1406,7,0)</f>
        <v>#N/A</v>
      </c>
    </row>
    <row r="1649" spans="1:20" s="5" customFormat="1" ht="30" customHeight="1" x14ac:dyDescent="0.25">
      <c r="A1649" s="5" t="s">
        <v>3370</v>
      </c>
      <c r="B1649" s="15">
        <v>78808</v>
      </c>
      <c r="C1649" s="6">
        <v>100</v>
      </c>
      <c r="D1649" s="5" t="s">
        <v>3370</v>
      </c>
      <c r="E1649" s="5" t="s">
        <v>3393</v>
      </c>
      <c r="F1649" s="5" t="s">
        <v>3394</v>
      </c>
      <c r="G1649" s="5" t="s">
        <v>887</v>
      </c>
      <c r="H1649" s="5" t="s">
        <v>53</v>
      </c>
      <c r="I1649" s="5" t="s">
        <v>43</v>
      </c>
      <c r="J1649" s="5" t="s">
        <v>323</v>
      </c>
      <c r="K1649" s="7">
        <v>43573</v>
      </c>
      <c r="L1649" s="7"/>
      <c r="M1649" s="6" t="s">
        <v>83</v>
      </c>
      <c r="N1649" s="5" t="s">
        <v>47</v>
      </c>
      <c r="O1649" s="9">
        <f>_xlfn.IFNA(VLOOKUP(Table14[[#This Row],[SMT ID]],'[2]2018'!$A$7:$U$90,3,FALSE),VLOOKUP(Table14[[#This Row],[SMT ID]],'[2]2019'!$A$7:$T$120,4,FALSE))</f>
        <v>43922</v>
      </c>
      <c r="P1649" s="6" t="str">
        <f>_xlfn.IFNA(VLOOKUP(Table14[[#This Row],[SMT ID]],'[2]2018'!$A$7:$U$90,4,FALSE),VLOOKUP(Table14[[#This Row],[SMT ID]],'[2]2019'!$A$7:$T$120,5,FALSE))</f>
        <v>Yes</v>
      </c>
      <c r="Q1649" s="6" t="s">
        <v>4526</v>
      </c>
      <c r="R1649" s="6" t="e">
        <f>VLOOKUP(Table14[[#This Row],[SMT ID]],'2018 K-1 Export'!A1318:I2869,9,0)</f>
        <v>#N/A</v>
      </c>
      <c r="S1649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49" s="38" t="e">
        <f>VLOOKUP(Table14[[#This Row],[SMT ID]],'[1]Section 163(j) Election'!$A$5:$J$1406,7,0)</f>
        <v>#N/A</v>
      </c>
    </row>
    <row r="1650" spans="1:20" s="5" customFormat="1" ht="30" customHeight="1" x14ac:dyDescent="0.25">
      <c r="A1650" s="5" t="s">
        <v>666</v>
      </c>
      <c r="B1650" s="15">
        <v>78809</v>
      </c>
      <c r="C1650" s="6">
        <v>100</v>
      </c>
      <c r="D1650" s="5" t="s">
        <v>666</v>
      </c>
      <c r="E1650" s="5" t="s">
        <v>683</v>
      </c>
      <c r="F1650" s="5" t="s">
        <v>684</v>
      </c>
      <c r="G1650" s="5" t="s">
        <v>685</v>
      </c>
      <c r="H1650" s="5" t="s">
        <v>463</v>
      </c>
      <c r="I1650" s="5" t="s">
        <v>452</v>
      </c>
      <c r="J1650" s="5" t="s">
        <v>453</v>
      </c>
      <c r="K1650" s="7">
        <v>43643</v>
      </c>
      <c r="L1650" s="7"/>
      <c r="M1650" s="6" t="s">
        <v>70</v>
      </c>
      <c r="N1650" s="5" t="s">
        <v>47</v>
      </c>
      <c r="O1650" s="9">
        <f>_xlfn.IFNA(VLOOKUP(Table14[[#This Row],[SMT ID]],'[2]2018'!$A$7:$U$90,3,FALSE),VLOOKUP(Table14[[#This Row],[SMT ID]],'[2]2019'!$A$7:$T$120,4,FALSE))</f>
        <v>44378</v>
      </c>
      <c r="P1650" s="6" t="str">
        <f>_xlfn.IFNA(VLOOKUP(Table14[[#This Row],[SMT ID]],'[2]2018'!$A$7:$U$90,4,FALSE),VLOOKUP(Table14[[#This Row],[SMT ID]],'[2]2019'!$A$7:$T$120,5,FALSE))</f>
        <v>Yes</v>
      </c>
      <c r="Q1650" s="6" t="s">
        <v>4526</v>
      </c>
      <c r="R1650" s="6" t="e">
        <f>VLOOKUP(Table14[[#This Row],[SMT ID]],'2018 K-1 Export'!A185:I1736,9,0)</f>
        <v>#N/A</v>
      </c>
      <c r="S1650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50" s="37" t="e">
        <f>VLOOKUP(Table14[[#This Row],[SMT ID]],'[1]Section 163(j) Election'!$A$5:$J$1406,7,0)</f>
        <v>#N/A</v>
      </c>
    </row>
    <row r="1651" spans="1:20" s="5" customFormat="1" ht="30" customHeight="1" x14ac:dyDescent="0.25">
      <c r="A1651" s="5" t="s">
        <v>3370</v>
      </c>
      <c r="B1651" s="15">
        <v>78812</v>
      </c>
      <c r="C1651" s="6">
        <v>100</v>
      </c>
      <c r="D1651" s="5" t="s">
        <v>3370</v>
      </c>
      <c r="E1651" s="5" t="s">
        <v>3395</v>
      </c>
      <c r="F1651" s="5" t="s">
        <v>3396</v>
      </c>
      <c r="G1651" s="5" t="s">
        <v>73</v>
      </c>
      <c r="H1651" s="5" t="s">
        <v>61</v>
      </c>
      <c r="I1651" s="5" t="s">
        <v>32</v>
      </c>
      <c r="J1651" s="5" t="s">
        <v>62</v>
      </c>
      <c r="K1651" s="7">
        <v>43675</v>
      </c>
      <c r="L1651" s="7"/>
      <c r="M1651" s="6" t="s">
        <v>83</v>
      </c>
      <c r="N1651" s="5" t="s">
        <v>47</v>
      </c>
      <c r="O1651" s="9">
        <f>_xlfn.IFNA(VLOOKUP(Table14[[#This Row],[SMT ID]],'[2]2018'!$A$7:$U$90,3,FALSE),VLOOKUP(Table14[[#This Row],[SMT ID]],'[2]2019'!$A$7:$T$120,4,FALSE))</f>
        <v>44075</v>
      </c>
      <c r="P1651" s="6" t="str">
        <f>_xlfn.IFNA(VLOOKUP(Table14[[#This Row],[SMT ID]],'[2]2018'!$A$7:$U$90,4,FALSE),VLOOKUP(Table14[[#This Row],[SMT ID]],'[2]2019'!$A$7:$T$120,5,FALSE))</f>
        <v>Yes</v>
      </c>
      <c r="Q1651" s="6" t="s">
        <v>4526</v>
      </c>
      <c r="R1651" s="6" t="e">
        <f>VLOOKUP(Table14[[#This Row],[SMT ID]],'2018 K-1 Export'!A1319:I2870,9,0)</f>
        <v>#N/A</v>
      </c>
      <c r="S1651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51" s="38" t="e">
        <f>VLOOKUP(Table14[[#This Row],[SMT ID]],'[1]Section 163(j) Election'!$A$5:$J$1406,7,0)</f>
        <v>#N/A</v>
      </c>
    </row>
    <row r="1652" spans="1:20" s="5" customFormat="1" ht="30" customHeight="1" x14ac:dyDescent="0.25">
      <c r="A1652" s="5" t="s">
        <v>1279</v>
      </c>
      <c r="B1652" s="15">
        <v>78818</v>
      </c>
      <c r="C1652" s="6">
        <v>100</v>
      </c>
      <c r="D1652" s="5" t="s">
        <v>1279</v>
      </c>
      <c r="E1652" s="5" t="s">
        <v>1301</v>
      </c>
      <c r="F1652" s="5" t="s">
        <v>1302</v>
      </c>
      <c r="G1652" s="5" t="s">
        <v>1303</v>
      </c>
      <c r="H1652" s="5" t="s">
        <v>77</v>
      </c>
      <c r="I1652" s="5" t="s">
        <v>32</v>
      </c>
      <c r="J1652" s="5" t="s">
        <v>1161</v>
      </c>
      <c r="K1652" s="7">
        <v>43636</v>
      </c>
      <c r="L1652" s="7"/>
      <c r="M1652" s="6" t="s">
        <v>70</v>
      </c>
      <c r="N1652" s="5" t="s">
        <v>47</v>
      </c>
      <c r="O1652" s="9">
        <f>_xlfn.IFNA(VLOOKUP(Table14[[#This Row],[SMT ID]],'[2]2018'!$A$7:$U$90,3,FALSE),VLOOKUP(Table14[[#This Row],[SMT ID]],'[2]2019'!$A$7:$T$120,4,FALSE))</f>
        <v>44044</v>
      </c>
      <c r="P1652" s="6" t="str">
        <f>_xlfn.IFNA(VLOOKUP(Table14[[#This Row],[SMT ID]],'[2]2018'!$A$7:$U$90,4,FALSE),VLOOKUP(Table14[[#This Row],[SMT ID]],'[2]2019'!$A$7:$T$120,5,FALSE))</f>
        <v>Yes</v>
      </c>
      <c r="Q1652" s="6" t="s">
        <v>4526</v>
      </c>
      <c r="R1652" s="6" t="e">
        <f>VLOOKUP(Table14[[#This Row],[SMT ID]],'2018 K-1 Export'!A413:I1964,9,0)</f>
        <v>#N/A</v>
      </c>
      <c r="S1652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52" s="37" t="e">
        <f>VLOOKUP(Table14[[#This Row],[SMT ID]],'[1]Section 163(j) Election'!$A$5:$J$1406,7,0)</f>
        <v>#N/A</v>
      </c>
    </row>
    <row r="1653" spans="1:20" s="5" customFormat="1" ht="30" customHeight="1" x14ac:dyDescent="0.25">
      <c r="B1653" s="15">
        <v>78821</v>
      </c>
      <c r="C1653" s="6">
        <v>100</v>
      </c>
      <c r="D1653" s="5" t="s">
        <v>4047</v>
      </c>
      <c r="E1653" s="5" t="s">
        <v>4544</v>
      </c>
      <c r="G1653" s="5" t="s">
        <v>4553</v>
      </c>
      <c r="K1653" s="7">
        <v>43783</v>
      </c>
      <c r="L1653" s="7"/>
      <c r="M1653" s="6"/>
      <c r="O1653" s="9">
        <v>44317</v>
      </c>
      <c r="P1653" s="47" t="s">
        <v>21</v>
      </c>
      <c r="Q1653" s="6" t="s">
        <v>4526</v>
      </c>
      <c r="R1653" s="6"/>
      <c r="S1653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53" s="38" t="e">
        <f>VLOOKUP(Table14[[#This Row],[SMT ID]],'[1]Section 163(j) Election'!$A$5:$J$1406,7,0)</f>
        <v>#N/A</v>
      </c>
    </row>
    <row r="1654" spans="1:20" s="5" customFormat="1" ht="30" customHeight="1" x14ac:dyDescent="0.25">
      <c r="A1654" s="5" t="s">
        <v>3370</v>
      </c>
      <c r="B1654" s="15">
        <v>78830</v>
      </c>
      <c r="C1654" s="6">
        <v>100</v>
      </c>
      <c r="D1654" s="5" t="s">
        <v>3370</v>
      </c>
      <c r="E1654" s="5" t="s">
        <v>3397</v>
      </c>
      <c r="F1654" s="5" t="s">
        <v>3398</v>
      </c>
      <c r="G1654" s="5" t="s">
        <v>1774</v>
      </c>
      <c r="H1654" s="5" t="s">
        <v>203</v>
      </c>
      <c r="I1654" s="5" t="s">
        <v>133</v>
      </c>
      <c r="J1654" s="5" t="s">
        <v>19</v>
      </c>
      <c r="K1654" s="7">
        <v>43746</v>
      </c>
      <c r="L1654" s="7"/>
      <c r="M1654" s="6" t="s">
        <v>83</v>
      </c>
      <c r="N1654" s="5" t="s">
        <v>26</v>
      </c>
      <c r="O1654" s="9">
        <f>_xlfn.IFNA(VLOOKUP(Table14[[#This Row],[SMT ID]],'[2]2018'!$A$7:$U$90,3,FALSE),VLOOKUP(Table14[[#This Row],[SMT ID]],'[2]2019'!$A$7:$T$120,4,FALSE))</f>
        <v>44378</v>
      </c>
      <c r="P1654" s="6" t="str">
        <f>_xlfn.IFNA(VLOOKUP(Table14[[#This Row],[SMT ID]],'[2]2018'!$A$7:$U$90,4,FALSE),VLOOKUP(Table14[[#This Row],[SMT ID]],'[2]2019'!$A$7:$T$120,5,FALSE))</f>
        <v>Yes</v>
      </c>
      <c r="Q1654" s="6" t="s">
        <v>4526</v>
      </c>
      <c r="R1654" s="6" t="e">
        <f>VLOOKUP(Table14[[#This Row],[SMT ID]],'2018 K-1 Export'!A1320:I2871,9,0)</f>
        <v>#N/A</v>
      </c>
      <c r="S1654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54" s="37" t="e">
        <f>VLOOKUP(Table14[[#This Row],[SMT ID]],'[1]Section 163(j) Election'!$A$5:$J$1406,7,0)</f>
        <v>#N/A</v>
      </c>
    </row>
    <row r="1655" spans="1:20" s="5" customFormat="1" ht="30" customHeight="1" x14ac:dyDescent="0.25">
      <c r="A1655" s="5" t="s">
        <v>3230</v>
      </c>
      <c r="B1655" s="15">
        <v>78832</v>
      </c>
      <c r="C1655" s="6">
        <v>100</v>
      </c>
      <c r="D1655" s="5" t="s">
        <v>3230</v>
      </c>
      <c r="E1655" s="5" t="s">
        <v>3276</v>
      </c>
      <c r="F1655" s="5" t="s">
        <v>3277</v>
      </c>
      <c r="G1655" s="5" t="s">
        <v>3239</v>
      </c>
      <c r="H1655" s="5" t="s">
        <v>3240</v>
      </c>
      <c r="I1655" s="5" t="s">
        <v>32</v>
      </c>
      <c r="J1655" s="5" t="s">
        <v>153</v>
      </c>
      <c r="K1655" s="7">
        <v>43727</v>
      </c>
      <c r="L1655" s="7"/>
      <c r="M1655" s="6" t="s">
        <v>70</v>
      </c>
      <c r="N1655" s="5" t="s">
        <v>101</v>
      </c>
      <c r="O1655" s="9">
        <f>_xlfn.IFNA(VLOOKUP(Table14[[#This Row],[SMT ID]],'[2]2018'!$A$7:$U$90,3,FALSE),VLOOKUP(Table14[[#This Row],[SMT ID]],'[2]2019'!$A$7:$T$120,4,FALSE))</f>
        <v>44228</v>
      </c>
      <c r="P1655" s="6" t="str">
        <f>_xlfn.IFNA(VLOOKUP(Table14[[#This Row],[SMT ID]],'[2]2018'!$A$7:$U$90,4,FALSE),VLOOKUP(Table14[[#This Row],[SMT ID]],'[2]2019'!$A$7:$T$120,5,FALSE))</f>
        <v>Yes</v>
      </c>
      <c r="Q1655" s="6" t="s">
        <v>4526</v>
      </c>
      <c r="R1655" s="6" t="e">
        <f>VLOOKUP(Table14[[#This Row],[SMT ID]],'2018 K-1 Export'!A1258:I2809,9,0)</f>
        <v>#N/A</v>
      </c>
      <c r="S1655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55" s="38" t="e">
        <f>VLOOKUP(Table14[[#This Row],[SMT ID]],'[1]Section 163(j) Election'!$A$5:$J$1406,7,0)</f>
        <v>#N/A</v>
      </c>
    </row>
    <row r="1656" spans="1:20" s="5" customFormat="1" ht="30" customHeight="1" x14ac:dyDescent="0.25">
      <c r="A1656" s="5" t="s">
        <v>3230</v>
      </c>
      <c r="B1656" s="15">
        <v>78832</v>
      </c>
      <c r="C1656" s="6">
        <v>100</v>
      </c>
      <c r="D1656" s="5" t="s">
        <v>3230</v>
      </c>
      <c r="E1656" s="5" t="s">
        <v>3276</v>
      </c>
      <c r="F1656" s="5" t="s">
        <v>3277</v>
      </c>
      <c r="G1656" s="5" t="s">
        <v>3239</v>
      </c>
      <c r="H1656" s="5" t="s">
        <v>100</v>
      </c>
      <c r="I1656" s="5" t="s">
        <v>32</v>
      </c>
      <c r="J1656" s="5" t="s">
        <v>153</v>
      </c>
      <c r="K1656" s="7">
        <v>43727</v>
      </c>
      <c r="L1656" s="7"/>
      <c r="M1656" s="6" t="s">
        <v>70</v>
      </c>
      <c r="N1656" s="5" t="s">
        <v>101</v>
      </c>
      <c r="O1656" s="9">
        <f>_xlfn.IFNA(VLOOKUP(Table14[[#This Row],[SMT ID]],'[2]2018'!$A$7:$U$90,3,FALSE),VLOOKUP(Table14[[#This Row],[SMT ID]],'[2]2019'!$A$7:$T$120,4,FALSE))</f>
        <v>44228</v>
      </c>
      <c r="P1656" s="6" t="str">
        <f>_xlfn.IFNA(VLOOKUP(Table14[[#This Row],[SMT ID]],'[2]2018'!$A$7:$U$90,4,FALSE),VLOOKUP(Table14[[#This Row],[SMT ID]],'[2]2019'!$A$7:$T$120,5,FALSE))</f>
        <v>Yes</v>
      </c>
      <c r="Q1656" s="6" t="s">
        <v>4526</v>
      </c>
      <c r="R1656" s="6" t="e">
        <f>VLOOKUP(Table14[[#This Row],[SMT ID]],'2018 K-1 Export'!A1259:I2810,9,0)</f>
        <v>#N/A</v>
      </c>
      <c r="S1656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56" s="37" t="e">
        <f>VLOOKUP(Table14[[#This Row],[SMT ID]],'[1]Section 163(j) Election'!$A$5:$J$1406,7,0)</f>
        <v>#N/A</v>
      </c>
    </row>
    <row r="1657" spans="1:20" s="5" customFormat="1" ht="30" customHeight="1" x14ac:dyDescent="0.25">
      <c r="A1657" s="5" t="s">
        <v>3300</v>
      </c>
      <c r="B1657" s="15">
        <v>78833</v>
      </c>
      <c r="C1657" s="6">
        <v>100</v>
      </c>
      <c r="D1657" s="5" t="s">
        <v>3300</v>
      </c>
      <c r="E1657" s="5" t="s">
        <v>3326</v>
      </c>
      <c r="F1657" s="5" t="s">
        <v>3327</v>
      </c>
      <c r="G1657" s="5" t="s">
        <v>3284</v>
      </c>
      <c r="H1657" s="5" t="s">
        <v>524</v>
      </c>
      <c r="I1657" s="5" t="s">
        <v>43</v>
      </c>
      <c r="J1657" s="5" t="s">
        <v>19</v>
      </c>
      <c r="K1657" s="7">
        <v>43525</v>
      </c>
      <c r="L1657" s="7"/>
      <c r="M1657" s="6" t="s">
        <v>19</v>
      </c>
      <c r="N1657" s="5" t="s">
        <v>19</v>
      </c>
      <c r="O1657" s="9"/>
      <c r="P1657" s="6" t="s">
        <v>4525</v>
      </c>
      <c r="Q1657" s="6" t="s">
        <v>4525</v>
      </c>
      <c r="R1657" s="6" t="e">
        <f>VLOOKUP(Table14[[#This Row],[SMT ID]],'2018 K-1 Export'!A1282:I2833,9,0)</f>
        <v>#N/A</v>
      </c>
      <c r="S1657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57" s="38" t="e">
        <f>VLOOKUP(Table14[[#This Row],[SMT ID]],'[1]Section 163(j) Election'!$A$5:$J$1406,7,0)</f>
        <v>#N/A</v>
      </c>
    </row>
    <row r="1658" spans="1:20" s="5" customFormat="1" ht="30" customHeight="1" x14ac:dyDescent="0.25">
      <c r="A1658" s="5" t="s">
        <v>986</v>
      </c>
      <c r="B1658" s="15">
        <v>78851</v>
      </c>
      <c r="C1658" s="6">
        <v>46.15</v>
      </c>
      <c r="D1658" s="5" t="s">
        <v>986</v>
      </c>
      <c r="E1658" s="5" t="s">
        <v>989</v>
      </c>
      <c r="F1658" s="5" t="s">
        <v>990</v>
      </c>
      <c r="G1658" s="5" t="s">
        <v>956</v>
      </c>
      <c r="H1658" s="5" t="s">
        <v>127</v>
      </c>
      <c r="I1658" s="5" t="s">
        <v>43</v>
      </c>
      <c r="J1658" s="5" t="s">
        <v>957</v>
      </c>
      <c r="K1658" s="7">
        <v>43678</v>
      </c>
      <c r="L1658" s="7"/>
      <c r="M1658" s="6" t="s">
        <v>70</v>
      </c>
      <c r="N1658" s="5" t="s">
        <v>56</v>
      </c>
      <c r="O1658" s="9">
        <f>_xlfn.IFNA(VLOOKUP(Table14[[#This Row],[SMT ID]],'[2]2018'!$A$7:$U$90,3,FALSE),VLOOKUP(Table14[[#This Row],[SMT ID]],'[2]2019'!$A$7:$T$120,4,FALSE))</f>
        <v>44501</v>
      </c>
      <c r="P1658" s="6" t="str">
        <f>_xlfn.IFNA(VLOOKUP(Table14[[#This Row],[SMT ID]],'[2]2018'!$A$7:$U$90,4,FALSE),VLOOKUP(Table14[[#This Row],[SMT ID]],'[2]2019'!$A$7:$T$120,5,FALSE))</f>
        <v>Yes</v>
      </c>
      <c r="Q1658" s="6" t="s">
        <v>4526</v>
      </c>
      <c r="R1658" s="6" t="e">
        <f>VLOOKUP(Table14[[#This Row],[SMT ID]],'2018 K-1 Export'!A308:I1859,9,0)</f>
        <v>#N/A</v>
      </c>
      <c r="S1658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58" s="37" t="e">
        <f>VLOOKUP(Table14[[#This Row],[SMT ID]],'[1]Section 163(j) Election'!$A$5:$J$1406,7,0)</f>
        <v>#N/A</v>
      </c>
    </row>
    <row r="1659" spans="1:20" s="5" customFormat="1" ht="30" customHeight="1" x14ac:dyDescent="0.25">
      <c r="A1659" s="5" t="s">
        <v>3370</v>
      </c>
      <c r="B1659" s="15">
        <v>78851</v>
      </c>
      <c r="C1659" s="6">
        <v>53.85</v>
      </c>
      <c r="D1659" s="5" t="s">
        <v>3370</v>
      </c>
      <c r="E1659" s="5" t="s">
        <v>989</v>
      </c>
      <c r="F1659" s="5" t="s">
        <v>990</v>
      </c>
      <c r="G1659" s="5" t="s">
        <v>956</v>
      </c>
      <c r="H1659" s="5" t="s">
        <v>127</v>
      </c>
      <c r="I1659" s="5" t="s">
        <v>43</v>
      </c>
      <c r="J1659" s="5" t="s">
        <v>957</v>
      </c>
      <c r="K1659" s="7">
        <v>43678</v>
      </c>
      <c r="L1659" s="7"/>
      <c r="M1659" s="6" t="s">
        <v>70</v>
      </c>
      <c r="N1659" s="5" t="s">
        <v>56</v>
      </c>
      <c r="O1659" s="9">
        <f>_xlfn.IFNA(VLOOKUP(Table14[[#This Row],[SMT ID]],'[2]2018'!$A$7:$U$90,3,FALSE),VLOOKUP(Table14[[#This Row],[SMT ID]],'[2]2019'!$A$7:$T$120,4,FALSE))</f>
        <v>44501</v>
      </c>
      <c r="P1659" s="6" t="str">
        <f>_xlfn.IFNA(VLOOKUP(Table14[[#This Row],[SMT ID]],'[2]2018'!$A$7:$U$90,4,FALSE),VLOOKUP(Table14[[#This Row],[SMT ID]],'[2]2019'!$A$7:$T$120,5,FALSE))</f>
        <v>Yes</v>
      </c>
      <c r="Q1659" s="6" t="s">
        <v>4526</v>
      </c>
      <c r="R1659" s="6" t="e">
        <f>VLOOKUP(Table14[[#This Row],[SMT ID]],'2018 K-1 Export'!A1321:I2872,9,0)</f>
        <v>#N/A</v>
      </c>
      <c r="S1659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59" s="38" t="e">
        <f>VLOOKUP(Table14[[#This Row],[SMT ID]],'[1]Section 163(j) Election'!$A$5:$J$1406,7,0)</f>
        <v>#N/A</v>
      </c>
    </row>
    <row r="1660" spans="1:20" s="5" customFormat="1" ht="30" customHeight="1" x14ac:dyDescent="0.25">
      <c r="A1660" s="5" t="s">
        <v>3300</v>
      </c>
      <c r="B1660" s="15">
        <v>78853</v>
      </c>
      <c r="C1660" s="6">
        <v>100</v>
      </c>
      <c r="D1660" s="5" t="s">
        <v>3300</v>
      </c>
      <c r="E1660" s="5" t="s">
        <v>3328</v>
      </c>
      <c r="F1660" s="5" t="s">
        <v>3329</v>
      </c>
      <c r="G1660" s="5" t="s">
        <v>3284</v>
      </c>
      <c r="H1660" s="5" t="s">
        <v>524</v>
      </c>
      <c r="I1660" s="5" t="s">
        <v>43</v>
      </c>
      <c r="J1660" s="5" t="s">
        <v>19</v>
      </c>
      <c r="K1660" s="7">
        <v>43410</v>
      </c>
      <c r="L1660" s="7"/>
      <c r="M1660" s="6" t="s">
        <v>19</v>
      </c>
      <c r="N1660" s="5" t="s">
        <v>19</v>
      </c>
      <c r="O1660" s="9"/>
      <c r="P1660" s="6" t="s">
        <v>4525</v>
      </c>
      <c r="Q1660" s="6" t="s">
        <v>4525</v>
      </c>
      <c r="R1660" s="6" t="e">
        <f>VLOOKUP(Table14[[#This Row],[SMT ID]],'2018 K-1 Export'!A1283:I2834,9,0)</f>
        <v>#N/A</v>
      </c>
      <c r="S1660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60" s="37" t="e">
        <f>VLOOKUP(Table14[[#This Row],[SMT ID]],'[1]Section 163(j) Election'!$A$5:$J$1406,7,0)</f>
        <v>#N/A</v>
      </c>
    </row>
    <row r="1661" spans="1:20" s="5" customFormat="1" ht="30" customHeight="1" x14ac:dyDescent="0.25">
      <c r="A1661" s="5" t="s">
        <v>3300</v>
      </c>
      <c r="B1661" s="15">
        <v>78854</v>
      </c>
      <c r="C1661" s="6">
        <v>100</v>
      </c>
      <c r="D1661" s="5" t="s">
        <v>3300</v>
      </c>
      <c r="E1661" s="5" t="s">
        <v>3330</v>
      </c>
      <c r="F1661" s="5" t="s">
        <v>3331</v>
      </c>
      <c r="G1661" s="5" t="s">
        <v>3284</v>
      </c>
      <c r="H1661" s="5" t="s">
        <v>524</v>
      </c>
      <c r="I1661" s="5" t="s">
        <v>43</v>
      </c>
      <c r="J1661" s="5" t="s">
        <v>19</v>
      </c>
      <c r="K1661" s="7">
        <v>43432</v>
      </c>
      <c r="L1661" s="7"/>
      <c r="M1661" s="6" t="s">
        <v>19</v>
      </c>
      <c r="N1661" s="5" t="s">
        <v>19</v>
      </c>
      <c r="O1661" s="9"/>
      <c r="P1661" s="6" t="s">
        <v>4525</v>
      </c>
      <c r="Q1661" s="6" t="s">
        <v>4525</v>
      </c>
      <c r="R1661" s="6" t="e">
        <f>VLOOKUP(Table14[[#This Row],[SMT ID]],'2018 K-1 Export'!A1284:I2835,9,0)</f>
        <v>#N/A</v>
      </c>
      <c r="S1661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61" s="38" t="e">
        <f>VLOOKUP(Table14[[#This Row],[SMT ID]],'[1]Section 163(j) Election'!$A$5:$J$1406,7,0)</f>
        <v>#N/A</v>
      </c>
    </row>
    <row r="1662" spans="1:20" s="5" customFormat="1" ht="30" customHeight="1" x14ac:dyDescent="0.25">
      <c r="A1662" s="5" t="s">
        <v>836</v>
      </c>
      <c r="B1662" s="15">
        <v>78867</v>
      </c>
      <c r="C1662" s="6">
        <v>5.64</v>
      </c>
      <c r="D1662" s="5" t="s">
        <v>836</v>
      </c>
      <c r="E1662" s="5" t="s">
        <v>840</v>
      </c>
      <c r="F1662" s="5" t="s">
        <v>841</v>
      </c>
      <c r="G1662" s="5" t="s">
        <v>543</v>
      </c>
      <c r="H1662" s="5" t="s">
        <v>127</v>
      </c>
      <c r="I1662" s="5" t="s">
        <v>43</v>
      </c>
      <c r="J1662" s="5" t="s">
        <v>19</v>
      </c>
      <c r="K1662" s="7">
        <v>43745</v>
      </c>
      <c r="L1662" s="7"/>
      <c r="M1662" s="6" t="s">
        <v>83</v>
      </c>
      <c r="N1662" s="5" t="s">
        <v>47</v>
      </c>
      <c r="O1662" s="9">
        <f>_xlfn.IFNA(VLOOKUP(Table14[[#This Row],[SMT ID]],'[2]2018'!$A$7:$U$90,3,FALSE),VLOOKUP(Table14[[#This Row],[SMT ID]],'[2]2019'!$A$7:$T$120,4,FALSE))</f>
        <v>44105</v>
      </c>
      <c r="P1662" s="6" t="str">
        <f>_xlfn.IFNA(VLOOKUP(Table14[[#This Row],[SMT ID]],'[2]2018'!$A$7:$U$90,4,FALSE),VLOOKUP(Table14[[#This Row],[SMT ID]],'[2]2019'!$A$7:$T$120,5,FALSE))</f>
        <v>Yes</v>
      </c>
      <c r="Q1662" s="6" t="s">
        <v>4526</v>
      </c>
      <c r="R1662" s="6" t="e">
        <f>VLOOKUP(Table14[[#This Row],[SMT ID]],'2018 K-1 Export'!A242:I1793,9,0)</f>
        <v>#N/A</v>
      </c>
      <c r="S1662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62" s="37" t="e">
        <f>VLOOKUP(Table14[[#This Row],[SMT ID]],'[1]Section 163(j) Election'!$A$5:$J$1406,7,0)</f>
        <v>#N/A</v>
      </c>
    </row>
    <row r="1663" spans="1:20" s="5" customFormat="1" ht="30" customHeight="1" x14ac:dyDescent="0.25">
      <c r="A1663" s="5" t="s">
        <v>3370</v>
      </c>
      <c r="B1663" s="15">
        <v>78867</v>
      </c>
      <c r="C1663" s="6">
        <v>94.36</v>
      </c>
      <c r="D1663" s="5" t="s">
        <v>3370</v>
      </c>
      <c r="E1663" s="5" t="s">
        <v>840</v>
      </c>
      <c r="F1663" s="5" t="s">
        <v>841</v>
      </c>
      <c r="G1663" s="5" t="s">
        <v>543</v>
      </c>
      <c r="H1663" s="5" t="s">
        <v>127</v>
      </c>
      <c r="I1663" s="5" t="s">
        <v>43</v>
      </c>
      <c r="J1663" s="5" t="s">
        <v>19</v>
      </c>
      <c r="K1663" s="7">
        <v>43745</v>
      </c>
      <c r="L1663" s="7"/>
      <c r="M1663" s="6" t="s">
        <v>83</v>
      </c>
      <c r="N1663" s="5" t="s">
        <v>47</v>
      </c>
      <c r="O1663" s="9">
        <f>_xlfn.IFNA(VLOOKUP(Table14[[#This Row],[SMT ID]],'[2]2018'!$A$7:$U$90,3,FALSE),VLOOKUP(Table14[[#This Row],[SMT ID]],'[2]2019'!$A$7:$T$120,4,FALSE))</f>
        <v>44105</v>
      </c>
      <c r="P1663" s="6" t="str">
        <f>_xlfn.IFNA(VLOOKUP(Table14[[#This Row],[SMT ID]],'[2]2018'!$A$7:$U$90,4,FALSE),VLOOKUP(Table14[[#This Row],[SMT ID]],'[2]2019'!$A$7:$T$120,5,FALSE))</f>
        <v>Yes</v>
      </c>
      <c r="Q1663" s="6" t="s">
        <v>4526</v>
      </c>
      <c r="R1663" s="6" t="e">
        <f>VLOOKUP(Table14[[#This Row],[SMT ID]],'2018 K-1 Export'!A1322:I2873,9,0)</f>
        <v>#N/A</v>
      </c>
      <c r="S1663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63" s="38" t="e">
        <f>VLOOKUP(Table14[[#This Row],[SMT ID]],'[1]Section 163(j) Election'!$A$5:$J$1406,7,0)</f>
        <v>#N/A</v>
      </c>
    </row>
    <row r="1664" spans="1:20" s="5" customFormat="1" ht="30" customHeight="1" x14ac:dyDescent="0.25">
      <c r="A1664" s="5" t="s">
        <v>3300</v>
      </c>
      <c r="B1664" s="15">
        <v>78881</v>
      </c>
      <c r="C1664" s="6">
        <v>100</v>
      </c>
      <c r="D1664" s="5" t="s">
        <v>3300</v>
      </c>
      <c r="E1664" s="5" t="s">
        <v>3332</v>
      </c>
      <c r="F1664" s="5" t="s">
        <v>3333</v>
      </c>
      <c r="G1664" s="5" t="s">
        <v>3284</v>
      </c>
      <c r="H1664" s="5" t="s">
        <v>524</v>
      </c>
      <c r="I1664" s="5" t="s">
        <v>43</v>
      </c>
      <c r="J1664" s="5" t="s">
        <v>19</v>
      </c>
      <c r="K1664" s="7">
        <v>43480</v>
      </c>
      <c r="L1664" s="7"/>
      <c r="M1664" s="6" t="s">
        <v>19</v>
      </c>
      <c r="N1664" s="5" t="s">
        <v>19</v>
      </c>
      <c r="O1664" s="9"/>
      <c r="P1664" s="6" t="s">
        <v>4525</v>
      </c>
      <c r="Q1664" s="6" t="s">
        <v>4525</v>
      </c>
      <c r="R1664" s="6" t="e">
        <f>VLOOKUP(Table14[[#This Row],[SMT ID]],'2018 K-1 Export'!A1285:I2836,9,0)</f>
        <v>#N/A</v>
      </c>
      <c r="S1664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64" s="37" t="e">
        <f>VLOOKUP(Table14[[#This Row],[SMT ID]],'[1]Section 163(j) Election'!$A$5:$J$1406,7,0)</f>
        <v>#N/A</v>
      </c>
    </row>
    <row r="1665" spans="1:20" s="5" customFormat="1" ht="30" customHeight="1" x14ac:dyDescent="0.25">
      <c r="A1665" s="5" t="s">
        <v>3300</v>
      </c>
      <c r="B1665" s="15">
        <v>78893</v>
      </c>
      <c r="C1665" s="6">
        <v>100</v>
      </c>
      <c r="D1665" s="5" t="s">
        <v>3300</v>
      </c>
      <c r="E1665" s="5" t="s">
        <v>3334</v>
      </c>
      <c r="F1665" s="5" t="s">
        <v>3335</v>
      </c>
      <c r="G1665" s="5" t="s">
        <v>3284</v>
      </c>
      <c r="H1665" s="5" t="s">
        <v>524</v>
      </c>
      <c r="I1665" s="5" t="s">
        <v>43</v>
      </c>
      <c r="J1665" s="5" t="s">
        <v>19</v>
      </c>
      <c r="K1665" s="7">
        <v>43434</v>
      </c>
      <c r="L1665" s="7"/>
      <c r="M1665" s="6" t="s">
        <v>19</v>
      </c>
      <c r="N1665" s="5" t="s">
        <v>19</v>
      </c>
      <c r="O1665" s="9"/>
      <c r="P1665" s="6" t="s">
        <v>4525</v>
      </c>
      <c r="Q1665" s="6" t="s">
        <v>4525</v>
      </c>
      <c r="R1665" s="6" t="e">
        <f>VLOOKUP(Table14[[#This Row],[SMT ID]],'2018 K-1 Export'!A1286:I2837,9,0)</f>
        <v>#N/A</v>
      </c>
      <c r="S1665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65" s="38" t="e">
        <f>VLOOKUP(Table14[[#This Row],[SMT ID]],'[1]Section 163(j) Election'!$A$5:$J$1406,7,0)</f>
        <v>#N/A</v>
      </c>
    </row>
    <row r="1666" spans="1:20" s="5" customFormat="1" ht="30" customHeight="1" x14ac:dyDescent="0.25">
      <c r="B1666" s="15">
        <v>78920</v>
      </c>
      <c r="C1666" s="6">
        <v>100</v>
      </c>
      <c r="D1666" s="5" t="s">
        <v>3370</v>
      </c>
      <c r="E1666" s="5" t="s">
        <v>4545</v>
      </c>
      <c r="G1666" s="5" t="s">
        <v>1792</v>
      </c>
      <c r="K1666" s="7">
        <v>43789</v>
      </c>
      <c r="L1666" s="7"/>
      <c r="M1666" s="6"/>
      <c r="O1666" s="9">
        <v>44242</v>
      </c>
      <c r="P1666" s="47" t="s">
        <v>21</v>
      </c>
      <c r="Q1666" s="6" t="s">
        <v>4526</v>
      </c>
      <c r="R1666" s="6"/>
      <c r="S1666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66" s="37" t="e">
        <f>VLOOKUP(Table14[[#This Row],[SMT ID]],'[1]Section 163(j) Election'!$A$5:$J$1406,7,0)</f>
        <v>#N/A</v>
      </c>
    </row>
    <row r="1667" spans="1:20" s="5" customFormat="1" ht="30" customHeight="1" x14ac:dyDescent="0.25">
      <c r="A1667" s="5" t="s">
        <v>3370</v>
      </c>
      <c r="B1667" s="15">
        <v>78923</v>
      </c>
      <c r="C1667" s="6">
        <v>100</v>
      </c>
      <c r="D1667" s="5" t="s">
        <v>3370</v>
      </c>
      <c r="E1667" s="5" t="s">
        <v>3399</v>
      </c>
      <c r="F1667" s="5" t="s">
        <v>3400</v>
      </c>
      <c r="G1667" s="5" t="s">
        <v>3401</v>
      </c>
      <c r="H1667" s="5" t="s">
        <v>32</v>
      </c>
      <c r="I1667" s="5" t="s">
        <v>32</v>
      </c>
      <c r="J1667" s="5" t="s">
        <v>1161</v>
      </c>
      <c r="K1667" s="7">
        <v>43671</v>
      </c>
      <c r="L1667" s="7"/>
      <c r="M1667" s="6" t="s">
        <v>83</v>
      </c>
      <c r="N1667" s="5" t="s">
        <v>47</v>
      </c>
      <c r="O1667" s="9">
        <f>_xlfn.IFNA(VLOOKUP(Table14[[#This Row],[SMT ID]],'[2]2018'!$A$7:$U$90,3,FALSE),VLOOKUP(Table14[[#This Row],[SMT ID]],'[2]2019'!$A$7:$T$120,4,FALSE))</f>
        <v>44013</v>
      </c>
      <c r="P1667" s="6" t="str">
        <f>_xlfn.IFNA(VLOOKUP(Table14[[#This Row],[SMT ID]],'[2]2018'!$A$7:$U$90,4,FALSE),VLOOKUP(Table14[[#This Row],[SMT ID]],'[2]2019'!$A$7:$T$120,5,FALSE))</f>
        <v>Yes</v>
      </c>
      <c r="Q1667" s="6" t="s">
        <v>4526</v>
      </c>
      <c r="R1667" s="6" t="e">
        <f>VLOOKUP(Table14[[#This Row],[SMT ID]],'2018 K-1 Export'!A1323:I2874,9,0)</f>
        <v>#N/A</v>
      </c>
      <c r="S1667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67" s="38" t="e">
        <f>VLOOKUP(Table14[[#This Row],[SMT ID]],'[1]Section 163(j) Election'!$A$5:$J$1406,7,0)</f>
        <v>#N/A</v>
      </c>
    </row>
    <row r="1668" spans="1:20" s="5" customFormat="1" ht="30" customHeight="1" x14ac:dyDescent="0.25">
      <c r="A1668" s="5" t="s">
        <v>3300</v>
      </c>
      <c r="B1668" s="15">
        <v>78941</v>
      </c>
      <c r="C1668" s="6">
        <v>100</v>
      </c>
      <c r="D1668" s="5" t="s">
        <v>3300</v>
      </c>
      <c r="E1668" s="5" t="s">
        <v>3336</v>
      </c>
      <c r="F1668" s="5" t="s">
        <v>3337</v>
      </c>
      <c r="G1668" s="5" t="s">
        <v>3284</v>
      </c>
      <c r="H1668" s="5" t="s">
        <v>524</v>
      </c>
      <c r="I1668" s="5" t="s">
        <v>43</v>
      </c>
      <c r="J1668" s="5" t="s">
        <v>19</v>
      </c>
      <c r="K1668" s="7">
        <v>43537</v>
      </c>
      <c r="L1668" s="7"/>
      <c r="M1668" s="6" t="s">
        <v>19</v>
      </c>
      <c r="N1668" s="5" t="s">
        <v>19</v>
      </c>
      <c r="O1668" s="9"/>
      <c r="P1668" s="6" t="s">
        <v>4525</v>
      </c>
      <c r="Q1668" s="6" t="s">
        <v>4525</v>
      </c>
      <c r="R1668" s="6" t="e">
        <f>VLOOKUP(Table14[[#This Row],[SMT ID]],'2018 K-1 Export'!A1287:I2838,9,0)</f>
        <v>#N/A</v>
      </c>
      <c r="S1668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68" s="37" t="e">
        <f>VLOOKUP(Table14[[#This Row],[SMT ID]],'[1]Section 163(j) Election'!$A$5:$J$1406,7,0)</f>
        <v>#N/A</v>
      </c>
    </row>
    <row r="1669" spans="1:20" s="5" customFormat="1" ht="30" customHeight="1" x14ac:dyDescent="0.25">
      <c r="A1669" s="5" t="s">
        <v>3278</v>
      </c>
      <c r="B1669" s="15">
        <v>78942</v>
      </c>
      <c r="C1669" s="6">
        <v>100</v>
      </c>
      <c r="D1669" s="5" t="s">
        <v>3278</v>
      </c>
      <c r="E1669" s="5" t="s">
        <v>3279</v>
      </c>
      <c r="F1669" s="5" t="s">
        <v>3280</v>
      </c>
      <c r="G1669" s="5" t="s">
        <v>3281</v>
      </c>
      <c r="H1669" s="5" t="s">
        <v>524</v>
      </c>
      <c r="I1669" s="5" t="s">
        <v>43</v>
      </c>
      <c r="J1669" s="5" t="s">
        <v>19</v>
      </c>
      <c r="K1669" s="7">
        <v>43525</v>
      </c>
      <c r="L1669" s="7"/>
      <c r="M1669" s="6" t="s">
        <v>19</v>
      </c>
      <c r="N1669" s="5" t="s">
        <v>19</v>
      </c>
      <c r="O1669" s="9"/>
      <c r="P1669" s="6" t="s">
        <v>4525</v>
      </c>
      <c r="Q1669" s="6" t="s">
        <v>4525</v>
      </c>
      <c r="R1669" s="6" t="e">
        <f>VLOOKUP(Table14[[#This Row],[SMT ID]],'2018 K-1 Export'!A1260:I2811,9,0)</f>
        <v>#N/A</v>
      </c>
      <c r="S1669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69" s="38" t="e">
        <f>VLOOKUP(Table14[[#This Row],[SMT ID]],'[1]Section 163(j) Election'!$A$5:$J$1406,7,0)</f>
        <v>#N/A</v>
      </c>
    </row>
    <row r="1670" spans="1:20" s="5" customFormat="1" ht="30" customHeight="1" x14ac:dyDescent="0.25">
      <c r="A1670" s="5" t="s">
        <v>3370</v>
      </c>
      <c r="B1670" s="15">
        <v>78960</v>
      </c>
      <c r="C1670" s="6">
        <v>100</v>
      </c>
      <c r="D1670" s="5" t="s">
        <v>3370</v>
      </c>
      <c r="E1670" s="5" t="s">
        <v>3402</v>
      </c>
      <c r="F1670" s="5" t="s">
        <v>3403</v>
      </c>
      <c r="G1670" s="5" t="s">
        <v>776</v>
      </c>
      <c r="H1670" s="5" t="s">
        <v>115</v>
      </c>
      <c r="I1670" s="5" t="s">
        <v>43</v>
      </c>
      <c r="J1670" s="5" t="s">
        <v>33</v>
      </c>
      <c r="K1670" s="7">
        <v>43573</v>
      </c>
      <c r="L1670" s="7"/>
      <c r="M1670" s="6" t="s">
        <v>83</v>
      </c>
      <c r="N1670" s="5" t="s">
        <v>47</v>
      </c>
      <c r="O1670" s="9">
        <f>_xlfn.IFNA(VLOOKUP(Table14[[#This Row],[SMT ID]],'[2]2018'!$A$7:$U$90,3,FALSE),VLOOKUP(Table14[[#This Row],[SMT ID]],'[2]2019'!$A$7:$T$120,4,FALSE))</f>
        <v>44044</v>
      </c>
      <c r="P1670" s="6" t="str">
        <f>_xlfn.IFNA(VLOOKUP(Table14[[#This Row],[SMT ID]],'[2]2018'!$A$7:$U$90,4,FALSE),VLOOKUP(Table14[[#This Row],[SMT ID]],'[2]2019'!$A$7:$T$120,5,FALSE))</f>
        <v>Yes</v>
      </c>
      <c r="Q1670" s="6" t="s">
        <v>4526</v>
      </c>
      <c r="R1670" s="6" t="e">
        <f>VLOOKUP(Table14[[#This Row],[SMT ID]],'2018 K-1 Export'!A1324:I2875,9,0)</f>
        <v>#N/A</v>
      </c>
      <c r="S1670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70" s="37" t="e">
        <f>VLOOKUP(Table14[[#This Row],[SMT ID]],'[1]Section 163(j) Election'!$A$5:$J$1406,7,0)</f>
        <v>#N/A</v>
      </c>
    </row>
    <row r="1671" spans="1:20" s="5" customFormat="1" ht="30" customHeight="1" x14ac:dyDescent="0.25">
      <c r="A1671" s="5" t="s">
        <v>3300</v>
      </c>
      <c r="B1671" s="15">
        <v>78977</v>
      </c>
      <c r="C1671" s="6">
        <v>100</v>
      </c>
      <c r="D1671" s="5" t="s">
        <v>3300</v>
      </c>
      <c r="E1671" s="5" t="s">
        <v>3338</v>
      </c>
      <c r="F1671" s="5" t="s">
        <v>3339</v>
      </c>
      <c r="G1671" s="5" t="s">
        <v>890</v>
      </c>
      <c r="H1671" s="5" t="s">
        <v>524</v>
      </c>
      <c r="I1671" s="5" t="s">
        <v>43</v>
      </c>
      <c r="J1671" s="5" t="s">
        <v>19</v>
      </c>
      <c r="K1671" s="7">
        <v>43474</v>
      </c>
      <c r="L1671" s="7"/>
      <c r="M1671" s="6" t="s">
        <v>19</v>
      </c>
      <c r="N1671" s="5" t="s">
        <v>19</v>
      </c>
      <c r="O1671" s="9"/>
      <c r="P1671" s="6" t="s">
        <v>4525</v>
      </c>
      <c r="Q1671" s="6" t="s">
        <v>4525</v>
      </c>
      <c r="R1671" s="6" t="e">
        <f>VLOOKUP(Table14[[#This Row],[SMT ID]],'2018 K-1 Export'!A1288:I2839,9,0)</f>
        <v>#N/A</v>
      </c>
      <c r="S1671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71" s="38" t="e">
        <f>VLOOKUP(Table14[[#This Row],[SMT ID]],'[1]Section 163(j) Election'!$A$5:$J$1406,7,0)</f>
        <v>#N/A</v>
      </c>
    </row>
    <row r="1672" spans="1:20" s="5" customFormat="1" ht="30" customHeight="1" x14ac:dyDescent="0.25">
      <c r="A1672" s="5" t="s">
        <v>3370</v>
      </c>
      <c r="B1672" s="15">
        <v>78983</v>
      </c>
      <c r="C1672" s="6">
        <v>100</v>
      </c>
      <c r="D1672" s="5" t="s">
        <v>3370</v>
      </c>
      <c r="E1672" s="5" t="s">
        <v>3404</v>
      </c>
      <c r="F1672" s="5" t="s">
        <v>3405</v>
      </c>
      <c r="G1672" s="5" t="s">
        <v>3406</v>
      </c>
      <c r="H1672" s="5" t="s">
        <v>115</v>
      </c>
      <c r="I1672" s="5" t="s">
        <v>1990</v>
      </c>
      <c r="J1672" s="5" t="s">
        <v>3407</v>
      </c>
      <c r="K1672" s="7">
        <v>43725</v>
      </c>
      <c r="L1672" s="7"/>
      <c r="M1672" s="6" t="s">
        <v>70</v>
      </c>
      <c r="N1672" s="5" t="s">
        <v>56</v>
      </c>
      <c r="O1672" s="9">
        <f>_xlfn.IFNA(VLOOKUP(Table14[[#This Row],[SMT ID]],'[2]2018'!$A$7:$U$90,3,FALSE),VLOOKUP(Table14[[#This Row],[SMT ID]],'[2]2019'!$A$7:$T$120,4,FALSE))</f>
        <v>44166</v>
      </c>
      <c r="P1672" s="6" t="str">
        <f>_xlfn.IFNA(VLOOKUP(Table14[[#This Row],[SMT ID]],'[2]2018'!$A$7:$U$90,4,FALSE),VLOOKUP(Table14[[#This Row],[SMT ID]],'[2]2019'!$A$7:$T$120,5,FALSE))</f>
        <v>Yes</v>
      </c>
      <c r="Q1672" s="6" t="s">
        <v>4526</v>
      </c>
      <c r="R1672" s="6" t="e">
        <f>VLOOKUP(Table14[[#This Row],[SMT ID]],'2018 K-1 Export'!A1325:I2876,9,0)</f>
        <v>#N/A</v>
      </c>
      <c r="S1672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72" s="37" t="e">
        <f>VLOOKUP(Table14[[#This Row],[SMT ID]],'[1]Section 163(j) Election'!$A$5:$J$1406,7,0)</f>
        <v>#N/A</v>
      </c>
    </row>
    <row r="1673" spans="1:20" s="5" customFormat="1" ht="30" customHeight="1" x14ac:dyDescent="0.25">
      <c r="A1673" s="5" t="s">
        <v>3370</v>
      </c>
      <c r="B1673" s="15">
        <v>78995</v>
      </c>
      <c r="C1673" s="6">
        <v>100</v>
      </c>
      <c r="D1673" s="5" t="s">
        <v>3370</v>
      </c>
      <c r="E1673" s="5" t="s">
        <v>3408</v>
      </c>
      <c r="F1673" s="5" t="s">
        <v>3409</v>
      </c>
      <c r="G1673" s="5" t="s">
        <v>3259</v>
      </c>
      <c r="H1673" s="5" t="s">
        <v>306</v>
      </c>
      <c r="I1673" s="5" t="s">
        <v>133</v>
      </c>
      <c r="J1673" s="5" t="s">
        <v>33</v>
      </c>
      <c r="K1673" s="7">
        <v>43621</v>
      </c>
      <c r="L1673" s="7"/>
      <c r="M1673" s="6" t="s">
        <v>83</v>
      </c>
      <c r="N1673" s="5" t="s">
        <v>26</v>
      </c>
      <c r="O1673" s="9">
        <f>_xlfn.IFNA(VLOOKUP(Table14[[#This Row],[SMT ID]],'[2]2018'!$A$7:$U$90,3,FALSE),VLOOKUP(Table14[[#This Row],[SMT ID]],'[2]2019'!$A$7:$T$120,4,FALSE))</f>
        <v>44013</v>
      </c>
      <c r="P1673" s="6" t="str">
        <f>_xlfn.IFNA(VLOOKUP(Table14[[#This Row],[SMT ID]],'[2]2018'!$A$7:$U$90,4,FALSE),VLOOKUP(Table14[[#This Row],[SMT ID]],'[2]2019'!$A$7:$T$120,5,FALSE))</f>
        <v>Yes</v>
      </c>
      <c r="Q1673" s="6" t="s">
        <v>4526</v>
      </c>
      <c r="R1673" s="6" t="e">
        <f>VLOOKUP(Table14[[#This Row],[SMT ID]],'2018 K-1 Export'!A1326:I2877,9,0)</f>
        <v>#N/A</v>
      </c>
      <c r="S1673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73" s="38" t="e">
        <f>VLOOKUP(Table14[[#This Row],[SMT ID]],'[1]Section 163(j) Election'!$A$5:$J$1406,7,0)</f>
        <v>#N/A</v>
      </c>
    </row>
    <row r="1674" spans="1:20" s="21" customFormat="1" ht="30" customHeight="1" x14ac:dyDescent="0.25">
      <c r="A1674" s="5" t="s">
        <v>3300</v>
      </c>
      <c r="B1674" s="15">
        <v>79002</v>
      </c>
      <c r="C1674" s="6">
        <v>100</v>
      </c>
      <c r="D1674" s="5" t="s">
        <v>3300</v>
      </c>
      <c r="E1674" s="5" t="s">
        <v>3340</v>
      </c>
      <c r="F1674" s="5" t="s">
        <v>3341</v>
      </c>
      <c r="G1674" s="5" t="s">
        <v>3284</v>
      </c>
      <c r="H1674" s="5" t="s">
        <v>524</v>
      </c>
      <c r="I1674" s="5" t="s">
        <v>43</v>
      </c>
      <c r="J1674" s="5" t="s">
        <v>19</v>
      </c>
      <c r="K1674" s="7">
        <v>43642</v>
      </c>
      <c r="L1674" s="7"/>
      <c r="M1674" s="6" t="s">
        <v>19</v>
      </c>
      <c r="N1674" s="5" t="s">
        <v>19</v>
      </c>
      <c r="O1674" s="9"/>
      <c r="P1674" s="6" t="s">
        <v>4525</v>
      </c>
      <c r="Q1674" s="6" t="s">
        <v>4525</v>
      </c>
      <c r="R1674" s="6" t="e">
        <f>VLOOKUP(Table14[[#This Row],[SMT ID]],'2018 K-1 Export'!A1289:I2840,9,0)</f>
        <v>#N/A</v>
      </c>
      <c r="S1674" s="43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74" s="43" t="e">
        <f>VLOOKUP(Table14[[#This Row],[SMT ID]],'[1]Section 163(j) Election'!$A$5:$J$1406,7,0)</f>
        <v>#N/A</v>
      </c>
    </row>
    <row r="1675" spans="1:20" s="26" customFormat="1" ht="30" customHeight="1" x14ac:dyDescent="0.25">
      <c r="A1675" s="5" t="s">
        <v>3300</v>
      </c>
      <c r="B1675" s="15">
        <v>79003</v>
      </c>
      <c r="C1675" s="6">
        <v>100</v>
      </c>
      <c r="D1675" s="5" t="s">
        <v>3300</v>
      </c>
      <c r="E1675" s="5" t="s">
        <v>3342</v>
      </c>
      <c r="F1675" s="5" t="s">
        <v>3343</v>
      </c>
      <c r="G1675" s="5" t="s">
        <v>3317</v>
      </c>
      <c r="H1675" s="5" t="s">
        <v>524</v>
      </c>
      <c r="I1675" s="5" t="s">
        <v>43</v>
      </c>
      <c r="J1675" s="5" t="s">
        <v>19</v>
      </c>
      <c r="K1675" s="7">
        <v>43517</v>
      </c>
      <c r="L1675" s="7"/>
      <c r="M1675" s="6" t="s">
        <v>19</v>
      </c>
      <c r="N1675" s="5" t="s">
        <v>19</v>
      </c>
      <c r="O1675" s="9"/>
      <c r="P1675" s="6" t="s">
        <v>4525</v>
      </c>
      <c r="Q1675" s="6" t="s">
        <v>4525</v>
      </c>
      <c r="R1675" s="6" t="e">
        <f>VLOOKUP(Table14[[#This Row],[SMT ID]],'2018 K-1 Export'!A1290:I2841,9,0)</f>
        <v>#N/A</v>
      </c>
      <c r="S1675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75" s="38" t="e">
        <f>VLOOKUP(Table14[[#This Row],[SMT ID]],'[1]Section 163(j) Election'!$A$5:$J$1406,7,0)</f>
        <v>#N/A</v>
      </c>
    </row>
    <row r="1676" spans="1:20" s="21" customFormat="1" ht="30" customHeight="1" x14ac:dyDescent="0.25">
      <c r="A1676" s="5" t="s">
        <v>1977</v>
      </c>
      <c r="B1676" s="15">
        <v>79013</v>
      </c>
      <c r="C1676" s="6">
        <v>100</v>
      </c>
      <c r="D1676" s="5" t="s">
        <v>1977</v>
      </c>
      <c r="E1676" s="5" t="s">
        <v>1985</v>
      </c>
      <c r="F1676" s="5" t="s">
        <v>1986</v>
      </c>
      <c r="G1676" s="5" t="s">
        <v>1242</v>
      </c>
      <c r="H1676" s="5" t="s">
        <v>132</v>
      </c>
      <c r="I1676" s="5" t="s">
        <v>133</v>
      </c>
      <c r="J1676" s="5" t="s">
        <v>1121</v>
      </c>
      <c r="K1676" s="7">
        <v>43664</v>
      </c>
      <c r="L1676" s="7"/>
      <c r="M1676" s="6" t="s">
        <v>70</v>
      </c>
      <c r="N1676" s="5" t="s">
        <v>47</v>
      </c>
      <c r="O1676" s="9">
        <f>_xlfn.IFNA(VLOOKUP(Table14[[#This Row],[SMT ID]],'[2]2018'!$A$7:$U$90,3,FALSE),VLOOKUP(Table14[[#This Row],[SMT ID]],'[2]2019'!$A$7:$T$120,4,FALSE))</f>
        <v>44136</v>
      </c>
      <c r="P1676" s="6" t="str">
        <f>_xlfn.IFNA(VLOOKUP(Table14[[#This Row],[SMT ID]],'[2]2018'!$A$7:$U$90,4,FALSE),VLOOKUP(Table14[[#This Row],[SMT ID]],'[2]2019'!$A$7:$T$120,5,FALSE))</f>
        <v>Yes</v>
      </c>
      <c r="Q1676" s="6" t="s">
        <v>4526</v>
      </c>
      <c r="R1676" s="6" t="e">
        <f>VLOOKUP(Table14[[#This Row],[SMT ID]],'2018 K-1 Export'!A716:I2267,9,0)</f>
        <v>#N/A</v>
      </c>
      <c r="S1676" s="44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76" s="43" t="e">
        <f>VLOOKUP(Table14[[#This Row],[SMT ID]],'[1]Section 163(j) Election'!$A$5:$J$1406,7,0)</f>
        <v>#N/A</v>
      </c>
    </row>
    <row r="1677" spans="1:20" s="5" customFormat="1" ht="30" customHeight="1" x14ac:dyDescent="0.25">
      <c r="A1677" s="5" t="s">
        <v>3370</v>
      </c>
      <c r="B1677" s="15">
        <v>79014</v>
      </c>
      <c r="C1677" s="6">
        <v>100</v>
      </c>
      <c r="D1677" s="5" t="s">
        <v>3370</v>
      </c>
      <c r="E1677" s="5" t="s">
        <v>3410</v>
      </c>
      <c r="F1677" s="5" t="s">
        <v>3411</v>
      </c>
      <c r="G1677" s="5" t="s">
        <v>3412</v>
      </c>
      <c r="H1677" s="5" t="s">
        <v>100</v>
      </c>
      <c r="I1677" s="5" t="s">
        <v>32</v>
      </c>
      <c r="J1677" s="5" t="s">
        <v>323</v>
      </c>
      <c r="K1677" s="7">
        <v>43657</v>
      </c>
      <c r="L1677" s="7"/>
      <c r="M1677" s="6" t="s">
        <v>83</v>
      </c>
      <c r="N1677" s="5" t="s">
        <v>47</v>
      </c>
      <c r="O1677" s="9">
        <f>_xlfn.IFNA(VLOOKUP(Table14[[#This Row],[SMT ID]],'[2]2018'!$A$7:$U$90,3,FALSE),VLOOKUP(Table14[[#This Row],[SMT ID]],'[2]2019'!$A$7:$T$120,4,FALSE))</f>
        <v>44013</v>
      </c>
      <c r="P1677" s="6" t="str">
        <f>_xlfn.IFNA(VLOOKUP(Table14[[#This Row],[SMT ID]],'[2]2018'!$A$7:$U$90,4,FALSE),VLOOKUP(Table14[[#This Row],[SMT ID]],'[2]2019'!$A$7:$T$120,5,FALSE))</f>
        <v>Yes</v>
      </c>
      <c r="Q1677" s="6" t="s">
        <v>4526</v>
      </c>
      <c r="R1677" s="6" t="e">
        <f>VLOOKUP(Table14[[#This Row],[SMT ID]],'2018 K-1 Export'!A1327:I2878,9,0)</f>
        <v>#N/A</v>
      </c>
      <c r="S1677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77" s="38" t="e">
        <f>VLOOKUP(Table14[[#This Row],[SMT ID]],'[1]Section 163(j) Election'!$A$5:$J$1406,7,0)</f>
        <v>#N/A</v>
      </c>
    </row>
    <row r="1678" spans="1:20" s="5" customFormat="1" ht="30" customHeight="1" x14ac:dyDescent="0.25">
      <c r="A1678" s="5" t="s">
        <v>3370</v>
      </c>
      <c r="B1678" s="15">
        <v>79015</v>
      </c>
      <c r="C1678" s="6">
        <v>100</v>
      </c>
      <c r="D1678" s="5" t="s">
        <v>3370</v>
      </c>
      <c r="E1678" s="5" t="s">
        <v>3413</v>
      </c>
      <c r="F1678" s="5" t="s">
        <v>3414</v>
      </c>
      <c r="G1678" s="5" t="s">
        <v>3259</v>
      </c>
      <c r="H1678" s="5" t="s">
        <v>232</v>
      </c>
      <c r="I1678" s="5" t="s">
        <v>133</v>
      </c>
      <c r="J1678" s="5" t="s">
        <v>33</v>
      </c>
      <c r="K1678" s="7">
        <v>43669</v>
      </c>
      <c r="L1678" s="7"/>
      <c r="M1678" s="6" t="s">
        <v>83</v>
      </c>
      <c r="N1678" s="5" t="s">
        <v>26</v>
      </c>
      <c r="O1678" s="9">
        <f>_xlfn.IFNA(VLOOKUP(Table14[[#This Row],[SMT ID]],'[2]2018'!$A$7:$U$90,3,FALSE),VLOOKUP(Table14[[#This Row],[SMT ID]],'[2]2019'!$A$7:$T$120,4,FALSE))</f>
        <v>43983</v>
      </c>
      <c r="P1678" s="6" t="str">
        <f>_xlfn.IFNA(VLOOKUP(Table14[[#This Row],[SMT ID]],'[2]2018'!$A$7:$U$90,4,FALSE),VLOOKUP(Table14[[#This Row],[SMT ID]],'[2]2019'!$A$7:$T$120,5,FALSE))</f>
        <v>Yes</v>
      </c>
      <c r="Q1678" s="6" t="s">
        <v>4526</v>
      </c>
      <c r="R1678" s="6" t="e">
        <f>VLOOKUP(Table14[[#This Row],[SMT ID]],'2018 K-1 Export'!A1328:I2879,9,0)</f>
        <v>#N/A</v>
      </c>
      <c r="S1678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78" s="37" t="e">
        <f>VLOOKUP(Table14[[#This Row],[SMT ID]],'[1]Section 163(j) Election'!$A$5:$J$1406,7,0)</f>
        <v>#N/A</v>
      </c>
    </row>
    <row r="1679" spans="1:20" s="5" customFormat="1" ht="30" customHeight="1" x14ac:dyDescent="0.25">
      <c r="B1679" s="15">
        <v>79026</v>
      </c>
      <c r="C1679" s="6">
        <v>100</v>
      </c>
      <c r="D1679" s="5" t="s">
        <v>3370</v>
      </c>
      <c r="E1679" s="5" t="s">
        <v>4546</v>
      </c>
      <c r="G1679" s="5" t="s">
        <v>1973</v>
      </c>
      <c r="K1679" s="7">
        <v>43776</v>
      </c>
      <c r="L1679" s="7"/>
      <c r="M1679" s="6"/>
      <c r="O1679" s="9">
        <v>44166</v>
      </c>
      <c r="P1679" s="47" t="s">
        <v>21</v>
      </c>
      <c r="Q1679" s="6" t="s">
        <v>4526</v>
      </c>
      <c r="R1679" s="6"/>
      <c r="S1679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79" s="38" t="e">
        <f>VLOOKUP(Table14[[#This Row],[SMT ID]],'[1]Section 163(j) Election'!$A$5:$J$1406,7,0)</f>
        <v>#N/A</v>
      </c>
    </row>
    <row r="1680" spans="1:20" s="5" customFormat="1" ht="30" customHeight="1" x14ac:dyDescent="0.25">
      <c r="A1680" s="5" t="s">
        <v>3370</v>
      </c>
      <c r="B1680" s="15">
        <v>79029</v>
      </c>
      <c r="C1680" s="6">
        <v>100</v>
      </c>
      <c r="D1680" s="5" t="s">
        <v>3370</v>
      </c>
      <c r="E1680" s="5" t="s">
        <v>3415</v>
      </c>
      <c r="F1680" s="5" t="s">
        <v>3416</v>
      </c>
      <c r="G1680" s="5" t="s">
        <v>402</v>
      </c>
      <c r="H1680" s="5" t="s">
        <v>61</v>
      </c>
      <c r="I1680" s="5" t="s">
        <v>19</v>
      </c>
      <c r="J1680" s="5" t="s">
        <v>19</v>
      </c>
      <c r="K1680" s="7">
        <v>43769</v>
      </c>
      <c r="L1680" s="7"/>
      <c r="M1680" s="6" t="s">
        <v>70</v>
      </c>
      <c r="N1680" s="5" t="s">
        <v>47</v>
      </c>
      <c r="O1680" s="9">
        <f>_xlfn.IFNA(VLOOKUP(Table14[[#This Row],[SMT ID]],'[2]2018'!$A$7:$U$90,3,FALSE),VLOOKUP(Table14[[#This Row],[SMT ID]],'[2]2019'!$A$7:$T$120,4,FALSE))</f>
        <v>44166</v>
      </c>
      <c r="P1680" s="6" t="str">
        <f>_xlfn.IFNA(VLOOKUP(Table14[[#This Row],[SMT ID]],'[2]2018'!$A$7:$U$90,4,FALSE),VLOOKUP(Table14[[#This Row],[SMT ID]],'[2]2019'!$A$7:$T$120,5,FALSE))</f>
        <v>Yes</v>
      </c>
      <c r="Q1680" s="6" t="s">
        <v>4526</v>
      </c>
      <c r="R1680" s="6" t="e">
        <f>VLOOKUP(Table14[[#This Row],[SMT ID]],'2018 K-1 Export'!A1329:I2880,9,0)</f>
        <v>#N/A</v>
      </c>
      <c r="S1680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80" s="37" t="e">
        <f>VLOOKUP(Table14[[#This Row],[SMT ID]],'[1]Section 163(j) Election'!$A$5:$J$1406,7,0)</f>
        <v>#N/A</v>
      </c>
    </row>
    <row r="1681" spans="1:20" s="5" customFormat="1" ht="30" customHeight="1" x14ac:dyDescent="0.25">
      <c r="A1681" s="5" t="s">
        <v>1977</v>
      </c>
      <c r="B1681" s="15">
        <v>79030</v>
      </c>
      <c r="C1681" s="6">
        <v>100</v>
      </c>
      <c r="D1681" s="5" t="s">
        <v>1977</v>
      </c>
      <c r="E1681" s="5" t="s">
        <v>1987</v>
      </c>
      <c r="F1681" s="5" t="s">
        <v>1988</v>
      </c>
      <c r="G1681" s="5" t="s">
        <v>1989</v>
      </c>
      <c r="H1681" s="5" t="s">
        <v>115</v>
      </c>
      <c r="I1681" s="5" t="s">
        <v>1990</v>
      </c>
      <c r="J1681" s="5" t="s">
        <v>1381</v>
      </c>
      <c r="K1681" s="7">
        <v>43706</v>
      </c>
      <c r="L1681" s="7"/>
      <c r="M1681" s="6" t="s">
        <v>70</v>
      </c>
      <c r="N1681" s="5" t="s">
        <v>47</v>
      </c>
      <c r="O1681" s="9">
        <f>_xlfn.IFNA(VLOOKUP(Table14[[#This Row],[SMT ID]],'[2]2018'!$A$7:$U$90,3,FALSE),VLOOKUP(Table14[[#This Row],[SMT ID]],'[2]2019'!$A$7:$T$120,4,FALSE))</f>
        <v>44287</v>
      </c>
      <c r="P1681" s="6" t="str">
        <f>_xlfn.IFNA(VLOOKUP(Table14[[#This Row],[SMT ID]],'[2]2018'!$A$7:$U$90,4,FALSE),VLOOKUP(Table14[[#This Row],[SMT ID]],'[2]2019'!$A$7:$T$120,5,FALSE))</f>
        <v>Yes</v>
      </c>
      <c r="Q1681" s="6" t="s">
        <v>4526</v>
      </c>
      <c r="R1681" s="6" t="e">
        <f>VLOOKUP(Table14[[#This Row],[SMT ID]],'2018 K-1 Export'!A717:I2268,9,0)</f>
        <v>#N/A</v>
      </c>
      <c r="S1681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81" s="38" t="e">
        <f>VLOOKUP(Table14[[#This Row],[SMT ID]],'[1]Section 163(j) Election'!$A$5:$J$1406,7,0)</f>
        <v>#N/A</v>
      </c>
    </row>
    <row r="1682" spans="1:20" s="5" customFormat="1" ht="30" customHeight="1" x14ac:dyDescent="0.25">
      <c r="B1682" s="15">
        <v>79042</v>
      </c>
      <c r="C1682" s="6">
        <v>100</v>
      </c>
      <c r="D1682" s="5" t="s">
        <v>4539</v>
      </c>
      <c r="E1682" s="5" t="s">
        <v>4547</v>
      </c>
      <c r="G1682" s="5" t="s">
        <v>779</v>
      </c>
      <c r="K1682" s="7">
        <v>43795</v>
      </c>
      <c r="L1682" s="7"/>
      <c r="M1682" s="6"/>
      <c r="O1682" s="9">
        <v>44378</v>
      </c>
      <c r="P1682" s="47" t="s">
        <v>21</v>
      </c>
      <c r="Q1682" s="6" t="s">
        <v>4526</v>
      </c>
      <c r="R1682" s="6"/>
      <c r="S1682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82" s="37" t="e">
        <f>VLOOKUP(Table14[[#This Row],[SMT ID]],'[1]Section 163(j) Election'!$A$5:$J$1406,7,0)</f>
        <v>#N/A</v>
      </c>
    </row>
    <row r="1683" spans="1:20" s="5" customFormat="1" ht="30" customHeight="1" x14ac:dyDescent="0.25">
      <c r="A1683" s="5" t="s">
        <v>3300</v>
      </c>
      <c r="B1683" s="15">
        <v>79058</v>
      </c>
      <c r="C1683" s="6">
        <v>100</v>
      </c>
      <c r="D1683" s="5" t="s">
        <v>3300</v>
      </c>
      <c r="E1683" s="5" t="s">
        <v>3344</v>
      </c>
      <c r="F1683" s="5" t="s">
        <v>3345</v>
      </c>
      <c r="G1683" s="5" t="s">
        <v>3284</v>
      </c>
      <c r="H1683" s="5" t="s">
        <v>524</v>
      </c>
      <c r="I1683" s="5" t="s">
        <v>43</v>
      </c>
      <c r="J1683" s="5" t="s">
        <v>19</v>
      </c>
      <c r="K1683" s="7">
        <v>43616</v>
      </c>
      <c r="L1683" s="7"/>
      <c r="M1683" s="6" t="s">
        <v>19</v>
      </c>
      <c r="N1683" s="5" t="s">
        <v>19</v>
      </c>
      <c r="O1683" s="9"/>
      <c r="P1683" s="6" t="s">
        <v>4525</v>
      </c>
      <c r="Q1683" s="6" t="s">
        <v>4525</v>
      </c>
      <c r="R1683" s="6" t="e">
        <f>VLOOKUP(Table14[[#This Row],[SMT ID]],'2018 K-1 Export'!A1291:I2842,9,0)</f>
        <v>#N/A</v>
      </c>
      <c r="S1683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83" s="38" t="e">
        <f>VLOOKUP(Table14[[#This Row],[SMT ID]],'[1]Section 163(j) Election'!$A$5:$J$1406,7,0)</f>
        <v>#N/A</v>
      </c>
    </row>
    <row r="1684" spans="1:20" s="5" customFormat="1" ht="30" customHeight="1" x14ac:dyDescent="0.25">
      <c r="A1684" s="5" t="s">
        <v>3300</v>
      </c>
      <c r="B1684" s="15">
        <v>79059</v>
      </c>
      <c r="C1684" s="6">
        <v>100</v>
      </c>
      <c r="D1684" s="5" t="s">
        <v>3300</v>
      </c>
      <c r="E1684" s="5" t="s">
        <v>3346</v>
      </c>
      <c r="F1684" s="5" t="s">
        <v>3347</v>
      </c>
      <c r="G1684" s="5" t="s">
        <v>3284</v>
      </c>
      <c r="H1684" s="5" t="s">
        <v>524</v>
      </c>
      <c r="I1684" s="5" t="s">
        <v>43</v>
      </c>
      <c r="J1684" s="5" t="s">
        <v>19</v>
      </c>
      <c r="K1684" s="7">
        <v>43566</v>
      </c>
      <c r="L1684" s="7"/>
      <c r="M1684" s="6" t="s">
        <v>19</v>
      </c>
      <c r="N1684" s="5" t="s">
        <v>19</v>
      </c>
      <c r="O1684" s="9"/>
      <c r="P1684" s="6" t="s">
        <v>4525</v>
      </c>
      <c r="Q1684" s="6" t="s">
        <v>4525</v>
      </c>
      <c r="R1684" s="6" t="e">
        <f>VLOOKUP(Table14[[#This Row],[SMT ID]],'2018 K-1 Export'!A1292:I2843,9,0)</f>
        <v>#N/A</v>
      </c>
      <c r="S1684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84" s="37" t="e">
        <f>VLOOKUP(Table14[[#This Row],[SMT ID]],'[1]Section 163(j) Election'!$A$5:$J$1406,7,0)</f>
        <v>#N/A</v>
      </c>
    </row>
    <row r="1685" spans="1:20" s="5" customFormat="1" ht="30" customHeight="1" x14ac:dyDescent="0.25">
      <c r="A1685" s="5" t="s">
        <v>3300</v>
      </c>
      <c r="B1685" s="15">
        <v>79060</v>
      </c>
      <c r="C1685" s="6">
        <v>100</v>
      </c>
      <c r="D1685" s="5" t="s">
        <v>3300</v>
      </c>
      <c r="E1685" s="5" t="s">
        <v>3348</v>
      </c>
      <c r="F1685" s="5" t="s">
        <v>3349</v>
      </c>
      <c r="G1685" s="5" t="s">
        <v>3284</v>
      </c>
      <c r="H1685" s="5" t="s">
        <v>524</v>
      </c>
      <c r="I1685" s="5" t="s">
        <v>43</v>
      </c>
      <c r="J1685" s="5" t="s">
        <v>19</v>
      </c>
      <c r="K1685" s="7">
        <v>43553</v>
      </c>
      <c r="L1685" s="7"/>
      <c r="M1685" s="6" t="s">
        <v>19</v>
      </c>
      <c r="N1685" s="5" t="s">
        <v>19</v>
      </c>
      <c r="O1685" s="9"/>
      <c r="P1685" s="6" t="s">
        <v>4525</v>
      </c>
      <c r="Q1685" s="6" t="s">
        <v>4525</v>
      </c>
      <c r="R1685" s="6" t="e">
        <f>VLOOKUP(Table14[[#This Row],[SMT ID]],'2018 K-1 Export'!A1293:I2844,9,0)</f>
        <v>#N/A</v>
      </c>
      <c r="S1685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85" s="38" t="e">
        <f>VLOOKUP(Table14[[#This Row],[SMT ID]],'[1]Section 163(j) Election'!$A$5:$J$1406,7,0)</f>
        <v>#N/A</v>
      </c>
    </row>
    <row r="1686" spans="1:20" s="5" customFormat="1" ht="30" customHeight="1" x14ac:dyDescent="0.25">
      <c r="A1686" s="5" t="s">
        <v>3300</v>
      </c>
      <c r="B1686" s="15">
        <v>79061</v>
      </c>
      <c r="C1686" s="6">
        <v>100</v>
      </c>
      <c r="D1686" s="5" t="s">
        <v>3300</v>
      </c>
      <c r="E1686" s="5" t="s">
        <v>3350</v>
      </c>
      <c r="F1686" s="5" t="s">
        <v>3351</v>
      </c>
      <c r="G1686" s="5" t="s">
        <v>3284</v>
      </c>
      <c r="H1686" s="5" t="s">
        <v>524</v>
      </c>
      <c r="I1686" s="5" t="s">
        <v>43</v>
      </c>
      <c r="J1686" s="5" t="s">
        <v>19</v>
      </c>
      <c r="K1686" s="7">
        <v>43570</v>
      </c>
      <c r="L1686" s="7"/>
      <c r="M1686" s="6" t="s">
        <v>19</v>
      </c>
      <c r="N1686" s="5" t="s">
        <v>19</v>
      </c>
      <c r="O1686" s="9"/>
      <c r="P1686" s="6" t="s">
        <v>4525</v>
      </c>
      <c r="Q1686" s="6" t="s">
        <v>4525</v>
      </c>
      <c r="R1686" s="6" t="e">
        <f>VLOOKUP(Table14[[#This Row],[SMT ID]],'2018 K-1 Export'!A1294:I2845,9,0)</f>
        <v>#N/A</v>
      </c>
      <c r="S1686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86" s="37" t="e">
        <f>VLOOKUP(Table14[[#This Row],[SMT ID]],'[1]Section 163(j) Election'!$A$5:$J$1406,7,0)</f>
        <v>#N/A</v>
      </c>
    </row>
    <row r="1687" spans="1:20" s="5" customFormat="1" ht="30" customHeight="1" x14ac:dyDescent="0.25">
      <c r="A1687" s="5" t="s">
        <v>3300</v>
      </c>
      <c r="B1687" s="15">
        <v>79062</v>
      </c>
      <c r="C1687" s="6">
        <v>100</v>
      </c>
      <c r="D1687" s="5" t="s">
        <v>3300</v>
      </c>
      <c r="E1687" s="5" t="s">
        <v>3352</v>
      </c>
      <c r="F1687" s="5" t="s">
        <v>3353</v>
      </c>
      <c r="G1687" s="5" t="s">
        <v>3284</v>
      </c>
      <c r="H1687" s="5" t="s">
        <v>524</v>
      </c>
      <c r="I1687" s="5" t="s">
        <v>43</v>
      </c>
      <c r="J1687" s="5" t="s">
        <v>19</v>
      </c>
      <c r="K1687" s="7">
        <v>43552</v>
      </c>
      <c r="L1687" s="7"/>
      <c r="M1687" s="6" t="s">
        <v>19</v>
      </c>
      <c r="N1687" s="5" t="s">
        <v>19</v>
      </c>
      <c r="O1687" s="9"/>
      <c r="P1687" s="6" t="s">
        <v>4525</v>
      </c>
      <c r="Q1687" s="6" t="s">
        <v>4525</v>
      </c>
      <c r="R1687" s="6" t="e">
        <f>VLOOKUP(Table14[[#This Row],[SMT ID]],'2018 K-1 Export'!A1295:I2846,9,0)</f>
        <v>#N/A</v>
      </c>
      <c r="S1687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87" s="38" t="e">
        <f>VLOOKUP(Table14[[#This Row],[SMT ID]],'[1]Section 163(j) Election'!$A$5:$J$1406,7,0)</f>
        <v>#N/A</v>
      </c>
    </row>
    <row r="1688" spans="1:20" s="5" customFormat="1" ht="30" customHeight="1" x14ac:dyDescent="0.25">
      <c r="A1688" s="5" t="s">
        <v>3300</v>
      </c>
      <c r="B1688" s="15">
        <v>79070</v>
      </c>
      <c r="C1688" s="6">
        <v>100</v>
      </c>
      <c r="D1688" s="5" t="s">
        <v>3300</v>
      </c>
      <c r="E1688" s="5" t="s">
        <v>3354</v>
      </c>
      <c r="F1688" s="5" t="s">
        <v>3355</v>
      </c>
      <c r="G1688" s="5" t="s">
        <v>3284</v>
      </c>
      <c r="H1688" s="5" t="s">
        <v>524</v>
      </c>
      <c r="I1688" s="5" t="s">
        <v>43</v>
      </c>
      <c r="J1688" s="5" t="s">
        <v>19</v>
      </c>
      <c r="K1688" s="7">
        <v>43573</v>
      </c>
      <c r="L1688" s="7"/>
      <c r="M1688" s="6" t="s">
        <v>19</v>
      </c>
      <c r="N1688" s="5" t="s">
        <v>19</v>
      </c>
      <c r="O1688" s="9"/>
      <c r="P1688" s="6" t="s">
        <v>4525</v>
      </c>
      <c r="Q1688" s="6" t="s">
        <v>4525</v>
      </c>
      <c r="R1688" s="6" t="e">
        <f>VLOOKUP(Table14[[#This Row],[SMT ID]],'2018 K-1 Export'!A1296:I2847,9,0)</f>
        <v>#N/A</v>
      </c>
      <c r="S1688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88" s="37" t="e">
        <f>VLOOKUP(Table14[[#This Row],[SMT ID]],'[1]Section 163(j) Election'!$A$5:$J$1406,7,0)</f>
        <v>#N/A</v>
      </c>
    </row>
    <row r="1689" spans="1:20" s="5" customFormat="1" ht="30" customHeight="1" x14ac:dyDescent="0.25">
      <c r="A1689" s="5" t="s">
        <v>4261</v>
      </c>
      <c r="B1689" s="15">
        <v>79096</v>
      </c>
      <c r="C1689" s="6">
        <v>100</v>
      </c>
      <c r="D1689" s="5" t="s">
        <v>4261</v>
      </c>
      <c r="E1689" s="5" t="s">
        <v>4274</v>
      </c>
      <c r="F1689" s="5" t="s">
        <v>4275</v>
      </c>
      <c r="G1689" s="5" t="s">
        <v>585</v>
      </c>
      <c r="H1689" s="5" t="s">
        <v>524</v>
      </c>
      <c r="I1689" s="5" t="s">
        <v>43</v>
      </c>
      <c r="J1689" s="5" t="s">
        <v>19</v>
      </c>
      <c r="K1689" s="7">
        <v>43558</v>
      </c>
      <c r="L1689" s="7"/>
      <c r="M1689" s="6" t="s">
        <v>19</v>
      </c>
      <c r="N1689" s="5" t="s">
        <v>19</v>
      </c>
      <c r="O1689" s="9"/>
      <c r="P1689" s="6" t="s">
        <v>4525</v>
      </c>
      <c r="Q1689" s="6" t="s">
        <v>4525</v>
      </c>
      <c r="R1689" s="6" t="e">
        <f>VLOOKUP(Table14[[#This Row],[SMT ID]],'2018 K-1 Export'!A1690:I3241,9,0)</f>
        <v>#N/A</v>
      </c>
      <c r="S1689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89" s="38" t="e">
        <f>VLOOKUP(Table14[[#This Row],[SMT ID]],'[1]Section 163(j) Election'!$A$5:$J$1406,7,0)</f>
        <v>#N/A</v>
      </c>
    </row>
    <row r="1690" spans="1:20" s="5" customFormat="1" ht="30" customHeight="1" x14ac:dyDescent="0.25">
      <c r="A1690" s="5" t="s">
        <v>3300</v>
      </c>
      <c r="B1690" s="15">
        <v>79111</v>
      </c>
      <c r="C1690" s="6">
        <v>100</v>
      </c>
      <c r="D1690" s="5" t="s">
        <v>3300</v>
      </c>
      <c r="E1690" s="5" t="s">
        <v>3356</v>
      </c>
      <c r="F1690" s="5" t="s">
        <v>3357</v>
      </c>
      <c r="G1690" s="5" t="s">
        <v>3284</v>
      </c>
      <c r="H1690" s="5" t="s">
        <v>524</v>
      </c>
      <c r="I1690" s="5" t="s">
        <v>43</v>
      </c>
      <c r="J1690" s="5" t="s">
        <v>19</v>
      </c>
      <c r="K1690" s="7">
        <v>43565</v>
      </c>
      <c r="L1690" s="7"/>
      <c r="M1690" s="6" t="s">
        <v>19</v>
      </c>
      <c r="N1690" s="5" t="s">
        <v>19</v>
      </c>
      <c r="O1690" s="9"/>
      <c r="P1690" s="6" t="s">
        <v>4525</v>
      </c>
      <c r="Q1690" s="6" t="s">
        <v>4525</v>
      </c>
      <c r="R1690" s="6" t="e">
        <f>VLOOKUP(Table14[[#This Row],[SMT ID]],'2018 K-1 Export'!A1297:I2848,9,0)</f>
        <v>#N/A</v>
      </c>
      <c r="S1690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90" s="37" t="e">
        <f>VLOOKUP(Table14[[#This Row],[SMT ID]],'[1]Section 163(j) Election'!$A$5:$J$1406,7,0)</f>
        <v>#N/A</v>
      </c>
    </row>
    <row r="1691" spans="1:20" s="5" customFormat="1" ht="30" customHeight="1" x14ac:dyDescent="0.25">
      <c r="A1691" s="5" t="s">
        <v>3300</v>
      </c>
      <c r="B1691" s="15">
        <v>79115</v>
      </c>
      <c r="C1691" s="6">
        <v>100</v>
      </c>
      <c r="D1691" s="5" t="s">
        <v>3300</v>
      </c>
      <c r="E1691" s="5" t="s">
        <v>3358</v>
      </c>
      <c r="F1691" s="5" t="s">
        <v>3359</v>
      </c>
      <c r="G1691" s="5" t="s">
        <v>3284</v>
      </c>
      <c r="H1691" s="5" t="s">
        <v>524</v>
      </c>
      <c r="I1691" s="5" t="s">
        <v>43</v>
      </c>
      <c r="J1691" s="5" t="s">
        <v>19</v>
      </c>
      <c r="K1691" s="7">
        <v>43643</v>
      </c>
      <c r="L1691" s="7"/>
      <c r="M1691" s="6" t="s">
        <v>19</v>
      </c>
      <c r="N1691" s="5" t="s">
        <v>19</v>
      </c>
      <c r="O1691" s="9"/>
      <c r="P1691" s="6" t="s">
        <v>4525</v>
      </c>
      <c r="Q1691" s="6" t="s">
        <v>4525</v>
      </c>
      <c r="R1691" s="6" t="e">
        <f>VLOOKUP(Table14[[#This Row],[SMT ID]],'2018 K-1 Export'!A1298:I2849,9,0)</f>
        <v>#N/A</v>
      </c>
      <c r="S1691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91" s="38" t="e">
        <f>VLOOKUP(Table14[[#This Row],[SMT ID]],'[1]Section 163(j) Election'!$A$5:$J$1406,7,0)</f>
        <v>#N/A</v>
      </c>
    </row>
    <row r="1692" spans="1:20" s="5" customFormat="1" ht="30" customHeight="1" x14ac:dyDescent="0.25">
      <c r="A1692" s="5" t="s">
        <v>3370</v>
      </c>
      <c r="B1692" s="15">
        <v>79116</v>
      </c>
      <c r="C1692" s="6">
        <v>100</v>
      </c>
      <c r="D1692" s="5" t="s">
        <v>3370</v>
      </c>
      <c r="E1692" s="5" t="s">
        <v>3417</v>
      </c>
      <c r="F1692" s="5" t="s">
        <v>3418</v>
      </c>
      <c r="G1692" s="5" t="s">
        <v>3259</v>
      </c>
      <c r="H1692" s="5" t="s">
        <v>53</v>
      </c>
      <c r="I1692" s="5" t="s">
        <v>1990</v>
      </c>
      <c r="J1692" s="5" t="s">
        <v>33</v>
      </c>
      <c r="K1692" s="7">
        <v>43698</v>
      </c>
      <c r="L1692" s="7"/>
      <c r="M1692" s="6" t="s">
        <v>64</v>
      </c>
      <c r="N1692" s="5" t="s">
        <v>26</v>
      </c>
      <c r="O1692" s="9">
        <f>_xlfn.IFNA(VLOOKUP(Table14[[#This Row],[SMT ID]],'[2]2018'!$A$7:$U$90,3,FALSE),VLOOKUP(Table14[[#This Row],[SMT ID]],'[2]2019'!$A$7:$T$120,4,FALSE))</f>
        <v>43922</v>
      </c>
      <c r="P1692" s="6" t="str">
        <f>_xlfn.IFNA(VLOOKUP(Table14[[#This Row],[SMT ID]],'[2]2018'!$A$7:$U$90,4,FALSE),VLOOKUP(Table14[[#This Row],[SMT ID]],'[2]2019'!$A$7:$T$120,5,FALSE))</f>
        <v>Yes</v>
      </c>
      <c r="Q1692" s="6" t="s">
        <v>4526</v>
      </c>
      <c r="R1692" s="6" t="e">
        <f>VLOOKUP(Table14[[#This Row],[SMT ID]],'2018 K-1 Export'!A1330:I2881,9,0)</f>
        <v>#N/A</v>
      </c>
      <c r="S1692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92" s="37" t="e">
        <f>VLOOKUP(Table14[[#This Row],[SMT ID]],'[1]Section 163(j) Election'!$A$5:$J$1406,7,0)</f>
        <v>#N/A</v>
      </c>
    </row>
    <row r="1693" spans="1:20" s="5" customFormat="1" ht="30" customHeight="1" x14ac:dyDescent="0.25">
      <c r="A1693" s="5" t="s">
        <v>3278</v>
      </c>
      <c r="B1693" s="15">
        <v>79121</v>
      </c>
      <c r="C1693" s="6">
        <v>100</v>
      </c>
      <c r="D1693" s="5" t="s">
        <v>3278</v>
      </c>
      <c r="E1693" s="5" t="s">
        <v>3282</v>
      </c>
      <c r="F1693" s="5" t="s">
        <v>3283</v>
      </c>
      <c r="G1693" s="5" t="s">
        <v>3284</v>
      </c>
      <c r="H1693" s="5" t="s">
        <v>524</v>
      </c>
      <c r="I1693" s="5" t="s">
        <v>43</v>
      </c>
      <c r="J1693" s="5" t="s">
        <v>19</v>
      </c>
      <c r="K1693" s="7">
        <v>43579</v>
      </c>
      <c r="L1693" s="7"/>
      <c r="M1693" s="6" t="s">
        <v>19</v>
      </c>
      <c r="N1693" s="5" t="s">
        <v>19</v>
      </c>
      <c r="O1693" s="9"/>
      <c r="P1693" s="6" t="s">
        <v>4525</v>
      </c>
      <c r="Q1693" s="6" t="s">
        <v>4525</v>
      </c>
      <c r="R1693" s="6" t="e">
        <f>VLOOKUP(Table14[[#This Row],[SMT ID]],'2018 K-1 Export'!A1261:I2812,9,0)</f>
        <v>#N/A</v>
      </c>
      <c r="S1693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93" s="38" t="e">
        <f>VLOOKUP(Table14[[#This Row],[SMT ID]],'[1]Section 163(j) Election'!$A$5:$J$1406,7,0)</f>
        <v>#N/A</v>
      </c>
    </row>
    <row r="1694" spans="1:20" s="5" customFormat="1" ht="30" customHeight="1" x14ac:dyDescent="0.25">
      <c r="A1694" s="5" t="s">
        <v>3370</v>
      </c>
      <c r="B1694" s="15">
        <v>79132</v>
      </c>
      <c r="C1694" s="6">
        <v>100</v>
      </c>
      <c r="D1694" s="5" t="s">
        <v>3370</v>
      </c>
      <c r="E1694" s="5" t="s">
        <v>3419</v>
      </c>
      <c r="F1694" s="5" t="s">
        <v>3420</v>
      </c>
      <c r="G1694" s="5" t="s">
        <v>3421</v>
      </c>
      <c r="H1694" s="5" t="s">
        <v>232</v>
      </c>
      <c r="I1694" s="5" t="s">
        <v>133</v>
      </c>
      <c r="J1694" s="5" t="s">
        <v>19</v>
      </c>
      <c r="K1694" s="7">
        <v>43748</v>
      </c>
      <c r="L1694" s="7"/>
      <c r="M1694" s="6" t="s">
        <v>70</v>
      </c>
      <c r="N1694" s="5" t="s">
        <v>47</v>
      </c>
      <c r="O1694" s="9">
        <f>_xlfn.IFNA(VLOOKUP(Table14[[#This Row],[SMT ID]],'[2]2018'!$A$7:$U$90,3,FALSE),VLOOKUP(Table14[[#This Row],[SMT ID]],'[2]2019'!$A$7:$T$120,4,FALSE))</f>
        <v>44105</v>
      </c>
      <c r="P1694" s="6" t="str">
        <f>_xlfn.IFNA(VLOOKUP(Table14[[#This Row],[SMT ID]],'[2]2018'!$A$7:$U$90,4,FALSE),VLOOKUP(Table14[[#This Row],[SMT ID]],'[2]2019'!$A$7:$T$120,5,FALSE))</f>
        <v>Yes</v>
      </c>
      <c r="Q1694" s="6" t="s">
        <v>4526</v>
      </c>
      <c r="R1694" s="6" t="e">
        <f>VLOOKUP(Table14[[#This Row],[SMT ID]],'2018 K-1 Export'!A1331:I2882,9,0)</f>
        <v>#N/A</v>
      </c>
      <c r="S1694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94" s="37" t="e">
        <f>VLOOKUP(Table14[[#This Row],[SMT ID]],'[1]Section 163(j) Election'!$A$5:$J$1406,7,0)</f>
        <v>#N/A</v>
      </c>
    </row>
    <row r="1695" spans="1:20" s="5" customFormat="1" ht="30" customHeight="1" x14ac:dyDescent="0.25">
      <c r="A1695" s="5" t="s">
        <v>3370</v>
      </c>
      <c r="B1695" s="15">
        <v>79138</v>
      </c>
      <c r="C1695" s="6">
        <v>100</v>
      </c>
      <c r="D1695" s="5" t="s">
        <v>3370</v>
      </c>
      <c r="E1695" s="5" t="s">
        <v>3422</v>
      </c>
      <c r="F1695" s="5" t="s">
        <v>3423</v>
      </c>
      <c r="G1695" s="5" t="s">
        <v>3424</v>
      </c>
      <c r="H1695" s="5" t="s">
        <v>42</v>
      </c>
      <c r="I1695" s="5" t="s">
        <v>43</v>
      </c>
      <c r="J1695" s="5" t="s">
        <v>631</v>
      </c>
      <c r="K1695" s="7">
        <v>43706</v>
      </c>
      <c r="L1695" s="7"/>
      <c r="M1695" s="6" t="s">
        <v>70</v>
      </c>
      <c r="N1695" s="5" t="s">
        <v>47</v>
      </c>
      <c r="O1695" s="9">
        <f>_xlfn.IFNA(VLOOKUP(Table14[[#This Row],[SMT ID]],'[2]2018'!$A$7:$U$90,3,FALSE),VLOOKUP(Table14[[#This Row],[SMT ID]],'[2]2019'!$A$7:$T$120,4,FALSE))</f>
        <v>44105</v>
      </c>
      <c r="P1695" s="6" t="str">
        <f>_xlfn.IFNA(VLOOKUP(Table14[[#This Row],[SMT ID]],'[2]2018'!$A$7:$U$90,4,FALSE),VLOOKUP(Table14[[#This Row],[SMT ID]],'[2]2019'!$A$7:$T$120,5,FALSE))</f>
        <v>Yes</v>
      </c>
      <c r="Q1695" s="6" t="s">
        <v>4526</v>
      </c>
      <c r="R1695" s="6" t="e">
        <f>VLOOKUP(Table14[[#This Row],[SMT ID]],'2018 K-1 Export'!A1332:I2883,9,0)</f>
        <v>#N/A</v>
      </c>
      <c r="S1695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95" s="38" t="e">
        <f>VLOOKUP(Table14[[#This Row],[SMT ID]],'[1]Section 163(j) Election'!$A$5:$J$1406,7,0)</f>
        <v>#N/A</v>
      </c>
    </row>
    <row r="1696" spans="1:20" s="5" customFormat="1" ht="30" customHeight="1" x14ac:dyDescent="0.25">
      <c r="B1696" s="15">
        <v>79141</v>
      </c>
      <c r="C1696" s="6">
        <v>7</v>
      </c>
      <c r="D1696" s="5" t="s">
        <v>4555</v>
      </c>
      <c r="E1696" s="5" t="s">
        <v>4548</v>
      </c>
      <c r="G1696" s="5" t="s">
        <v>755</v>
      </c>
      <c r="K1696" s="7">
        <v>43795</v>
      </c>
      <c r="L1696" s="7"/>
      <c r="M1696" s="6"/>
      <c r="O1696" s="9">
        <v>44256</v>
      </c>
      <c r="P1696" s="47" t="s">
        <v>21</v>
      </c>
      <c r="Q1696" s="6" t="s">
        <v>4526</v>
      </c>
      <c r="R1696" s="6"/>
      <c r="S1696" s="37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696" s="37" t="e">
        <f>VLOOKUP(Table14[[#This Row],[SMT ID]],'[1]Section 163(j) Election'!$A$5:$J$1406,7,0)</f>
        <v>#N/A</v>
      </c>
    </row>
    <row r="1697" spans="1:20" s="5" customFormat="1" ht="30" customHeight="1" x14ac:dyDescent="0.25">
      <c r="B1697" s="15">
        <v>79141</v>
      </c>
      <c r="C1697" s="6">
        <v>93</v>
      </c>
      <c r="D1697" s="5" t="s">
        <v>4556</v>
      </c>
      <c r="E1697" s="5" t="s">
        <v>4548</v>
      </c>
      <c r="G1697" s="5" t="s">
        <v>755</v>
      </c>
      <c r="K1697" s="7">
        <v>43795</v>
      </c>
      <c r="L1697" s="7"/>
      <c r="M1697" s="6"/>
      <c r="O1697" s="9">
        <v>44256</v>
      </c>
      <c r="P1697" s="47" t="s">
        <v>21</v>
      </c>
      <c r="Q1697" s="6" t="s">
        <v>4526</v>
      </c>
      <c r="R1697" s="6"/>
      <c r="S1697" s="37"/>
      <c r="T1697" s="37"/>
    </row>
    <row r="1698" spans="1:20" s="5" customFormat="1" ht="30" customHeight="1" x14ac:dyDescent="0.25">
      <c r="A1698" s="5" t="s">
        <v>3370</v>
      </c>
      <c r="B1698" s="15">
        <v>79145</v>
      </c>
      <c r="C1698" s="6">
        <v>100</v>
      </c>
      <c r="D1698" s="5" t="s">
        <v>3370</v>
      </c>
      <c r="E1698" s="5" t="s">
        <v>3425</v>
      </c>
      <c r="F1698" s="5" t="s">
        <v>3426</v>
      </c>
      <c r="G1698" s="5" t="s">
        <v>3427</v>
      </c>
      <c r="H1698" s="5" t="s">
        <v>630</v>
      </c>
      <c r="I1698" s="5" t="s">
        <v>43</v>
      </c>
      <c r="J1698" s="5" t="s">
        <v>33</v>
      </c>
      <c r="K1698" s="7">
        <v>43669</v>
      </c>
      <c r="L1698" s="7"/>
      <c r="M1698" s="6" t="s">
        <v>70</v>
      </c>
      <c r="N1698" s="5" t="s">
        <v>47</v>
      </c>
      <c r="O1698" s="9">
        <f>_xlfn.IFNA(VLOOKUP(Table14[[#This Row],[SMT ID]],'[2]2018'!$A$7:$U$90,3,FALSE),VLOOKUP(Table14[[#This Row],[SMT ID]],'[2]2019'!$A$7:$T$120,4,FALSE))</f>
        <v>44105</v>
      </c>
      <c r="P1698" s="6" t="str">
        <f>_xlfn.IFNA(VLOOKUP(Table14[[#This Row],[SMT ID]],'[2]2018'!$A$7:$U$90,4,FALSE),VLOOKUP(Table14[[#This Row],[SMT ID]],'[2]2019'!$A$7:$T$120,5,FALSE))</f>
        <v>Yes</v>
      </c>
      <c r="Q1698" s="6" t="s">
        <v>4526</v>
      </c>
      <c r="R1698" s="6" t="e">
        <f>VLOOKUP(Table14[[#This Row],[SMT ID]],'2018 K-1 Export'!A1333:I2884,9,0)</f>
        <v>#N/A</v>
      </c>
      <c r="S1698" s="37"/>
      <c r="T1698" s="37"/>
    </row>
    <row r="1699" spans="1:20" s="5" customFormat="1" ht="30" customHeight="1" x14ac:dyDescent="0.25">
      <c r="A1699" s="5" t="s">
        <v>3432</v>
      </c>
      <c r="B1699" s="15">
        <v>79157</v>
      </c>
      <c r="C1699" s="6">
        <v>100</v>
      </c>
      <c r="D1699" s="5" t="s">
        <v>3432</v>
      </c>
      <c r="E1699" s="5" t="s">
        <v>3439</v>
      </c>
      <c r="F1699" s="5" t="s">
        <v>3440</v>
      </c>
      <c r="G1699" s="5" t="s">
        <v>1704</v>
      </c>
      <c r="H1699" s="5" t="s">
        <v>524</v>
      </c>
      <c r="I1699" s="5" t="s">
        <v>19</v>
      </c>
      <c r="J1699" s="5" t="s">
        <v>19</v>
      </c>
      <c r="K1699" s="7">
        <v>43622</v>
      </c>
      <c r="L1699" s="7"/>
      <c r="M1699" s="6" t="s">
        <v>19</v>
      </c>
      <c r="O1699" s="9"/>
      <c r="P1699" s="6" t="s">
        <v>4525</v>
      </c>
      <c r="Q1699" s="6" t="s">
        <v>4525</v>
      </c>
      <c r="R1699" s="6" t="e">
        <f>VLOOKUP(Table14[[#This Row],[SMT ID]],'2018 K-1 Export'!A1337:I2888,9,0)</f>
        <v>#N/A</v>
      </c>
      <c r="S1699" s="37"/>
      <c r="T1699" s="37"/>
    </row>
    <row r="1700" spans="1:20" s="5" customFormat="1" ht="30" customHeight="1" x14ac:dyDescent="0.25">
      <c r="A1700" s="5" t="s">
        <v>3432</v>
      </c>
      <c r="B1700" s="15">
        <v>79158</v>
      </c>
      <c r="C1700" s="6">
        <v>100</v>
      </c>
      <c r="D1700" s="5" t="s">
        <v>3432</v>
      </c>
      <c r="E1700" s="5" t="s">
        <v>3441</v>
      </c>
      <c r="F1700" s="5" t="s">
        <v>3442</v>
      </c>
      <c r="G1700" s="5" t="s">
        <v>1704</v>
      </c>
      <c r="H1700" s="5" t="s">
        <v>19</v>
      </c>
      <c r="I1700" s="5" t="s">
        <v>19</v>
      </c>
      <c r="J1700" s="5" t="s">
        <v>19</v>
      </c>
      <c r="K1700" s="7">
        <v>43767</v>
      </c>
      <c r="L1700" s="7"/>
      <c r="M1700" s="6" t="s">
        <v>19</v>
      </c>
      <c r="O1700" s="9"/>
      <c r="P1700" s="6" t="s">
        <v>4525</v>
      </c>
      <c r="Q1700" s="6" t="s">
        <v>4525</v>
      </c>
      <c r="R1700" s="6" t="e">
        <f>VLOOKUP(Table14[[#This Row],[SMT ID]],'2018 K-1 Export'!A1338:I2889,9,0)</f>
        <v>#N/A</v>
      </c>
      <c r="S1700" s="37"/>
      <c r="T1700" s="37"/>
    </row>
    <row r="1701" spans="1:20" s="5" customFormat="1" ht="30" customHeight="1" x14ac:dyDescent="0.25">
      <c r="A1701" s="5" t="s">
        <v>3300</v>
      </c>
      <c r="B1701" s="15">
        <v>79211</v>
      </c>
      <c r="C1701" s="6">
        <v>100</v>
      </c>
      <c r="D1701" s="5" t="s">
        <v>3300</v>
      </c>
      <c r="E1701" s="5" t="s">
        <v>3360</v>
      </c>
      <c r="F1701" s="5" t="s">
        <v>3361</v>
      </c>
      <c r="G1701" s="5" t="s">
        <v>3284</v>
      </c>
      <c r="H1701" s="5" t="s">
        <v>524</v>
      </c>
      <c r="I1701" s="5" t="s">
        <v>43</v>
      </c>
      <c r="J1701" s="5" t="s">
        <v>19</v>
      </c>
      <c r="K1701" s="7">
        <v>43647</v>
      </c>
      <c r="L1701" s="7"/>
      <c r="M1701" s="6" t="s">
        <v>19</v>
      </c>
      <c r="N1701" s="5" t="s">
        <v>19</v>
      </c>
      <c r="O1701" s="9"/>
      <c r="P1701" s="6" t="s">
        <v>4525</v>
      </c>
      <c r="Q1701" s="6" t="s">
        <v>4525</v>
      </c>
      <c r="R1701" s="6" t="e">
        <f>VLOOKUP(Table14[[#This Row],[SMT ID]],'2018 K-1 Export'!A1299:I2850,9,0)</f>
        <v>#N/A</v>
      </c>
      <c r="S1701" s="37"/>
      <c r="T1701" s="37"/>
    </row>
    <row r="1702" spans="1:20" s="5" customFormat="1" ht="30" customHeight="1" x14ac:dyDescent="0.25">
      <c r="A1702" s="5" t="s">
        <v>3300</v>
      </c>
      <c r="B1702" s="15">
        <v>79212</v>
      </c>
      <c r="C1702" s="6">
        <v>100</v>
      </c>
      <c r="D1702" s="5" t="s">
        <v>3300</v>
      </c>
      <c r="E1702" s="5" t="s">
        <v>3362</v>
      </c>
      <c r="F1702" s="5" t="s">
        <v>3363</v>
      </c>
      <c r="G1702" s="5" t="s">
        <v>3284</v>
      </c>
      <c r="H1702" s="5" t="s">
        <v>524</v>
      </c>
      <c r="I1702" s="5" t="s">
        <v>43</v>
      </c>
      <c r="J1702" s="5" t="s">
        <v>19</v>
      </c>
      <c r="K1702" s="7">
        <v>43656</v>
      </c>
      <c r="L1702" s="7"/>
      <c r="M1702" s="6" t="s">
        <v>19</v>
      </c>
      <c r="N1702" s="5" t="s">
        <v>19</v>
      </c>
      <c r="O1702" s="9"/>
      <c r="P1702" s="6" t="s">
        <v>4525</v>
      </c>
      <c r="Q1702" s="6" t="s">
        <v>4525</v>
      </c>
      <c r="R1702" s="6" t="e">
        <f>VLOOKUP(Table14[[#This Row],[SMT ID]],'2018 K-1 Export'!A1300:I2851,9,0)</f>
        <v>#N/A</v>
      </c>
      <c r="S1702" s="37"/>
      <c r="T1702" s="37"/>
    </row>
    <row r="1703" spans="1:20" s="5" customFormat="1" ht="30" customHeight="1" x14ac:dyDescent="0.25">
      <c r="A1703" s="5" t="s">
        <v>3278</v>
      </c>
      <c r="B1703" s="15">
        <v>79231</v>
      </c>
      <c r="C1703" s="6">
        <v>100</v>
      </c>
      <c r="D1703" s="5" t="s">
        <v>3278</v>
      </c>
      <c r="E1703" s="5" t="s">
        <v>3285</v>
      </c>
      <c r="F1703" s="5" t="s">
        <v>3286</v>
      </c>
      <c r="G1703" s="5" t="s">
        <v>3287</v>
      </c>
      <c r="H1703" s="5" t="s">
        <v>524</v>
      </c>
      <c r="I1703" s="5" t="s">
        <v>43</v>
      </c>
      <c r="J1703" s="5" t="s">
        <v>19</v>
      </c>
      <c r="K1703" s="7">
        <v>43704</v>
      </c>
      <c r="L1703" s="7"/>
      <c r="M1703" s="6" t="s">
        <v>19</v>
      </c>
      <c r="O1703" s="9"/>
      <c r="P1703" s="6" t="s">
        <v>4525</v>
      </c>
      <c r="Q1703" s="6" t="s">
        <v>4525</v>
      </c>
      <c r="R1703" s="6" t="e">
        <f>VLOOKUP(Table14[[#This Row],[SMT ID]],'2018 K-1 Export'!A1262:I2813,9,0)</f>
        <v>#N/A</v>
      </c>
      <c r="S1703" s="37"/>
      <c r="T1703" s="37"/>
    </row>
    <row r="1704" spans="1:20" s="5" customFormat="1" ht="30" customHeight="1" x14ac:dyDescent="0.25">
      <c r="B1704" s="15">
        <v>79275</v>
      </c>
      <c r="C1704" s="6">
        <v>100</v>
      </c>
      <c r="D1704" s="5" t="s">
        <v>3370</v>
      </c>
      <c r="E1704" s="5" t="s">
        <v>4549</v>
      </c>
      <c r="G1704" s="5" t="s">
        <v>4554</v>
      </c>
      <c r="K1704" s="7">
        <v>43795</v>
      </c>
      <c r="L1704" s="7"/>
      <c r="M1704" s="6"/>
      <c r="O1704" s="9">
        <v>44166</v>
      </c>
      <c r="P1704" s="47" t="s">
        <v>21</v>
      </c>
      <c r="Q1704" s="6" t="s">
        <v>4526</v>
      </c>
      <c r="R1704" s="6"/>
      <c r="S1704" s="37"/>
      <c r="T1704" s="37"/>
    </row>
    <row r="1705" spans="1:20" s="5" customFormat="1" ht="30" customHeight="1" x14ac:dyDescent="0.25">
      <c r="A1705" s="5" t="s">
        <v>3300</v>
      </c>
      <c r="B1705" s="15">
        <v>79282</v>
      </c>
      <c r="C1705" s="6">
        <v>100</v>
      </c>
      <c r="D1705" s="5" t="s">
        <v>3300</v>
      </c>
      <c r="E1705" s="5" t="s">
        <v>3364</v>
      </c>
      <c r="F1705" s="5" t="s">
        <v>3365</v>
      </c>
      <c r="G1705" s="5" t="s">
        <v>3317</v>
      </c>
      <c r="H1705" s="5" t="s">
        <v>524</v>
      </c>
      <c r="I1705" s="5" t="s">
        <v>43</v>
      </c>
      <c r="J1705" s="5" t="s">
        <v>19</v>
      </c>
      <c r="K1705" s="7">
        <v>43738</v>
      </c>
      <c r="L1705" s="7"/>
      <c r="M1705" s="6" t="s">
        <v>19</v>
      </c>
      <c r="N1705" s="5" t="s">
        <v>19</v>
      </c>
      <c r="O1705" s="9"/>
      <c r="P1705" s="6" t="s">
        <v>4525</v>
      </c>
      <c r="Q1705" s="6" t="s">
        <v>4525</v>
      </c>
      <c r="R1705" s="6" t="e">
        <f>VLOOKUP(Table14[[#This Row],[SMT ID]],'2018 K-1 Export'!A1301:I2852,9,0)</f>
        <v>#N/A</v>
      </c>
      <c r="S1705" s="37"/>
      <c r="T1705" s="37"/>
    </row>
    <row r="1706" spans="1:20" s="5" customFormat="1" ht="30" customHeight="1" x14ac:dyDescent="0.25">
      <c r="B1706" s="15">
        <v>79294</v>
      </c>
      <c r="C1706" s="6">
        <v>100</v>
      </c>
      <c r="D1706" s="5" t="s">
        <v>3370</v>
      </c>
      <c r="E1706" s="5" t="s">
        <v>4550</v>
      </c>
      <c r="G1706" s="5" t="s">
        <v>148</v>
      </c>
      <c r="K1706" s="7">
        <v>43782</v>
      </c>
      <c r="L1706" s="7"/>
      <c r="M1706" s="6"/>
      <c r="O1706" s="9">
        <v>44105</v>
      </c>
      <c r="P1706" s="47" t="s">
        <v>21</v>
      </c>
      <c r="Q1706" s="6" t="s">
        <v>4526</v>
      </c>
      <c r="R1706" s="6"/>
      <c r="S1706" s="37"/>
      <c r="T1706" s="37"/>
    </row>
    <row r="1707" spans="1:20" s="5" customFormat="1" ht="30" customHeight="1" x14ac:dyDescent="0.25">
      <c r="A1707" s="5" t="s">
        <v>3300</v>
      </c>
      <c r="B1707" s="15">
        <v>79305</v>
      </c>
      <c r="C1707" s="6">
        <v>100</v>
      </c>
      <c r="D1707" s="5" t="s">
        <v>3300</v>
      </c>
      <c r="E1707" s="5" t="s">
        <v>3366</v>
      </c>
      <c r="F1707" s="5" t="s">
        <v>3367</v>
      </c>
      <c r="G1707" s="5" t="s">
        <v>19</v>
      </c>
      <c r="H1707" s="5" t="s">
        <v>524</v>
      </c>
      <c r="I1707" s="5" t="s">
        <v>43</v>
      </c>
      <c r="J1707" s="5" t="s">
        <v>19</v>
      </c>
      <c r="K1707" s="7">
        <v>43755</v>
      </c>
      <c r="L1707" s="7"/>
      <c r="M1707" s="6" t="s">
        <v>19</v>
      </c>
      <c r="N1707" s="5" t="s">
        <v>19</v>
      </c>
      <c r="O1707" s="9"/>
      <c r="P1707" s="6" t="s">
        <v>4525</v>
      </c>
      <c r="Q1707" s="6" t="s">
        <v>4525</v>
      </c>
      <c r="R1707" s="6" t="e">
        <f>VLOOKUP(Table14[[#This Row],[SMT ID]],'2018 K-1 Export'!A1302:I2853,9,0)</f>
        <v>#N/A</v>
      </c>
      <c r="S1707" s="37"/>
      <c r="T1707" s="37"/>
    </row>
    <row r="1708" spans="1:20" s="5" customFormat="1" ht="30" customHeight="1" x14ac:dyDescent="0.25">
      <c r="A1708" s="5" t="s">
        <v>3300</v>
      </c>
      <c r="B1708" s="15">
        <v>79306</v>
      </c>
      <c r="C1708" s="6">
        <v>100</v>
      </c>
      <c r="D1708" s="5" t="s">
        <v>3300</v>
      </c>
      <c r="E1708" s="5" t="s">
        <v>3368</v>
      </c>
      <c r="F1708" s="5" t="s">
        <v>3369</v>
      </c>
      <c r="G1708" s="5" t="s">
        <v>19</v>
      </c>
      <c r="H1708" s="5" t="s">
        <v>524</v>
      </c>
      <c r="I1708" s="5" t="s">
        <v>43</v>
      </c>
      <c r="J1708" s="5" t="s">
        <v>19</v>
      </c>
      <c r="K1708" s="7">
        <v>43755</v>
      </c>
      <c r="L1708" s="7"/>
      <c r="M1708" s="6" t="s">
        <v>19</v>
      </c>
      <c r="N1708" s="5" t="s">
        <v>19</v>
      </c>
      <c r="O1708" s="9"/>
      <c r="P1708" s="6" t="s">
        <v>4525</v>
      </c>
      <c r="Q1708" s="6" t="s">
        <v>4525</v>
      </c>
      <c r="R1708" s="6" t="e">
        <f>VLOOKUP(Table14[[#This Row],[SMT ID]],'2018 K-1 Export'!A1303:I2854,9,0)</f>
        <v>#N/A</v>
      </c>
      <c r="S1708" s="37"/>
      <c r="T1708" s="37"/>
    </row>
    <row r="1709" spans="1:20" s="5" customFormat="1" ht="30" customHeight="1" x14ac:dyDescent="0.25">
      <c r="B1709" s="15">
        <v>79413</v>
      </c>
      <c r="C1709" s="6">
        <v>100</v>
      </c>
      <c r="D1709" s="5" t="s">
        <v>3300</v>
      </c>
      <c r="E1709" s="5" t="s">
        <v>4551</v>
      </c>
      <c r="G1709" s="5" t="s">
        <v>4557</v>
      </c>
      <c r="K1709" s="7">
        <v>43795</v>
      </c>
      <c r="L1709" s="7"/>
      <c r="M1709" s="6"/>
      <c r="O1709" s="9"/>
      <c r="P1709" s="47" t="s">
        <v>4525</v>
      </c>
      <c r="Q1709" s="6"/>
      <c r="R1709" s="6"/>
      <c r="S1709" s="37"/>
      <c r="T1709" s="37"/>
    </row>
    <row r="1710" spans="1:20" s="5" customFormat="1" ht="30" customHeight="1" x14ac:dyDescent="0.25">
      <c r="B1710" s="15">
        <v>79417</v>
      </c>
      <c r="C1710" s="6">
        <v>100</v>
      </c>
      <c r="D1710" s="5" t="s">
        <v>3300</v>
      </c>
      <c r="E1710" s="5" t="s">
        <v>4552</v>
      </c>
      <c r="G1710" s="5" t="s">
        <v>3317</v>
      </c>
      <c r="K1710" s="7">
        <v>43790</v>
      </c>
      <c r="L1710" s="7"/>
      <c r="M1710" s="6"/>
      <c r="O1710" s="9"/>
      <c r="P1710" s="47" t="s">
        <v>4525</v>
      </c>
      <c r="Q1710" s="6"/>
      <c r="R1710" s="6"/>
      <c r="S1710" s="38" t="e">
        <f>IF(VLOOKUP(Table14[[#This Row],[SMT ID]],'[1]Section 163(j) Election'!$A$5:$H$1484,8,0)=Table14[[#This Row],[Make Section 163j Election (Yes/No)]],"MATCH",VLOOKUP(Table14[[#This Row],[SMT ID]],'[1]Section 163(j) Election'!$A$5:$H$1406,8,0))</f>
        <v>#N/A</v>
      </c>
      <c r="T1710" s="38" t="e">
        <f>VLOOKUP(Table14[[#This Row],[SMT ID]],'[1]Section 163(j) Election'!$A$5:$J$1406,7,0)</f>
        <v>#N/A</v>
      </c>
    </row>
    <row r="1711" spans="1:20" s="5" customFormat="1" ht="30" customHeight="1" x14ac:dyDescent="0.25">
      <c r="B1711" s="15"/>
      <c r="C1711" s="6"/>
      <c r="K1711" s="7"/>
      <c r="L1711" s="7"/>
      <c r="M1711" s="6"/>
      <c r="O1711" s="9"/>
      <c r="P1711" s="6"/>
      <c r="Q1711" s="6"/>
      <c r="R1711" s="6"/>
      <c r="S1711" s="46"/>
      <c r="T1711" s="46"/>
    </row>
  </sheetData>
  <sheetProtection algorithmName="SHA-512" hashValue="fpmkmvy6JTDNY5vZ4V4FSAxwDOHgZ7UnmjBaQIhYYNZR/fpH83mMk4TYMMtoWAZZx7a0iqb3Equ5U5uA9QV1Fw==" saltValue="9NIKbe7R7j23GmYed1C+VA==" spinCount="100000" sheet="1" objects="1" scenarios="1" autoFilter="0"/>
  <autoFilter ref="S5:T1710" xr:uid="{6E196E71-B505-4EE8-AC9C-EA05EFD40A3C}"/>
  <mergeCells count="2">
    <mergeCell ref="C2:L2"/>
    <mergeCell ref="C1:L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10"/>
  <sheetViews>
    <sheetView topLeftCell="B1" workbookViewId="0">
      <selection activeCell="B3" sqref="A3:XFD3"/>
    </sheetView>
  </sheetViews>
  <sheetFormatPr defaultRowHeight="15" x14ac:dyDescent="0.25"/>
  <cols>
    <col min="1" max="1" width="19.85546875" hidden="1" customWidth="1"/>
    <col min="2" max="2" width="9.140625" style="4"/>
    <col min="3" max="3" width="10.7109375" style="4" customWidth="1"/>
    <col min="4" max="4" width="28.7109375" customWidth="1"/>
    <col min="5" max="6" width="30.7109375" customWidth="1"/>
    <col min="7" max="7" width="24.7109375" customWidth="1"/>
    <col min="8" max="9" width="21.7109375" hidden="1" customWidth="1"/>
    <col min="10" max="10" width="24.7109375" hidden="1" customWidth="1"/>
    <col min="11" max="12" width="10.7109375" style="4" customWidth="1"/>
    <col min="13" max="13" width="10.7109375" style="4" hidden="1" customWidth="1"/>
    <col min="14" max="14" width="17.5703125" hidden="1" customWidth="1"/>
    <col min="15" max="15" width="10.7109375" style="8" customWidth="1"/>
    <col min="16" max="16" width="12.7109375" style="4" customWidth="1"/>
    <col min="17" max="17" width="15.7109375" style="4" bestFit="1" customWidth="1"/>
    <col min="18" max="18" width="11.140625" hidden="1" customWidth="1"/>
    <col min="19" max="19" width="35.5703125" style="4" hidden="1" customWidth="1"/>
    <col min="20" max="20" width="10.85546875" style="39" hidden="1" customWidth="1"/>
  </cols>
  <sheetData>
    <row r="1" spans="1:20" ht="15.75" x14ac:dyDescent="0.25">
      <c r="A1" t="s">
        <v>0</v>
      </c>
      <c r="B1" s="48" t="s">
        <v>4537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P1" s="14" t="s">
        <v>4532</v>
      </c>
    </row>
    <row r="2" spans="1:20" x14ac:dyDescent="0.25">
      <c r="P2" s="10" t="s">
        <v>4528</v>
      </c>
    </row>
    <row r="3" spans="1:20" x14ac:dyDescent="0.25">
      <c r="P3" s="13" t="s">
        <v>4531</v>
      </c>
    </row>
    <row r="4" spans="1:20" s="5" customFormat="1" ht="60.75" thickBot="1" x14ac:dyDescent="0.3">
      <c r="A4" s="5" t="s">
        <v>1</v>
      </c>
      <c r="B4" s="6" t="s">
        <v>2</v>
      </c>
      <c r="C4" s="6" t="s">
        <v>4536</v>
      </c>
      <c r="D4" s="5" t="s">
        <v>4523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6" t="s">
        <v>9</v>
      </c>
      <c r="L4" s="6" t="s">
        <v>4535</v>
      </c>
      <c r="M4" s="6" t="s">
        <v>10</v>
      </c>
      <c r="N4" s="5" t="s">
        <v>11</v>
      </c>
      <c r="O4" s="9" t="s">
        <v>4524</v>
      </c>
      <c r="P4" s="6" t="s">
        <v>4534</v>
      </c>
      <c r="Q4" s="6" t="s">
        <v>4533</v>
      </c>
      <c r="R4" s="5" t="s">
        <v>4522</v>
      </c>
      <c r="S4" s="11" t="s">
        <v>4529</v>
      </c>
      <c r="T4" s="12" t="s">
        <v>4530</v>
      </c>
    </row>
    <row r="5" spans="1:20" s="5" customFormat="1" ht="30" customHeight="1" thickTop="1" x14ac:dyDescent="0.25">
      <c r="A5" s="5" t="s">
        <v>12</v>
      </c>
      <c r="B5" s="15">
        <v>10054</v>
      </c>
      <c r="C5" s="6">
        <v>100</v>
      </c>
      <c r="D5" s="5" t="s">
        <v>12</v>
      </c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7">
        <v>32860</v>
      </c>
      <c r="L5" s="7">
        <v>43641</v>
      </c>
      <c r="M5" s="6" t="s">
        <v>25</v>
      </c>
      <c r="N5" s="5" t="s">
        <v>26</v>
      </c>
      <c r="O5" s="9"/>
      <c r="P5" s="6" t="str">
        <f>VLOOKUP(Table1[[#This Row],[SMT]],Table13[[SMT'#]:[163 J Election Question]],9,0)</f>
        <v>No</v>
      </c>
      <c r="Q5" s="6"/>
      <c r="R5" s="6"/>
      <c r="S5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5" s="37">
        <f>VLOOKUP(Table1[[#This Row],[SMT]],'[1]Section 163(j) Election'!$A$5:$J$1406,7,0)</f>
        <v>0</v>
      </c>
    </row>
    <row r="6" spans="1:20" s="5" customFormat="1" ht="30" customHeight="1" x14ac:dyDescent="0.25">
      <c r="A6" s="5" t="s">
        <v>3447</v>
      </c>
      <c r="B6" s="15">
        <v>10180</v>
      </c>
      <c r="C6" s="6">
        <v>100</v>
      </c>
      <c r="D6" s="5" t="s">
        <v>3447</v>
      </c>
      <c r="E6" s="5" t="s">
        <v>3448</v>
      </c>
      <c r="F6" s="5" t="s">
        <v>3449</v>
      </c>
      <c r="G6" s="5" t="s">
        <v>15</v>
      </c>
      <c r="H6" s="5" t="s">
        <v>16</v>
      </c>
      <c r="I6" s="5" t="s">
        <v>17</v>
      </c>
      <c r="J6" s="5" t="s">
        <v>18</v>
      </c>
      <c r="K6" s="7">
        <v>33413</v>
      </c>
      <c r="L6" s="7">
        <v>43641</v>
      </c>
      <c r="M6" s="6" t="s">
        <v>3450</v>
      </c>
      <c r="N6" s="5" t="s">
        <v>26</v>
      </c>
      <c r="O6" s="9"/>
      <c r="P6" s="6" t="str">
        <f>VLOOKUP(Table1[[#This Row],[SMT]],Table13[[SMT'#]:[163 J Election Question]],9,0)</f>
        <v>No</v>
      </c>
      <c r="Q6" s="6"/>
      <c r="R6" s="6"/>
      <c r="S6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6" s="38">
        <f>VLOOKUP(Table1[[#This Row],[SMT]],'[1]Section 163(j) Election'!$A$5:$J$1406,7,0)</f>
        <v>0</v>
      </c>
    </row>
    <row r="7" spans="1:20" s="5" customFormat="1" ht="30" customHeight="1" x14ac:dyDescent="0.25">
      <c r="A7" s="5" t="s">
        <v>3451</v>
      </c>
      <c r="B7" s="15">
        <v>10644</v>
      </c>
      <c r="C7" s="6">
        <v>100</v>
      </c>
      <c r="D7" s="5" t="s">
        <v>3451</v>
      </c>
      <c r="E7" s="5" t="s">
        <v>3452</v>
      </c>
      <c r="F7" s="5" t="s">
        <v>3453</v>
      </c>
      <c r="G7" s="5" t="s">
        <v>3454</v>
      </c>
      <c r="H7" s="5" t="s">
        <v>3455</v>
      </c>
      <c r="I7" s="5" t="s">
        <v>17</v>
      </c>
      <c r="J7" s="5" t="s">
        <v>3456</v>
      </c>
      <c r="K7" s="7">
        <v>34485</v>
      </c>
      <c r="L7" s="7"/>
      <c r="M7" s="6" t="s">
        <v>3457</v>
      </c>
      <c r="N7" s="5" t="s">
        <v>26</v>
      </c>
      <c r="O7" s="9"/>
      <c r="P7" s="6" t="str">
        <f>VLOOKUP(Table1[[#This Row],[SMT]],Table13[[SMT'#]:[163 J Election Question]],9,0)</f>
        <v>No</v>
      </c>
      <c r="Q7" s="6"/>
      <c r="R7" s="6"/>
      <c r="S7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7" s="37">
        <f>VLOOKUP(Table1[[#This Row],[SMT]],'[1]Section 163(j) Election'!$A$5:$J$1406,7,0)</f>
        <v>0</v>
      </c>
    </row>
    <row r="8" spans="1:20" s="5" customFormat="1" ht="30" customHeight="1" x14ac:dyDescent="0.25">
      <c r="A8" s="5" t="s">
        <v>3458</v>
      </c>
      <c r="B8" s="15">
        <v>10842</v>
      </c>
      <c r="C8" s="6">
        <v>100</v>
      </c>
      <c r="D8" s="5" t="s">
        <v>3458</v>
      </c>
      <c r="E8" s="5" t="s">
        <v>3459</v>
      </c>
      <c r="F8" s="5" t="s">
        <v>3460</v>
      </c>
      <c r="G8" s="5" t="s">
        <v>3461</v>
      </c>
      <c r="H8" s="5" t="s">
        <v>463</v>
      </c>
      <c r="I8" s="5" t="s">
        <v>452</v>
      </c>
      <c r="J8" s="5" t="s">
        <v>274</v>
      </c>
      <c r="K8" s="7">
        <v>35055</v>
      </c>
      <c r="L8" s="7"/>
      <c r="M8" s="6" t="s">
        <v>3462</v>
      </c>
      <c r="N8" s="5" t="s">
        <v>26</v>
      </c>
      <c r="O8" s="9"/>
      <c r="P8" s="6" t="str">
        <f>VLOOKUP(Table1[[#This Row],[SMT]],Table13[[SMT'#]:[163 J Election Question]],9,0)</f>
        <v>No</v>
      </c>
      <c r="Q8" s="6"/>
      <c r="R8" s="6"/>
      <c r="S8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8" s="38">
        <f>VLOOKUP(Table1[[#This Row],[SMT]],'[1]Section 163(j) Election'!$A$5:$J$1406,7,0)</f>
        <v>0</v>
      </c>
    </row>
    <row r="9" spans="1:20" s="5" customFormat="1" ht="30" customHeight="1" x14ac:dyDescent="0.25">
      <c r="A9" s="5" t="s">
        <v>3484</v>
      </c>
      <c r="B9" s="15">
        <v>50036</v>
      </c>
      <c r="C9" s="6">
        <v>100</v>
      </c>
      <c r="D9" s="5" t="s">
        <v>3484</v>
      </c>
      <c r="E9" s="5" t="s">
        <v>3485</v>
      </c>
      <c r="F9" s="5" t="s">
        <v>3486</v>
      </c>
      <c r="G9" s="5" t="s">
        <v>3487</v>
      </c>
      <c r="H9" s="5" t="s">
        <v>451</v>
      </c>
      <c r="I9" s="5" t="s">
        <v>452</v>
      </c>
      <c r="J9" s="5" t="s">
        <v>3456</v>
      </c>
      <c r="K9" s="7">
        <v>36300</v>
      </c>
      <c r="L9" s="7"/>
      <c r="M9" s="6" t="s">
        <v>2118</v>
      </c>
      <c r="N9" s="5" t="s">
        <v>26</v>
      </c>
      <c r="O9" s="9"/>
      <c r="P9" s="6" t="str">
        <f>VLOOKUP(Table1[[#This Row],[SMT]],Table13[[SMT'#]:[163 J Election Question]],9,0)</f>
        <v>No</v>
      </c>
      <c r="Q9" s="6"/>
      <c r="R9" s="6"/>
      <c r="S9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9" s="37">
        <f>VLOOKUP(Table1[[#This Row],[SMT]],'[1]Section 163(j) Election'!$A$5:$J$1406,7,0)</f>
        <v>0</v>
      </c>
    </row>
    <row r="10" spans="1:20" s="5" customFormat="1" ht="30" customHeight="1" x14ac:dyDescent="0.25">
      <c r="A10" s="5" t="s">
        <v>3458</v>
      </c>
      <c r="B10" s="15">
        <v>50051</v>
      </c>
      <c r="C10" s="6">
        <v>100</v>
      </c>
      <c r="D10" s="5" t="s">
        <v>3458</v>
      </c>
      <c r="E10" s="5" t="s">
        <v>3463</v>
      </c>
      <c r="F10" s="5" t="s">
        <v>3464</v>
      </c>
      <c r="G10" s="5" t="s">
        <v>3461</v>
      </c>
      <c r="H10" s="5" t="s">
        <v>463</v>
      </c>
      <c r="I10" s="5" t="s">
        <v>452</v>
      </c>
      <c r="J10" s="5" t="s">
        <v>274</v>
      </c>
      <c r="K10" s="7">
        <v>35795</v>
      </c>
      <c r="L10" s="7"/>
      <c r="M10" s="6" t="s">
        <v>3465</v>
      </c>
      <c r="N10" s="5" t="s">
        <v>26</v>
      </c>
      <c r="O10" s="9"/>
      <c r="P10" s="6" t="str">
        <f>VLOOKUP(Table1[[#This Row],[SMT]],Table13[[SMT'#]:[163 J Election Question]],9,0)</f>
        <v>No</v>
      </c>
      <c r="Q10" s="6"/>
      <c r="R10" s="6"/>
      <c r="S10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0" s="38">
        <f>VLOOKUP(Table1[[#This Row],[SMT]],'[1]Section 163(j) Election'!$A$5:$J$1406,7,0)</f>
        <v>0</v>
      </c>
    </row>
    <row r="11" spans="1:20" s="5" customFormat="1" ht="30" customHeight="1" x14ac:dyDescent="0.25">
      <c r="A11" s="5" t="s">
        <v>3466</v>
      </c>
      <c r="B11" s="15">
        <v>50053</v>
      </c>
      <c r="C11" s="6">
        <v>100</v>
      </c>
      <c r="D11" s="5" t="s">
        <v>3466</v>
      </c>
      <c r="E11" s="5" t="s">
        <v>3467</v>
      </c>
      <c r="F11" s="5" t="s">
        <v>3468</v>
      </c>
      <c r="G11" s="5" t="s">
        <v>15</v>
      </c>
      <c r="H11" s="5" t="s">
        <v>16</v>
      </c>
      <c r="I11" s="5" t="s">
        <v>17</v>
      </c>
      <c r="J11" s="5" t="s">
        <v>18</v>
      </c>
      <c r="K11" s="7">
        <v>35244</v>
      </c>
      <c r="L11" s="7"/>
      <c r="M11" s="6" t="s">
        <v>2118</v>
      </c>
      <c r="N11" s="5" t="s">
        <v>26</v>
      </c>
      <c r="O11" s="9"/>
      <c r="P11" s="6" t="str">
        <f>VLOOKUP(Table1[[#This Row],[SMT]],Table13[[SMT'#]:[163 J Election Question]],9,0)</f>
        <v>No</v>
      </c>
      <c r="Q11" s="6"/>
      <c r="R11" s="6"/>
      <c r="S11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1" s="37">
        <f>VLOOKUP(Table1[[#This Row],[SMT]],'[1]Section 163(j) Election'!$A$5:$J$1406,7,0)</f>
        <v>0</v>
      </c>
    </row>
    <row r="12" spans="1:20" s="5" customFormat="1" ht="30" customHeight="1" x14ac:dyDescent="0.25">
      <c r="A12" s="5" t="s">
        <v>3466</v>
      </c>
      <c r="B12" s="15">
        <v>50055</v>
      </c>
      <c r="C12" s="6">
        <v>100</v>
      </c>
      <c r="D12" s="5" t="s">
        <v>3466</v>
      </c>
      <c r="E12" s="5" t="s">
        <v>3469</v>
      </c>
      <c r="F12" s="5" t="s">
        <v>3470</v>
      </c>
      <c r="G12" s="5" t="s">
        <v>2758</v>
      </c>
      <c r="H12" s="5" t="s">
        <v>463</v>
      </c>
      <c r="I12" s="5" t="s">
        <v>452</v>
      </c>
      <c r="J12" s="5" t="s">
        <v>473</v>
      </c>
      <c r="K12" s="7">
        <v>35244</v>
      </c>
      <c r="L12" s="7"/>
      <c r="M12" s="6" t="s">
        <v>2039</v>
      </c>
      <c r="N12" s="5" t="s">
        <v>26</v>
      </c>
      <c r="O12" s="9"/>
      <c r="P12" s="6" t="str">
        <f>VLOOKUP(Table1[[#This Row],[SMT]],Table13[[SMT'#]:[163 J Election Question]],9,0)</f>
        <v>No</v>
      </c>
      <c r="Q12" s="6"/>
      <c r="R12" s="6"/>
      <c r="S12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2" s="38">
        <f>VLOOKUP(Table1[[#This Row],[SMT]],'[1]Section 163(j) Election'!$A$5:$J$1406,7,0)</f>
        <v>0</v>
      </c>
    </row>
    <row r="13" spans="1:20" s="5" customFormat="1" ht="30" customHeight="1" x14ac:dyDescent="0.25">
      <c r="A13" s="5" t="s">
        <v>3466</v>
      </c>
      <c r="B13" s="15">
        <v>60021</v>
      </c>
      <c r="C13" s="6">
        <v>100</v>
      </c>
      <c r="D13" s="5" t="s">
        <v>3466</v>
      </c>
      <c r="E13" s="5" t="s">
        <v>3471</v>
      </c>
      <c r="F13" s="5" t="s">
        <v>3472</v>
      </c>
      <c r="G13" s="5" t="s">
        <v>3454</v>
      </c>
      <c r="H13" s="5" t="s">
        <v>3455</v>
      </c>
      <c r="I13" s="5" t="s">
        <v>17</v>
      </c>
      <c r="J13" s="5" t="s">
        <v>3456</v>
      </c>
      <c r="K13" s="7">
        <v>36061</v>
      </c>
      <c r="L13" s="7"/>
      <c r="M13" s="6" t="s">
        <v>2039</v>
      </c>
      <c r="N13" s="5" t="s">
        <v>26</v>
      </c>
      <c r="O13" s="9"/>
      <c r="P13" s="6" t="str">
        <f>VLOOKUP(Table1[[#This Row],[SMT]],Table13[[SMT'#]:[163 J Election Question]],9,0)</f>
        <v>No</v>
      </c>
      <c r="Q13" s="6"/>
      <c r="R13" s="6"/>
      <c r="S13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3" s="37">
        <f>VLOOKUP(Table1[[#This Row],[SMT]],'[1]Section 163(j) Election'!$A$5:$J$1406,7,0)</f>
        <v>0</v>
      </c>
    </row>
    <row r="14" spans="1:20" s="5" customFormat="1" ht="30" customHeight="1" x14ac:dyDescent="0.25">
      <c r="A14" s="5" t="s">
        <v>3466</v>
      </c>
      <c r="B14" s="15">
        <v>60028</v>
      </c>
      <c r="C14" s="6">
        <v>100</v>
      </c>
      <c r="D14" s="5" t="s">
        <v>3466</v>
      </c>
      <c r="E14" s="5" t="s">
        <v>3473</v>
      </c>
      <c r="F14" s="5" t="s">
        <v>3474</v>
      </c>
      <c r="G14" s="5" t="s">
        <v>3475</v>
      </c>
      <c r="H14" s="5" t="s">
        <v>1319</v>
      </c>
      <c r="I14" s="5" t="s">
        <v>17</v>
      </c>
      <c r="J14" s="5" t="s">
        <v>1320</v>
      </c>
      <c r="K14" s="7">
        <v>35698</v>
      </c>
      <c r="L14" s="7"/>
      <c r="M14" s="6" t="s">
        <v>995</v>
      </c>
      <c r="N14" s="5" t="s">
        <v>26</v>
      </c>
      <c r="O14" s="9"/>
      <c r="P14" s="6" t="str">
        <f>VLOOKUP(Table1[[#This Row],[SMT]],Table13[[SMT'#]:[163 J Election Question]],9,0)</f>
        <v>No</v>
      </c>
      <c r="Q14" s="6"/>
      <c r="R14" s="6"/>
      <c r="S14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4" s="38">
        <f>VLOOKUP(Table1[[#This Row],[SMT]],'[1]Section 163(j) Election'!$A$5:$J$1406,7,0)</f>
        <v>0</v>
      </c>
    </row>
    <row r="15" spans="1:20" s="5" customFormat="1" ht="30" customHeight="1" x14ac:dyDescent="0.25">
      <c r="A15" s="5" t="s">
        <v>3466</v>
      </c>
      <c r="B15" s="15">
        <v>60029</v>
      </c>
      <c r="C15" s="6">
        <v>100</v>
      </c>
      <c r="D15" s="5" t="s">
        <v>3466</v>
      </c>
      <c r="E15" s="5" t="s">
        <v>3476</v>
      </c>
      <c r="F15" s="5" t="s">
        <v>3477</v>
      </c>
      <c r="G15" s="5" t="s">
        <v>3478</v>
      </c>
      <c r="H15" s="5" t="s">
        <v>463</v>
      </c>
      <c r="I15" s="5" t="s">
        <v>452</v>
      </c>
      <c r="J15" s="5" t="s">
        <v>3479</v>
      </c>
      <c r="K15" s="7">
        <v>36041</v>
      </c>
      <c r="L15" s="7"/>
      <c r="M15" s="6" t="s">
        <v>2039</v>
      </c>
      <c r="N15" s="5" t="s">
        <v>26</v>
      </c>
      <c r="O15" s="9"/>
      <c r="P15" s="6" t="str">
        <f>VLOOKUP(Table1[[#This Row],[SMT]],Table13[[SMT'#]:[163 J Election Question]],9,0)</f>
        <v>No</v>
      </c>
      <c r="Q15" s="6"/>
      <c r="R15" s="6"/>
      <c r="S15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5" s="37">
        <f>VLOOKUP(Table1[[#This Row],[SMT]],'[1]Section 163(j) Election'!$A$5:$J$1406,7,0)</f>
        <v>0</v>
      </c>
    </row>
    <row r="16" spans="1:20" s="5" customFormat="1" ht="30" customHeight="1" x14ac:dyDescent="0.25">
      <c r="A16" s="5" t="s">
        <v>3488</v>
      </c>
      <c r="B16" s="15">
        <v>60031</v>
      </c>
      <c r="C16" s="6">
        <v>100</v>
      </c>
      <c r="D16" s="5" t="s">
        <v>3488</v>
      </c>
      <c r="E16" s="5" t="s">
        <v>3489</v>
      </c>
      <c r="F16" s="5" t="s">
        <v>3490</v>
      </c>
      <c r="G16" s="5" t="s">
        <v>3491</v>
      </c>
      <c r="H16" s="5" t="s">
        <v>463</v>
      </c>
      <c r="I16" s="5" t="s">
        <v>452</v>
      </c>
      <c r="J16" s="5" t="s">
        <v>1636</v>
      </c>
      <c r="K16" s="7">
        <v>36754</v>
      </c>
      <c r="L16" s="7"/>
      <c r="M16" s="6" t="s">
        <v>1065</v>
      </c>
      <c r="N16" s="5" t="s">
        <v>47</v>
      </c>
      <c r="O16" s="9"/>
      <c r="P16" s="6" t="str">
        <f>VLOOKUP(Table1[[#This Row],[SMT]],Table13[[SMT'#]:[163 J Election Question]],9,0)</f>
        <v>No</v>
      </c>
      <c r="Q16" s="6"/>
      <c r="R16" s="6"/>
      <c r="S16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6" s="38">
        <f>VLOOKUP(Table1[[#This Row],[SMT]],'[1]Section 163(j) Election'!$A$5:$J$1406,7,0)</f>
        <v>0</v>
      </c>
    </row>
    <row r="17" spans="1:20" s="5" customFormat="1" ht="30" customHeight="1" x14ac:dyDescent="0.25">
      <c r="A17" s="5" t="s">
        <v>3466</v>
      </c>
      <c r="B17" s="15">
        <v>60032</v>
      </c>
      <c r="C17" s="6">
        <v>100</v>
      </c>
      <c r="D17" s="5" t="s">
        <v>3466</v>
      </c>
      <c r="E17" s="5" t="s">
        <v>3480</v>
      </c>
      <c r="F17" s="5" t="s">
        <v>3481</v>
      </c>
      <c r="G17" s="5" t="s">
        <v>698</v>
      </c>
      <c r="H17" s="5" t="s">
        <v>463</v>
      </c>
      <c r="I17" s="5" t="s">
        <v>452</v>
      </c>
      <c r="J17" s="5" t="s">
        <v>473</v>
      </c>
      <c r="K17" s="7">
        <v>36341</v>
      </c>
      <c r="L17" s="7"/>
      <c r="M17" s="6" t="s">
        <v>1065</v>
      </c>
      <c r="N17" s="5" t="s">
        <v>26</v>
      </c>
      <c r="O17" s="9"/>
      <c r="P17" s="6" t="str">
        <f>VLOOKUP(Table1[[#This Row],[SMT]],Table13[[SMT'#]:[163 J Election Question]],9,0)</f>
        <v>Yes</v>
      </c>
      <c r="Q17" s="6">
        <v>2018</v>
      </c>
      <c r="R17" s="6"/>
      <c r="S17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7" s="37">
        <f>VLOOKUP(Table1[[#This Row],[SMT]],'[1]Section 163(j) Election'!$A$5:$J$1406,7,0)</f>
        <v>0</v>
      </c>
    </row>
    <row r="18" spans="1:20" s="5" customFormat="1" ht="30" customHeight="1" x14ac:dyDescent="0.25">
      <c r="A18" s="5" t="s">
        <v>2040</v>
      </c>
      <c r="B18" s="15">
        <v>60112</v>
      </c>
      <c r="C18" s="6">
        <v>100</v>
      </c>
      <c r="D18" s="5" t="s">
        <v>2040</v>
      </c>
      <c r="E18" s="5" t="s">
        <v>2041</v>
      </c>
      <c r="F18" s="5" t="s">
        <v>2042</v>
      </c>
      <c r="G18" s="5" t="s">
        <v>2043</v>
      </c>
      <c r="H18" s="5" t="s">
        <v>132</v>
      </c>
      <c r="I18" s="5" t="s">
        <v>133</v>
      </c>
      <c r="J18" s="5" t="s">
        <v>2017</v>
      </c>
      <c r="K18" s="7">
        <v>36109</v>
      </c>
      <c r="L18" s="7"/>
      <c r="M18" s="6" t="s">
        <v>995</v>
      </c>
      <c r="N18" s="5" t="s">
        <v>47</v>
      </c>
      <c r="O18" s="9"/>
      <c r="P18" s="6" t="str">
        <f>VLOOKUP(Table1[[#This Row],[SMT]],Table13[[SMT'#]:[163 J Election Question]],9,0)</f>
        <v>No</v>
      </c>
      <c r="Q18" s="6"/>
      <c r="R18" s="6"/>
      <c r="S18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8" s="38">
        <f>VLOOKUP(Table1[[#This Row],[SMT]],'[1]Section 163(j) Election'!$A$5:$J$1406,7,0)</f>
        <v>0</v>
      </c>
    </row>
    <row r="19" spans="1:20" s="21" customFormat="1" ht="30" customHeight="1" x14ac:dyDescent="0.25">
      <c r="A19" s="5" t="s">
        <v>2036</v>
      </c>
      <c r="B19" s="15">
        <v>60123</v>
      </c>
      <c r="C19" s="6">
        <v>100</v>
      </c>
      <c r="D19" s="5" t="s">
        <v>2036</v>
      </c>
      <c r="E19" s="5" t="s">
        <v>2037</v>
      </c>
      <c r="F19" s="5" t="s">
        <v>2038</v>
      </c>
      <c r="G19" s="5" t="s">
        <v>472</v>
      </c>
      <c r="H19" s="5" t="s">
        <v>132</v>
      </c>
      <c r="I19" s="5" t="s">
        <v>133</v>
      </c>
      <c r="J19" s="5" t="s">
        <v>473</v>
      </c>
      <c r="K19" s="7">
        <v>35968</v>
      </c>
      <c r="L19" s="7"/>
      <c r="M19" s="6" t="s">
        <v>2039</v>
      </c>
      <c r="N19" s="5" t="s">
        <v>47</v>
      </c>
      <c r="O19" s="9"/>
      <c r="P19" s="6" t="str">
        <f>VLOOKUP(Table1[[#This Row],[SMT]],Table13[[SMT'#]:[163 J Election Question]],9,0)</f>
        <v>Yes</v>
      </c>
      <c r="Q19" s="6">
        <v>2018</v>
      </c>
      <c r="R19" s="6"/>
      <c r="S19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9" s="37">
        <f>VLOOKUP(Table1[[#This Row],[SMT]],'[1]Section 163(j) Election'!$A$5:$J$1406,7,0)</f>
        <v>0</v>
      </c>
    </row>
    <row r="20" spans="1:20" s="5" customFormat="1" ht="30" customHeight="1" x14ac:dyDescent="0.25">
      <c r="A20" s="5" t="s">
        <v>3513</v>
      </c>
      <c r="B20" s="15">
        <v>60129</v>
      </c>
      <c r="C20" s="6">
        <v>100</v>
      </c>
      <c r="D20" s="5" t="s">
        <v>3513</v>
      </c>
      <c r="E20" s="5" t="s">
        <v>3514</v>
      </c>
      <c r="F20" s="5" t="s">
        <v>3515</v>
      </c>
      <c r="G20" s="5" t="s">
        <v>3516</v>
      </c>
      <c r="H20" s="5" t="s">
        <v>463</v>
      </c>
      <c r="I20" s="5" t="s">
        <v>452</v>
      </c>
      <c r="J20" s="5" t="s">
        <v>3517</v>
      </c>
      <c r="K20" s="7">
        <v>36119</v>
      </c>
      <c r="L20" s="7"/>
      <c r="M20" s="6" t="s">
        <v>2039</v>
      </c>
      <c r="N20" s="5" t="s">
        <v>26</v>
      </c>
      <c r="O20" s="9"/>
      <c r="P20" s="6" t="str">
        <f>VLOOKUP(Table1[[#This Row],[SMT]],Table13[[SMT'#]:[163 J Election Question]],9,0)</f>
        <v>No</v>
      </c>
      <c r="Q20" s="6"/>
      <c r="R20" s="6"/>
      <c r="S20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20" s="38">
        <f>VLOOKUP(Table1[[#This Row],[SMT]],'[1]Section 163(j) Election'!$A$5:$J$1406,7,0)</f>
        <v>0</v>
      </c>
    </row>
    <row r="21" spans="1:20" s="5" customFormat="1" ht="30" customHeight="1" x14ac:dyDescent="0.25">
      <c r="A21" s="5" t="s">
        <v>3513</v>
      </c>
      <c r="B21" s="15">
        <v>60132</v>
      </c>
      <c r="C21" s="6">
        <v>100</v>
      </c>
      <c r="D21" s="5" t="s">
        <v>3513</v>
      </c>
      <c r="E21" s="5" t="s">
        <v>3518</v>
      </c>
      <c r="F21" s="5" t="s">
        <v>3519</v>
      </c>
      <c r="G21" s="5" t="s">
        <v>3520</v>
      </c>
      <c r="H21" s="5" t="s">
        <v>1334</v>
      </c>
      <c r="I21" s="5" t="s">
        <v>17</v>
      </c>
      <c r="J21" s="5" t="s">
        <v>1335</v>
      </c>
      <c r="K21" s="7">
        <v>36147</v>
      </c>
      <c r="L21" s="7"/>
      <c r="M21" s="6" t="s">
        <v>995</v>
      </c>
      <c r="N21" s="5" t="s">
        <v>26</v>
      </c>
      <c r="O21" s="9"/>
      <c r="P21" s="6" t="str">
        <f>VLOOKUP(Table1[[#This Row],[SMT]],Table13[[SMT'#]:[163 J Election Question]],9,0)</f>
        <v>No</v>
      </c>
      <c r="Q21" s="6"/>
      <c r="R21" s="6"/>
      <c r="S21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21" s="37">
        <f>VLOOKUP(Table1[[#This Row],[SMT]],'[1]Section 163(j) Election'!$A$5:$J$1406,7,0)</f>
        <v>0</v>
      </c>
    </row>
    <row r="22" spans="1:20" s="5" customFormat="1" ht="30" customHeight="1" x14ac:dyDescent="0.25">
      <c r="A22" s="5" t="s">
        <v>3513</v>
      </c>
      <c r="B22" s="15">
        <v>60143</v>
      </c>
      <c r="C22" s="6">
        <v>100</v>
      </c>
      <c r="D22" s="5" t="s">
        <v>3513</v>
      </c>
      <c r="E22" s="5" t="s">
        <v>3521</v>
      </c>
      <c r="F22" s="5" t="s">
        <v>3522</v>
      </c>
      <c r="G22" s="5" t="s">
        <v>3520</v>
      </c>
      <c r="H22" s="5" t="s">
        <v>1334</v>
      </c>
      <c r="I22" s="5" t="s">
        <v>17</v>
      </c>
      <c r="J22" s="5" t="s">
        <v>1335</v>
      </c>
      <c r="K22" s="7">
        <v>36507</v>
      </c>
      <c r="L22" s="7"/>
      <c r="M22" s="6" t="s">
        <v>995</v>
      </c>
      <c r="N22" s="5" t="s">
        <v>26</v>
      </c>
      <c r="O22" s="9"/>
      <c r="P22" s="6" t="str">
        <f>VLOOKUP(Table1[[#This Row],[SMT]],Table13[[SMT'#]:[163 J Election Question]],9,0)</f>
        <v>No</v>
      </c>
      <c r="Q22" s="6"/>
      <c r="R22" s="6"/>
      <c r="S22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22" s="38">
        <f>VLOOKUP(Table1[[#This Row],[SMT]],'[1]Section 163(j) Election'!$A$5:$J$1406,7,0)</f>
        <v>0</v>
      </c>
    </row>
    <row r="23" spans="1:20" s="5" customFormat="1" ht="30" customHeight="1" x14ac:dyDescent="0.25">
      <c r="A23" s="5" t="s">
        <v>2044</v>
      </c>
      <c r="B23" s="15">
        <v>60148</v>
      </c>
      <c r="C23" s="6">
        <v>100</v>
      </c>
      <c r="D23" s="5" t="s">
        <v>2044</v>
      </c>
      <c r="E23" s="5" t="s">
        <v>2045</v>
      </c>
      <c r="F23" s="5" t="s">
        <v>2046</v>
      </c>
      <c r="G23" s="5" t="s">
        <v>1167</v>
      </c>
      <c r="H23" s="5" t="s">
        <v>144</v>
      </c>
      <c r="I23" s="5" t="s">
        <v>133</v>
      </c>
      <c r="J23" s="5" t="s">
        <v>1168</v>
      </c>
      <c r="K23" s="7">
        <v>36164</v>
      </c>
      <c r="L23" s="7"/>
      <c r="M23" s="6" t="s">
        <v>995</v>
      </c>
      <c r="N23" s="5" t="s">
        <v>26</v>
      </c>
      <c r="O23" s="9"/>
      <c r="P23" s="6" t="str">
        <f>VLOOKUP(Table1[[#This Row],[SMT]],Table13[[SMT'#]:[163 J Election Question]],9,0)</f>
        <v>Yes</v>
      </c>
      <c r="Q23" s="6">
        <v>2018</v>
      </c>
      <c r="R23" s="6"/>
      <c r="S23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23" s="37">
        <f>VLOOKUP(Table1[[#This Row],[SMT]],'[1]Section 163(j) Election'!$A$5:$J$1406,7,0)</f>
        <v>0</v>
      </c>
    </row>
    <row r="24" spans="1:20" s="5" customFormat="1" ht="30" customHeight="1" x14ac:dyDescent="0.25">
      <c r="A24" s="5" t="s">
        <v>3466</v>
      </c>
      <c r="B24" s="15">
        <v>60165</v>
      </c>
      <c r="C24" s="6">
        <v>100</v>
      </c>
      <c r="D24" s="5" t="s">
        <v>3466</v>
      </c>
      <c r="E24" s="5" t="s">
        <v>3482</v>
      </c>
      <c r="F24" s="5" t="s">
        <v>3483</v>
      </c>
      <c r="G24" s="5" t="s">
        <v>1318</v>
      </c>
      <c r="H24" s="5" t="s">
        <v>1319</v>
      </c>
      <c r="I24" s="5" t="s">
        <v>17</v>
      </c>
      <c r="J24" s="5" t="s">
        <v>1320</v>
      </c>
      <c r="K24" s="7">
        <v>36147</v>
      </c>
      <c r="L24" s="7"/>
      <c r="M24" s="6" t="s">
        <v>995</v>
      </c>
      <c r="N24" s="5" t="s">
        <v>26</v>
      </c>
      <c r="O24" s="9"/>
      <c r="P24" s="6" t="str">
        <f>VLOOKUP(Table1[[#This Row],[SMT]],Table13[[SMT'#]:[163 J Election Question]],9,0)</f>
        <v>No</v>
      </c>
      <c r="Q24" s="6"/>
      <c r="R24" s="6"/>
      <c r="S24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24" s="38">
        <f>VLOOKUP(Table1[[#This Row],[SMT]],'[1]Section 163(j) Election'!$A$5:$J$1406,7,0)</f>
        <v>0</v>
      </c>
    </row>
    <row r="25" spans="1:20" s="5" customFormat="1" ht="30" customHeight="1" x14ac:dyDescent="0.25">
      <c r="A25" s="5" t="s">
        <v>3534</v>
      </c>
      <c r="B25" s="15">
        <v>60200</v>
      </c>
      <c r="C25" s="6">
        <v>100</v>
      </c>
      <c r="D25" s="5" t="s">
        <v>3534</v>
      </c>
      <c r="E25" s="5" t="s">
        <v>3535</v>
      </c>
      <c r="F25" s="5" t="s">
        <v>3536</v>
      </c>
      <c r="G25" s="5" t="s">
        <v>3537</v>
      </c>
      <c r="H25" s="5" t="s">
        <v>463</v>
      </c>
      <c r="I25" s="5" t="s">
        <v>452</v>
      </c>
      <c r="J25" s="5" t="s">
        <v>473</v>
      </c>
      <c r="K25" s="7">
        <v>37252</v>
      </c>
      <c r="L25" s="7"/>
      <c r="M25" s="6" t="s">
        <v>1065</v>
      </c>
      <c r="N25" s="5" t="s">
        <v>26</v>
      </c>
      <c r="O25" s="9"/>
      <c r="P25" s="6" t="str">
        <f>VLOOKUP(Table1[[#This Row],[SMT]],Table13[[SMT'#]:[163 J Election Question]],9,0)</f>
        <v>No</v>
      </c>
      <c r="Q25" s="6"/>
      <c r="R25" s="6"/>
      <c r="S25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25" s="37">
        <f>VLOOKUP(Table1[[#This Row],[SMT]],'[1]Section 163(j) Election'!$A$5:$J$1406,7,0)</f>
        <v>0</v>
      </c>
    </row>
    <row r="26" spans="1:20" s="5" customFormat="1" ht="30" customHeight="1" x14ac:dyDescent="0.25">
      <c r="A26" s="5" t="s">
        <v>3488</v>
      </c>
      <c r="B26" s="15">
        <v>60232</v>
      </c>
      <c r="C26" s="6">
        <v>100</v>
      </c>
      <c r="D26" s="5" t="s">
        <v>3488</v>
      </c>
      <c r="E26" s="5" t="s">
        <v>3492</v>
      </c>
      <c r="F26" s="5" t="s">
        <v>3493</v>
      </c>
      <c r="G26" s="5" t="s">
        <v>3494</v>
      </c>
      <c r="H26" s="5" t="s">
        <v>1334</v>
      </c>
      <c r="I26" s="5" t="s">
        <v>17</v>
      </c>
      <c r="J26" s="5" t="s">
        <v>1320</v>
      </c>
      <c r="K26" s="7">
        <v>36501</v>
      </c>
      <c r="L26" s="7"/>
      <c r="M26" s="6" t="s">
        <v>1003</v>
      </c>
      <c r="N26" s="5" t="s">
        <v>26</v>
      </c>
      <c r="O26" s="9"/>
      <c r="P26" s="6" t="str">
        <f>VLOOKUP(Table1[[#This Row],[SMT]],Table13[[SMT'#]:[163 J Election Question]],9,0)</f>
        <v>No</v>
      </c>
      <c r="Q26" s="6"/>
      <c r="R26" s="6"/>
      <c r="S26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26" s="38">
        <f>VLOOKUP(Table1[[#This Row],[SMT]],'[1]Section 163(j) Election'!$A$5:$J$1406,7,0)</f>
        <v>0</v>
      </c>
    </row>
    <row r="27" spans="1:20" s="5" customFormat="1" ht="30" customHeight="1" x14ac:dyDescent="0.25">
      <c r="A27" s="5" t="s">
        <v>3513</v>
      </c>
      <c r="B27" s="15">
        <v>60245</v>
      </c>
      <c r="C27" s="6">
        <v>100</v>
      </c>
      <c r="D27" s="5" t="s">
        <v>3513</v>
      </c>
      <c r="E27" s="5" t="s">
        <v>3523</v>
      </c>
      <c r="F27" s="5" t="s">
        <v>3524</v>
      </c>
      <c r="G27" s="5" t="s">
        <v>3525</v>
      </c>
      <c r="H27" s="5" t="s">
        <v>1334</v>
      </c>
      <c r="I27" s="5" t="s">
        <v>17</v>
      </c>
      <c r="J27" s="5" t="s">
        <v>1335</v>
      </c>
      <c r="K27" s="7">
        <v>36500</v>
      </c>
      <c r="L27" s="7"/>
      <c r="M27" s="6" t="s">
        <v>995</v>
      </c>
      <c r="N27" s="5" t="s">
        <v>26</v>
      </c>
      <c r="O27" s="9"/>
      <c r="P27" s="6" t="str">
        <f>VLOOKUP(Table1[[#This Row],[SMT]],Table13[[SMT'#]:[163 J Election Question]],9,0)</f>
        <v>No</v>
      </c>
      <c r="Q27" s="6"/>
      <c r="R27" s="6"/>
      <c r="S27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27" s="37">
        <f>VLOOKUP(Table1[[#This Row],[SMT]],'[1]Section 163(j) Election'!$A$5:$J$1406,7,0)</f>
        <v>0</v>
      </c>
    </row>
    <row r="28" spans="1:20" s="5" customFormat="1" ht="30" customHeight="1" x14ac:dyDescent="0.25">
      <c r="A28" s="5" t="s">
        <v>3488</v>
      </c>
      <c r="B28" s="15">
        <v>60247</v>
      </c>
      <c r="C28" s="6">
        <v>100</v>
      </c>
      <c r="D28" s="5" t="s">
        <v>3488</v>
      </c>
      <c r="E28" s="5" t="s">
        <v>3495</v>
      </c>
      <c r="F28" s="5" t="s">
        <v>3496</v>
      </c>
      <c r="G28" s="5" t="s">
        <v>3494</v>
      </c>
      <c r="H28" s="5" t="s">
        <v>1334</v>
      </c>
      <c r="I28" s="5" t="s">
        <v>17</v>
      </c>
      <c r="J28" s="5" t="s">
        <v>1320</v>
      </c>
      <c r="K28" s="7">
        <v>36630</v>
      </c>
      <c r="L28" s="7"/>
      <c r="M28" s="6" t="s">
        <v>995</v>
      </c>
      <c r="N28" s="5" t="s">
        <v>26</v>
      </c>
      <c r="O28" s="9"/>
      <c r="P28" s="6" t="str">
        <f>VLOOKUP(Table1[[#This Row],[SMT]],Table13[[SMT'#]:[163 J Election Question]],9,0)</f>
        <v>No</v>
      </c>
      <c r="Q28" s="6"/>
      <c r="R28" s="6"/>
      <c r="S28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28" s="38">
        <f>VLOOKUP(Table1[[#This Row],[SMT]],'[1]Section 163(j) Election'!$A$5:$J$1406,7,0)</f>
        <v>0</v>
      </c>
    </row>
    <row r="29" spans="1:20" s="5" customFormat="1" ht="30" customHeight="1" x14ac:dyDescent="0.25">
      <c r="A29" s="5" t="s">
        <v>3488</v>
      </c>
      <c r="B29" s="15">
        <v>60249</v>
      </c>
      <c r="C29" s="6">
        <v>100</v>
      </c>
      <c r="D29" s="5" t="s">
        <v>3488</v>
      </c>
      <c r="E29" s="5" t="s">
        <v>3497</v>
      </c>
      <c r="F29" s="5" t="s">
        <v>3498</v>
      </c>
      <c r="G29" s="5" t="s">
        <v>3499</v>
      </c>
      <c r="H29" s="5" t="s">
        <v>451</v>
      </c>
      <c r="I29" s="5" t="s">
        <v>452</v>
      </c>
      <c r="J29" s="5" t="s">
        <v>3500</v>
      </c>
      <c r="K29" s="7">
        <v>36616</v>
      </c>
      <c r="L29" s="7"/>
      <c r="M29" s="6" t="s">
        <v>1065</v>
      </c>
      <c r="N29" s="5" t="s">
        <v>26</v>
      </c>
      <c r="O29" s="9"/>
      <c r="P29" s="6" t="str">
        <f>VLOOKUP(Table1[[#This Row],[SMT]],Table13[[SMT'#]:[163 J Election Question]],9,0)</f>
        <v>No</v>
      </c>
      <c r="Q29" s="6"/>
      <c r="R29" s="6"/>
      <c r="S29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29" s="37">
        <f>VLOOKUP(Table1[[#This Row],[SMT]],'[1]Section 163(j) Election'!$A$5:$J$1406,7,0)</f>
        <v>0</v>
      </c>
    </row>
    <row r="30" spans="1:20" s="5" customFormat="1" ht="30" customHeight="1" x14ac:dyDescent="0.25">
      <c r="A30" s="5" t="s">
        <v>3488</v>
      </c>
      <c r="B30" s="15">
        <v>60278</v>
      </c>
      <c r="C30" s="6">
        <v>100</v>
      </c>
      <c r="D30" s="5" t="s">
        <v>3488</v>
      </c>
      <c r="E30" s="5" t="s">
        <v>3501</v>
      </c>
      <c r="F30" s="5" t="s">
        <v>3502</v>
      </c>
      <c r="G30" s="5" t="s">
        <v>3503</v>
      </c>
      <c r="H30" s="5" t="s">
        <v>451</v>
      </c>
      <c r="I30" s="5" t="s">
        <v>452</v>
      </c>
      <c r="J30" s="5" t="s">
        <v>3504</v>
      </c>
      <c r="K30" s="7">
        <v>36503</v>
      </c>
      <c r="L30" s="7"/>
      <c r="M30" s="6" t="s">
        <v>995</v>
      </c>
      <c r="N30" s="5" t="s">
        <v>26</v>
      </c>
      <c r="O30" s="9"/>
      <c r="P30" s="6" t="str">
        <f>VLOOKUP(Table1[[#This Row],[SMT]],Table13[[SMT'#]:[163 J Election Question]],9,0)</f>
        <v>Yes</v>
      </c>
      <c r="Q30" s="6">
        <v>2018</v>
      </c>
      <c r="R30" s="6"/>
      <c r="S30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30" s="38">
        <f>VLOOKUP(Table1[[#This Row],[SMT]],'[1]Section 163(j) Election'!$A$5:$J$1406,7,0)</f>
        <v>0</v>
      </c>
    </row>
    <row r="31" spans="1:20" s="5" customFormat="1" ht="30" customHeight="1" x14ac:dyDescent="0.25">
      <c r="A31" s="5" t="s">
        <v>3488</v>
      </c>
      <c r="B31" s="15">
        <v>60279</v>
      </c>
      <c r="C31" s="6">
        <v>100</v>
      </c>
      <c r="D31" s="5" t="s">
        <v>3488</v>
      </c>
      <c r="E31" s="5" t="s">
        <v>3505</v>
      </c>
      <c r="F31" s="5" t="s">
        <v>3506</v>
      </c>
      <c r="G31" s="5" t="s">
        <v>3499</v>
      </c>
      <c r="H31" s="5" t="s">
        <v>451</v>
      </c>
      <c r="I31" s="5" t="s">
        <v>452</v>
      </c>
      <c r="J31" s="5" t="s">
        <v>3500</v>
      </c>
      <c r="K31" s="7">
        <v>36487</v>
      </c>
      <c r="L31" s="7"/>
      <c r="M31" s="6" t="s">
        <v>995</v>
      </c>
      <c r="N31" s="5" t="s">
        <v>26</v>
      </c>
      <c r="O31" s="9"/>
      <c r="P31" s="6" t="str">
        <f>VLOOKUP(Table1[[#This Row],[SMT]],Table13[[SMT'#]:[163 J Election Question]],9,0)</f>
        <v>No</v>
      </c>
      <c r="Q31" s="6"/>
      <c r="R31" s="6"/>
      <c r="S31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31" s="37">
        <f>VLOOKUP(Table1[[#This Row],[SMT]],'[1]Section 163(j) Election'!$A$5:$J$1406,7,0)</f>
        <v>0</v>
      </c>
    </row>
    <row r="32" spans="1:20" s="5" customFormat="1" ht="30" customHeight="1" x14ac:dyDescent="0.25">
      <c r="A32" s="5" t="s">
        <v>3513</v>
      </c>
      <c r="B32" s="15">
        <v>60288</v>
      </c>
      <c r="C32" s="6">
        <v>100</v>
      </c>
      <c r="D32" s="5" t="s">
        <v>3513</v>
      </c>
      <c r="E32" s="5" t="s">
        <v>3526</v>
      </c>
      <c r="F32" s="5" t="s">
        <v>3527</v>
      </c>
      <c r="G32" s="5" t="s">
        <v>3528</v>
      </c>
      <c r="H32" s="5" t="s">
        <v>1334</v>
      </c>
      <c r="I32" s="5" t="s">
        <v>17</v>
      </c>
      <c r="J32" s="5" t="s">
        <v>453</v>
      </c>
      <c r="K32" s="7">
        <v>36888</v>
      </c>
      <c r="L32" s="7"/>
      <c r="M32" s="6" t="s">
        <v>1065</v>
      </c>
      <c r="N32" s="5" t="s">
        <v>26</v>
      </c>
      <c r="O32" s="9"/>
      <c r="P32" s="6" t="str">
        <f>VLOOKUP(Table1[[#This Row],[SMT]],Table13[[SMT'#]:[163 J Election Question]],9,0)</f>
        <v>No</v>
      </c>
      <c r="Q32" s="6"/>
      <c r="R32" s="6"/>
      <c r="S32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32" s="38">
        <f>VLOOKUP(Table1[[#This Row],[SMT]],'[1]Section 163(j) Election'!$A$5:$J$1406,7,0)</f>
        <v>0</v>
      </c>
    </row>
    <row r="33" spans="1:20" s="5" customFormat="1" ht="30" customHeight="1" x14ac:dyDescent="0.25">
      <c r="A33" s="5" t="s">
        <v>3534</v>
      </c>
      <c r="B33" s="15">
        <v>60290</v>
      </c>
      <c r="C33" s="6">
        <v>100</v>
      </c>
      <c r="D33" s="5" t="s">
        <v>3534</v>
      </c>
      <c r="E33" s="5" t="s">
        <v>3538</v>
      </c>
      <c r="F33" s="5" t="s">
        <v>3539</v>
      </c>
      <c r="G33" s="5" t="s">
        <v>3540</v>
      </c>
      <c r="H33" s="5" t="s">
        <v>463</v>
      </c>
      <c r="I33" s="5" t="s">
        <v>452</v>
      </c>
      <c r="J33" s="5" t="s">
        <v>1320</v>
      </c>
      <c r="K33" s="7">
        <v>37602</v>
      </c>
      <c r="L33" s="7"/>
      <c r="M33" s="6" t="s">
        <v>55</v>
      </c>
      <c r="N33" s="5" t="s">
        <v>56</v>
      </c>
      <c r="O33" s="9"/>
      <c r="P33" s="6" t="str">
        <f>VLOOKUP(Table1[[#This Row],[SMT]],Table13[[SMT'#]:[163 J Election Question]],9,0)</f>
        <v>Yes</v>
      </c>
      <c r="Q33" s="6">
        <v>2018</v>
      </c>
      <c r="R33" s="6"/>
      <c r="S3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3" s="37">
        <f>VLOOKUP(Table1[[#This Row],[SMT]],'[1]Section 163(j) Election'!$A$5:$J$1406,7,0)</f>
        <v>2018</v>
      </c>
    </row>
    <row r="34" spans="1:20" s="5" customFormat="1" ht="30" customHeight="1" x14ac:dyDescent="0.25">
      <c r="A34" s="5" t="s">
        <v>3534</v>
      </c>
      <c r="B34" s="15">
        <v>60295</v>
      </c>
      <c r="C34" s="6">
        <v>100</v>
      </c>
      <c r="D34" s="5" t="s">
        <v>3534</v>
      </c>
      <c r="E34" s="5" t="s">
        <v>3541</v>
      </c>
      <c r="F34" s="5" t="s">
        <v>3542</v>
      </c>
      <c r="G34" s="5" t="s">
        <v>3543</v>
      </c>
      <c r="H34" s="5" t="s">
        <v>463</v>
      </c>
      <c r="I34" s="5" t="s">
        <v>452</v>
      </c>
      <c r="J34" s="5" t="s">
        <v>710</v>
      </c>
      <c r="K34" s="7">
        <v>37607</v>
      </c>
      <c r="L34" s="7"/>
      <c r="M34" s="6" t="s">
        <v>37</v>
      </c>
      <c r="N34" s="5" t="s">
        <v>56</v>
      </c>
      <c r="O34" s="9"/>
      <c r="P34" s="6" t="str">
        <f>VLOOKUP(Table1[[#This Row],[SMT]],Table13[[SMT'#]:[163 J Election Question]],9,0)</f>
        <v>No</v>
      </c>
      <c r="Q34" s="6"/>
      <c r="R34" s="6"/>
      <c r="S34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34" s="38">
        <f>VLOOKUP(Table1[[#This Row],[SMT]],'[1]Section 163(j) Election'!$A$5:$J$1406,7,0)</f>
        <v>0</v>
      </c>
    </row>
    <row r="35" spans="1:20" s="5" customFormat="1" ht="30" customHeight="1" x14ac:dyDescent="0.25">
      <c r="A35" s="5" t="s">
        <v>2047</v>
      </c>
      <c r="B35" s="15">
        <v>60313</v>
      </c>
      <c r="C35" s="6">
        <v>70</v>
      </c>
      <c r="D35" s="5" t="s">
        <v>2047</v>
      </c>
      <c r="E35" s="5" t="s">
        <v>2048</v>
      </c>
      <c r="F35" s="5" t="s">
        <v>2049</v>
      </c>
      <c r="G35" s="5" t="s">
        <v>309</v>
      </c>
      <c r="H35" s="5" t="s">
        <v>144</v>
      </c>
      <c r="I35" s="5" t="s">
        <v>133</v>
      </c>
      <c r="J35" s="5" t="s">
        <v>204</v>
      </c>
      <c r="K35" s="7">
        <v>36497</v>
      </c>
      <c r="L35" s="7"/>
      <c r="M35" s="6" t="s">
        <v>1065</v>
      </c>
      <c r="N35" s="5" t="s">
        <v>178</v>
      </c>
      <c r="O35" s="9"/>
      <c r="P35" s="6" t="str">
        <f>VLOOKUP(Table1[[#This Row],[SMT]],Table13[[SMT'#]:[163 J Election Question]],9,0)</f>
        <v>No</v>
      </c>
      <c r="Q35" s="6"/>
      <c r="R35" s="6"/>
      <c r="S35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35" s="37">
        <f>VLOOKUP(Table1[[#This Row],[SMT]],'[1]Section 163(j) Election'!$A$5:$J$1406,7,0)</f>
        <v>0</v>
      </c>
    </row>
    <row r="36" spans="1:20" s="5" customFormat="1" ht="30" customHeight="1" x14ac:dyDescent="0.25">
      <c r="A36" s="5" t="s">
        <v>2052</v>
      </c>
      <c r="B36" s="15">
        <v>60313</v>
      </c>
      <c r="C36" s="6">
        <v>30</v>
      </c>
      <c r="D36" s="5" t="s">
        <v>2052</v>
      </c>
      <c r="E36" s="5" t="s">
        <v>2048</v>
      </c>
      <c r="F36" s="5" t="s">
        <v>2049</v>
      </c>
      <c r="G36" s="5" t="s">
        <v>309</v>
      </c>
      <c r="H36" s="5" t="s">
        <v>144</v>
      </c>
      <c r="I36" s="5" t="s">
        <v>133</v>
      </c>
      <c r="J36" s="5" t="s">
        <v>204</v>
      </c>
      <c r="K36" s="7">
        <v>36497</v>
      </c>
      <c r="L36" s="7"/>
      <c r="M36" s="6" t="s">
        <v>1065</v>
      </c>
      <c r="N36" s="5" t="s">
        <v>178</v>
      </c>
      <c r="O36" s="9"/>
      <c r="P36" s="6" t="str">
        <f>VLOOKUP(Table1[[#This Row],[SMT]],Table13[[SMT'#]:[163 J Election Question]],9,0)</f>
        <v>No</v>
      </c>
      <c r="Q36" s="6"/>
      <c r="R36" s="6"/>
      <c r="S36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36" s="38">
        <f>VLOOKUP(Table1[[#This Row],[SMT]],'[1]Section 163(j) Election'!$A$5:$J$1406,7,0)</f>
        <v>0</v>
      </c>
    </row>
    <row r="37" spans="1:20" s="5" customFormat="1" ht="30" customHeight="1" x14ac:dyDescent="0.25">
      <c r="A37" s="5" t="s">
        <v>2053</v>
      </c>
      <c r="B37" s="15">
        <v>60316</v>
      </c>
      <c r="C37" s="6">
        <v>100</v>
      </c>
      <c r="D37" s="5" t="s">
        <v>2053</v>
      </c>
      <c r="E37" s="5" t="s">
        <v>2054</v>
      </c>
      <c r="F37" s="5" t="s">
        <v>2055</v>
      </c>
      <c r="G37" s="5" t="s">
        <v>623</v>
      </c>
      <c r="H37" s="5" t="s">
        <v>132</v>
      </c>
      <c r="I37" s="5" t="s">
        <v>133</v>
      </c>
      <c r="J37" s="5" t="s">
        <v>19</v>
      </c>
      <c r="K37" s="7">
        <v>37295</v>
      </c>
      <c r="L37" s="7"/>
      <c r="M37" s="6" t="s">
        <v>1065</v>
      </c>
      <c r="N37" s="5" t="s">
        <v>178</v>
      </c>
      <c r="O37" s="9"/>
      <c r="P37" s="6" t="str">
        <f>VLOOKUP(Table1[[#This Row],[SMT]],Table13[[SMT'#]:[163 J Election Question]],9,0)</f>
        <v>No</v>
      </c>
      <c r="Q37" s="6"/>
      <c r="R37" s="6"/>
      <c r="S37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37" s="37">
        <f>VLOOKUP(Table1[[#This Row],[SMT]],'[1]Section 163(j) Election'!$A$5:$J$1406,7,0)</f>
        <v>0</v>
      </c>
    </row>
    <row r="38" spans="1:20" s="5" customFormat="1" ht="30" customHeight="1" x14ac:dyDescent="0.25">
      <c r="A38" s="5" t="s">
        <v>2060</v>
      </c>
      <c r="B38" s="15">
        <v>60343</v>
      </c>
      <c r="C38" s="6">
        <v>100</v>
      </c>
      <c r="D38" s="5" t="s">
        <v>2060</v>
      </c>
      <c r="E38" s="5" t="s">
        <v>2061</v>
      </c>
      <c r="F38" s="5" t="s">
        <v>2062</v>
      </c>
      <c r="G38" s="5" t="s">
        <v>2063</v>
      </c>
      <c r="H38" s="5" t="s">
        <v>289</v>
      </c>
      <c r="I38" s="5" t="s">
        <v>133</v>
      </c>
      <c r="J38" s="5" t="s">
        <v>2064</v>
      </c>
      <c r="K38" s="7">
        <v>36678</v>
      </c>
      <c r="L38" s="7"/>
      <c r="M38" s="6" t="s">
        <v>1065</v>
      </c>
      <c r="N38" s="5" t="s">
        <v>56</v>
      </c>
      <c r="O38" s="9"/>
      <c r="P38" s="6" t="str">
        <f>VLOOKUP(Table1[[#This Row],[SMT]],Table13[[SMT'#]:[163 J Election Question]],9,0)</f>
        <v>No</v>
      </c>
      <c r="Q38" s="6"/>
      <c r="R38" s="6"/>
      <c r="S38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38" s="38">
        <f>VLOOKUP(Table1[[#This Row],[SMT]],'[1]Section 163(j) Election'!$A$5:$J$1406,7,0)</f>
        <v>0</v>
      </c>
    </row>
    <row r="39" spans="1:20" s="5" customFormat="1" ht="30" customHeight="1" x14ac:dyDescent="0.25">
      <c r="A39" s="5" t="s">
        <v>2047</v>
      </c>
      <c r="B39" s="15">
        <v>60345</v>
      </c>
      <c r="C39" s="6">
        <v>100</v>
      </c>
      <c r="D39" s="5" t="s">
        <v>2047</v>
      </c>
      <c r="E39" s="5" t="s">
        <v>2050</v>
      </c>
      <c r="F39" s="5" t="s">
        <v>2051</v>
      </c>
      <c r="G39" s="5" t="s">
        <v>520</v>
      </c>
      <c r="H39" s="5" t="s">
        <v>144</v>
      </c>
      <c r="I39" s="5" t="s">
        <v>133</v>
      </c>
      <c r="J39" s="5" t="s">
        <v>204</v>
      </c>
      <c r="K39" s="7">
        <v>36671</v>
      </c>
      <c r="L39" s="7"/>
      <c r="M39" s="6" t="s">
        <v>2039</v>
      </c>
      <c r="N39" s="5" t="s">
        <v>178</v>
      </c>
      <c r="O39" s="9"/>
      <c r="P39" s="6" t="str">
        <f>VLOOKUP(Table1[[#This Row],[SMT]],Table13[[SMT'#]:[163 J Election Question]],9,0)</f>
        <v>No</v>
      </c>
      <c r="Q39" s="6"/>
      <c r="R39" s="6"/>
      <c r="S39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39" s="37">
        <f>VLOOKUP(Table1[[#This Row],[SMT]],'[1]Section 163(j) Election'!$A$5:$J$1406,7,0)</f>
        <v>0</v>
      </c>
    </row>
    <row r="40" spans="1:20" s="5" customFormat="1" ht="30" customHeight="1" x14ac:dyDescent="0.25">
      <c r="A40" s="5" t="s">
        <v>3534</v>
      </c>
      <c r="B40" s="15">
        <v>60376</v>
      </c>
      <c r="C40" s="6">
        <v>100</v>
      </c>
      <c r="D40" s="5" t="s">
        <v>3534</v>
      </c>
      <c r="E40" s="5" t="s">
        <v>3544</v>
      </c>
      <c r="F40" s="5" t="s">
        <v>3545</v>
      </c>
      <c r="G40" s="5" t="s">
        <v>3546</v>
      </c>
      <c r="H40" s="5" t="s">
        <v>16</v>
      </c>
      <c r="I40" s="5" t="s">
        <v>17</v>
      </c>
      <c r="J40" s="5" t="s">
        <v>473</v>
      </c>
      <c r="K40" s="7">
        <v>37222</v>
      </c>
      <c r="L40" s="7"/>
      <c r="M40" s="6" t="s">
        <v>1003</v>
      </c>
      <c r="N40" s="5" t="s">
        <v>26</v>
      </c>
      <c r="O40" s="9"/>
      <c r="P40" s="6" t="str">
        <f>VLOOKUP(Table1[[#This Row],[SMT]],Table13[[SMT'#]:[163 J Election Question]],9,0)</f>
        <v>No</v>
      </c>
      <c r="Q40" s="6"/>
      <c r="R40" s="6"/>
      <c r="S40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40" s="38">
        <f>VLOOKUP(Table1[[#This Row],[SMT]],'[1]Section 163(j) Election'!$A$5:$J$1406,7,0)</f>
        <v>0</v>
      </c>
    </row>
    <row r="41" spans="1:20" s="5" customFormat="1" ht="30" customHeight="1" x14ac:dyDescent="0.25">
      <c r="A41" s="5" t="s">
        <v>3488</v>
      </c>
      <c r="B41" s="15">
        <v>60377</v>
      </c>
      <c r="C41" s="6">
        <v>100</v>
      </c>
      <c r="D41" s="5" t="s">
        <v>3488</v>
      </c>
      <c r="E41" s="5" t="s">
        <v>3507</v>
      </c>
      <c r="F41" s="5" t="s">
        <v>3508</v>
      </c>
      <c r="G41" s="5" t="s">
        <v>15</v>
      </c>
      <c r="H41" s="5" t="s">
        <v>16</v>
      </c>
      <c r="I41" s="5" t="s">
        <v>17</v>
      </c>
      <c r="J41" s="5" t="s">
        <v>18</v>
      </c>
      <c r="K41" s="7">
        <v>36860</v>
      </c>
      <c r="L41" s="7"/>
      <c r="M41" s="6" t="s">
        <v>1003</v>
      </c>
      <c r="N41" s="5" t="s">
        <v>26</v>
      </c>
      <c r="O41" s="9"/>
      <c r="P41" s="6" t="str">
        <f>VLOOKUP(Table1[[#This Row],[SMT]],Table13[[SMT'#]:[163 J Election Question]],9,0)</f>
        <v>No</v>
      </c>
      <c r="Q41" s="6"/>
      <c r="R41" s="6"/>
      <c r="S41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41" s="37">
        <f>VLOOKUP(Table1[[#This Row],[SMT]],'[1]Section 163(j) Election'!$A$5:$J$1406,7,0)</f>
        <v>0</v>
      </c>
    </row>
    <row r="42" spans="1:20" s="5" customFormat="1" ht="30" customHeight="1" x14ac:dyDescent="0.25">
      <c r="A42" s="5" t="s">
        <v>3488</v>
      </c>
      <c r="B42" s="15">
        <v>60378</v>
      </c>
      <c r="C42" s="6">
        <v>100</v>
      </c>
      <c r="D42" s="5" t="s">
        <v>3488</v>
      </c>
      <c r="E42" s="5" t="s">
        <v>3509</v>
      </c>
      <c r="F42" s="5" t="s">
        <v>3510</v>
      </c>
      <c r="G42" s="5" t="s">
        <v>2945</v>
      </c>
      <c r="H42" s="5" t="s">
        <v>16</v>
      </c>
      <c r="I42" s="5" t="s">
        <v>17</v>
      </c>
      <c r="J42" s="5" t="s">
        <v>171</v>
      </c>
      <c r="K42" s="7">
        <v>36872</v>
      </c>
      <c r="L42" s="7"/>
      <c r="M42" s="6" t="s">
        <v>1065</v>
      </c>
      <c r="N42" s="5" t="s">
        <v>26</v>
      </c>
      <c r="O42" s="9"/>
      <c r="P42" s="6" t="str">
        <f>VLOOKUP(Table1[[#This Row],[SMT]],Table13[[SMT'#]:[163 J Election Question]],9,0)</f>
        <v>Yes</v>
      </c>
      <c r="Q42" s="6">
        <v>2018</v>
      </c>
      <c r="R42" s="6"/>
      <c r="S42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42" s="38">
        <f>VLOOKUP(Table1[[#This Row],[SMT]],'[1]Section 163(j) Election'!$A$5:$J$1406,7,0)</f>
        <v>0</v>
      </c>
    </row>
    <row r="43" spans="1:20" s="5" customFormat="1" ht="30" customHeight="1" x14ac:dyDescent="0.25">
      <c r="A43" s="5" t="s">
        <v>1060</v>
      </c>
      <c r="B43" s="15">
        <v>60396</v>
      </c>
      <c r="C43" s="6">
        <v>50</v>
      </c>
      <c r="D43" s="5" t="s">
        <v>1060</v>
      </c>
      <c r="E43" s="5" t="s">
        <v>1061</v>
      </c>
      <c r="F43" s="5" t="s">
        <v>1062</v>
      </c>
      <c r="G43" s="5" t="s">
        <v>1063</v>
      </c>
      <c r="H43" s="5" t="s">
        <v>203</v>
      </c>
      <c r="I43" s="5" t="s">
        <v>133</v>
      </c>
      <c r="J43" s="5" t="s">
        <v>1064</v>
      </c>
      <c r="K43" s="7">
        <v>36929</v>
      </c>
      <c r="L43" s="7"/>
      <c r="M43" s="6" t="s">
        <v>1065</v>
      </c>
      <c r="N43" s="5" t="s">
        <v>47</v>
      </c>
      <c r="O43" s="9"/>
      <c r="P43" s="6" t="str">
        <f>VLOOKUP(Table1[[#This Row],[SMT]],Table13[[SMT'#]:[163 J Election Question]],9,0)</f>
        <v>No</v>
      </c>
      <c r="Q43" s="6"/>
      <c r="R43" s="6"/>
      <c r="S43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43" s="37">
        <f>VLOOKUP(Table1[[#This Row],[SMT]],'[1]Section 163(j) Election'!$A$5:$J$1406,7,0)</f>
        <v>0</v>
      </c>
    </row>
    <row r="44" spans="1:20" s="5" customFormat="1" ht="30" customHeight="1" x14ac:dyDescent="0.25">
      <c r="A44" s="5" t="s">
        <v>1632</v>
      </c>
      <c r="B44" s="15">
        <v>60396</v>
      </c>
      <c r="C44" s="6">
        <v>50</v>
      </c>
      <c r="D44" s="5" t="s">
        <v>1632</v>
      </c>
      <c r="E44" s="5" t="s">
        <v>1061</v>
      </c>
      <c r="F44" s="5" t="s">
        <v>1062</v>
      </c>
      <c r="G44" s="5" t="s">
        <v>1063</v>
      </c>
      <c r="H44" s="5" t="s">
        <v>203</v>
      </c>
      <c r="I44" s="5" t="s">
        <v>133</v>
      </c>
      <c r="J44" s="5" t="s">
        <v>1064</v>
      </c>
      <c r="K44" s="7">
        <v>36929</v>
      </c>
      <c r="L44" s="7"/>
      <c r="M44" s="6" t="s">
        <v>1065</v>
      </c>
      <c r="N44" s="5" t="s">
        <v>47</v>
      </c>
      <c r="O44" s="9"/>
      <c r="P44" s="6" t="str">
        <f>VLOOKUP(Table1[[#This Row],[SMT]],Table13[[SMT'#]:[163 J Election Question]],9,0)</f>
        <v>No</v>
      </c>
      <c r="Q44" s="6"/>
      <c r="R44" s="6"/>
      <c r="S44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44" s="38">
        <f>VLOOKUP(Table1[[#This Row],[SMT]],'[1]Section 163(j) Election'!$A$5:$J$1406,7,0)</f>
        <v>0</v>
      </c>
    </row>
    <row r="45" spans="1:20" s="5" customFormat="1" ht="30" customHeight="1" x14ac:dyDescent="0.25">
      <c r="A45" s="5" t="s">
        <v>3488</v>
      </c>
      <c r="B45" s="15">
        <v>60400</v>
      </c>
      <c r="C45" s="6">
        <v>100</v>
      </c>
      <c r="D45" s="5" t="s">
        <v>3488</v>
      </c>
      <c r="E45" s="5" t="s">
        <v>3511</v>
      </c>
      <c r="F45" s="5" t="s">
        <v>3512</v>
      </c>
      <c r="G45" s="5" t="s">
        <v>2779</v>
      </c>
      <c r="H45" s="5" t="s">
        <v>463</v>
      </c>
      <c r="I45" s="5" t="s">
        <v>452</v>
      </c>
      <c r="J45" s="5" t="s">
        <v>473</v>
      </c>
      <c r="K45" s="7">
        <v>37253</v>
      </c>
      <c r="L45" s="7"/>
      <c r="M45" s="6" t="s">
        <v>1065</v>
      </c>
      <c r="N45" s="5" t="s">
        <v>178</v>
      </c>
      <c r="O45" s="9"/>
      <c r="P45" s="6" t="str">
        <f>VLOOKUP(Table1[[#This Row],[SMT]],Table13[[SMT'#]:[163 J Election Question]],9,0)</f>
        <v>No</v>
      </c>
      <c r="Q45" s="6"/>
      <c r="R45" s="6"/>
      <c r="S45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45" s="37">
        <f>VLOOKUP(Table1[[#This Row],[SMT]],'[1]Section 163(j) Election'!$A$5:$J$1406,7,0)</f>
        <v>0</v>
      </c>
    </row>
    <row r="46" spans="1:20" s="5" customFormat="1" ht="30" customHeight="1" x14ac:dyDescent="0.25">
      <c r="A46" s="5" t="s">
        <v>1193</v>
      </c>
      <c r="B46" s="15">
        <v>60436</v>
      </c>
      <c r="C46" s="6">
        <v>18</v>
      </c>
      <c r="D46" s="5" t="s">
        <v>1193</v>
      </c>
      <c r="E46" s="5" t="s">
        <v>1194</v>
      </c>
      <c r="F46" s="5" t="s">
        <v>1195</v>
      </c>
      <c r="G46" s="5" t="s">
        <v>1196</v>
      </c>
      <c r="H46" s="5" t="s">
        <v>109</v>
      </c>
      <c r="I46" s="5" t="s">
        <v>32</v>
      </c>
      <c r="J46" s="5" t="s">
        <v>809</v>
      </c>
      <c r="K46" s="7">
        <v>37789</v>
      </c>
      <c r="L46" s="7"/>
      <c r="M46" s="6" t="s">
        <v>46</v>
      </c>
      <c r="N46" s="5" t="s">
        <v>26</v>
      </c>
      <c r="O46" s="9"/>
      <c r="P46" s="6" t="str">
        <f>VLOOKUP(Table1[[#This Row],[SMT]],Table13[[SMT'#]:[163 J Election Question]],9,0)</f>
        <v>No</v>
      </c>
      <c r="Q46" s="6"/>
      <c r="R46" s="6"/>
      <c r="S46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46" s="38">
        <f>VLOOKUP(Table1[[#This Row],[SMT]],'[1]Section 163(j) Election'!$A$5:$J$1406,7,0)</f>
        <v>0</v>
      </c>
    </row>
    <row r="47" spans="1:20" s="5" customFormat="1" ht="30" customHeight="1" x14ac:dyDescent="0.25">
      <c r="A47" s="5" t="s">
        <v>2065</v>
      </c>
      <c r="B47" s="15">
        <v>60436</v>
      </c>
      <c r="C47" s="6">
        <v>82</v>
      </c>
      <c r="D47" s="5" t="s">
        <v>2065</v>
      </c>
      <c r="E47" s="5" t="s">
        <v>1194</v>
      </c>
      <c r="F47" s="5" t="s">
        <v>1195</v>
      </c>
      <c r="G47" s="5" t="s">
        <v>1196</v>
      </c>
      <c r="H47" s="5" t="s">
        <v>109</v>
      </c>
      <c r="I47" s="5" t="s">
        <v>32</v>
      </c>
      <c r="J47" s="5" t="s">
        <v>809</v>
      </c>
      <c r="K47" s="7">
        <v>37789</v>
      </c>
      <c r="L47" s="7"/>
      <c r="M47" s="6" t="s">
        <v>46</v>
      </c>
      <c r="N47" s="5" t="s">
        <v>26</v>
      </c>
      <c r="O47" s="9"/>
      <c r="P47" s="6" t="str">
        <f>VLOOKUP(Table1[[#This Row],[SMT]],Table13[[SMT'#]:[163 J Election Question]],9,0)</f>
        <v>No</v>
      </c>
      <c r="Q47" s="6"/>
      <c r="R47" s="6"/>
      <c r="S47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47" s="37">
        <f>VLOOKUP(Table1[[#This Row],[SMT]],'[1]Section 163(j) Election'!$A$5:$J$1406,7,0)</f>
        <v>0</v>
      </c>
    </row>
    <row r="48" spans="1:20" s="5" customFormat="1" ht="30" customHeight="1" x14ac:dyDescent="0.25">
      <c r="A48" s="5" t="s">
        <v>1162</v>
      </c>
      <c r="B48" s="15">
        <v>60489</v>
      </c>
      <c r="C48" s="6">
        <v>100</v>
      </c>
      <c r="D48" s="5" t="s">
        <v>1162</v>
      </c>
      <c r="E48" s="5" t="s">
        <v>1163</v>
      </c>
      <c r="F48" s="5" t="s">
        <v>1164</v>
      </c>
      <c r="G48" s="5" t="s">
        <v>536</v>
      </c>
      <c r="H48" s="5" t="s">
        <v>144</v>
      </c>
      <c r="I48" s="5" t="s">
        <v>133</v>
      </c>
      <c r="J48" s="5" t="s">
        <v>294</v>
      </c>
      <c r="K48" s="7">
        <v>37253</v>
      </c>
      <c r="L48" s="7"/>
      <c r="M48" s="6" t="s">
        <v>1003</v>
      </c>
      <c r="N48" s="5" t="s">
        <v>26</v>
      </c>
      <c r="O48" s="9"/>
      <c r="P48" s="6" t="str">
        <f>VLOOKUP(Table1[[#This Row],[SMT]],Table13[[SMT'#]:[163 J Election Question]],9,0)</f>
        <v>Yes</v>
      </c>
      <c r="Q48" s="6">
        <v>2018</v>
      </c>
      <c r="R48" s="6"/>
      <c r="S48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48" s="38">
        <f>VLOOKUP(Table1[[#This Row],[SMT]],'[1]Section 163(j) Election'!$A$5:$J$1406,7,0)</f>
        <v>0</v>
      </c>
    </row>
    <row r="49" spans="1:20" s="5" customFormat="1" ht="30" customHeight="1" x14ac:dyDescent="0.25">
      <c r="A49" s="5" t="s">
        <v>2056</v>
      </c>
      <c r="B49" s="15">
        <v>60493</v>
      </c>
      <c r="C49" s="6">
        <v>100</v>
      </c>
      <c r="D49" s="5" t="s">
        <v>2056</v>
      </c>
      <c r="E49" s="5" t="s">
        <v>2057</v>
      </c>
      <c r="F49" s="5" t="s">
        <v>2058</v>
      </c>
      <c r="G49" s="5" t="s">
        <v>2059</v>
      </c>
      <c r="H49" s="5" t="s">
        <v>630</v>
      </c>
      <c r="I49" s="5" t="s">
        <v>43</v>
      </c>
      <c r="J49" s="5" t="s">
        <v>44</v>
      </c>
      <c r="K49" s="7">
        <v>36874</v>
      </c>
      <c r="L49" s="7">
        <v>43466</v>
      </c>
      <c r="M49" s="6" t="s">
        <v>1065</v>
      </c>
      <c r="N49" s="5" t="s">
        <v>47</v>
      </c>
      <c r="O49" s="9"/>
      <c r="P49" s="6" t="str">
        <f>VLOOKUP(Table1[[#This Row],[SMT]],Table13[[SMT'#]:[163 J Election Question]],9,0)</f>
        <v>No</v>
      </c>
      <c r="Q49" s="6"/>
      <c r="R49" s="6"/>
      <c r="S49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49" s="37">
        <f>VLOOKUP(Table1[[#This Row],[SMT]],'[1]Section 163(j) Election'!$A$5:$J$1406,7,0)</f>
        <v>0</v>
      </c>
    </row>
    <row r="50" spans="1:20" s="5" customFormat="1" ht="30" customHeight="1" x14ac:dyDescent="0.25">
      <c r="A50" s="5" t="s">
        <v>2065</v>
      </c>
      <c r="B50" s="15">
        <v>60506</v>
      </c>
      <c r="C50" s="6">
        <v>100</v>
      </c>
      <c r="D50" s="5" t="s">
        <v>2065</v>
      </c>
      <c r="E50" s="5" t="s">
        <v>2066</v>
      </c>
      <c r="F50" s="5" t="s">
        <v>2067</v>
      </c>
      <c r="G50" s="5" t="s">
        <v>2068</v>
      </c>
      <c r="H50" s="5" t="s">
        <v>289</v>
      </c>
      <c r="I50" s="5" t="s">
        <v>133</v>
      </c>
      <c r="J50" s="5" t="s">
        <v>24</v>
      </c>
      <c r="K50" s="7">
        <v>37404</v>
      </c>
      <c r="L50" s="7"/>
      <c r="M50" s="6" t="s">
        <v>46</v>
      </c>
      <c r="N50" s="5" t="s">
        <v>26</v>
      </c>
      <c r="O50" s="9"/>
      <c r="P50" s="6" t="str">
        <f>VLOOKUP(Table1[[#This Row],[SMT]],Table13[[SMT'#]:[163 J Election Question]],9,0)</f>
        <v>No</v>
      </c>
      <c r="Q50" s="6"/>
      <c r="R50" s="6"/>
      <c r="S50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50" s="38">
        <f>VLOOKUP(Table1[[#This Row],[SMT]],'[1]Section 163(j) Election'!$A$5:$J$1406,7,0)</f>
        <v>0</v>
      </c>
    </row>
    <row r="51" spans="1:20" s="5" customFormat="1" ht="30" customHeight="1" x14ac:dyDescent="0.25">
      <c r="A51" s="5" t="s">
        <v>842</v>
      </c>
      <c r="B51" s="15">
        <v>60527</v>
      </c>
      <c r="C51" s="6">
        <v>100</v>
      </c>
      <c r="D51" s="5" t="s">
        <v>842</v>
      </c>
      <c r="E51" s="5" t="s">
        <v>843</v>
      </c>
      <c r="F51" s="5" t="s">
        <v>844</v>
      </c>
      <c r="G51" s="5" t="s">
        <v>845</v>
      </c>
      <c r="H51" s="5" t="s">
        <v>499</v>
      </c>
      <c r="I51" s="5" t="s">
        <v>43</v>
      </c>
      <c r="J51" s="5" t="s">
        <v>33</v>
      </c>
      <c r="K51" s="7">
        <v>37613</v>
      </c>
      <c r="L51" s="7"/>
      <c r="M51" s="6" t="s">
        <v>46</v>
      </c>
      <c r="N51" s="5" t="s">
        <v>56</v>
      </c>
      <c r="O51" s="9"/>
      <c r="P51" s="6" t="str">
        <f>VLOOKUP(Table1[[#This Row],[SMT]],Table13[[SMT'#]:[163 J Election Question]],9,0)</f>
        <v>No</v>
      </c>
      <c r="Q51" s="6"/>
      <c r="R51" s="6"/>
      <c r="S51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51" s="37">
        <f>VLOOKUP(Table1[[#This Row],[SMT]],'[1]Section 163(j) Election'!$A$5:$J$1406,7,0)</f>
        <v>0</v>
      </c>
    </row>
    <row r="52" spans="1:20" s="5" customFormat="1" ht="30" customHeight="1" x14ac:dyDescent="0.25">
      <c r="A52" s="5" t="s">
        <v>2281</v>
      </c>
      <c r="B52" s="15">
        <v>60533</v>
      </c>
      <c r="C52" s="6">
        <v>100</v>
      </c>
      <c r="D52" s="5" t="s">
        <v>2281</v>
      </c>
      <c r="E52" s="5" t="s">
        <v>2282</v>
      </c>
      <c r="F52" s="5" t="s">
        <v>2283</v>
      </c>
      <c r="G52" s="5" t="s">
        <v>2284</v>
      </c>
      <c r="H52" s="5" t="s">
        <v>31</v>
      </c>
      <c r="I52" s="5" t="s">
        <v>32</v>
      </c>
      <c r="J52" s="5" t="s">
        <v>1219</v>
      </c>
      <c r="K52" s="7">
        <v>38586</v>
      </c>
      <c r="L52" s="7"/>
      <c r="M52" s="6" t="s">
        <v>37</v>
      </c>
      <c r="N52" s="5" t="s">
        <v>47</v>
      </c>
      <c r="O52" s="9"/>
      <c r="P52" s="6" t="str">
        <f>VLOOKUP(Table1[[#This Row],[SMT]],Table13[[SMT'#]:[163 J Election Question]],9,0)</f>
        <v>No</v>
      </c>
      <c r="Q52" s="6"/>
      <c r="R52" s="6"/>
      <c r="S5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2" s="38">
        <f>VLOOKUP(Table1[[#This Row],[SMT]],'[1]Section 163(j) Election'!$A$5:$J$1406,7,0)</f>
        <v>0</v>
      </c>
    </row>
    <row r="53" spans="1:20" s="5" customFormat="1" ht="30" customHeight="1" x14ac:dyDescent="0.25">
      <c r="A53" s="5" t="s">
        <v>3513</v>
      </c>
      <c r="B53" s="15">
        <v>60549</v>
      </c>
      <c r="C53" s="6">
        <v>100</v>
      </c>
      <c r="D53" s="5" t="s">
        <v>3513</v>
      </c>
      <c r="E53" s="5" t="s">
        <v>3529</v>
      </c>
      <c r="F53" s="5" t="s">
        <v>3530</v>
      </c>
      <c r="G53" s="5" t="s">
        <v>3531</v>
      </c>
      <c r="H53" s="5" t="s">
        <v>3455</v>
      </c>
      <c r="I53" s="5" t="s">
        <v>17</v>
      </c>
      <c r="J53" s="5" t="s">
        <v>473</v>
      </c>
      <c r="K53" s="7">
        <v>36888</v>
      </c>
      <c r="L53" s="7"/>
      <c r="M53" s="6" t="s">
        <v>995</v>
      </c>
      <c r="N53" s="5" t="s">
        <v>178</v>
      </c>
      <c r="O53" s="9"/>
      <c r="P53" s="6" t="str">
        <f>VLOOKUP(Table1[[#This Row],[SMT]],Table13[[SMT'#]:[163 J Election Question]],9,0)</f>
        <v>No</v>
      </c>
      <c r="Q53" s="6"/>
      <c r="R53" s="6"/>
      <c r="S53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53" s="37">
        <f>VLOOKUP(Table1[[#This Row],[SMT]],'[1]Section 163(j) Election'!$A$5:$J$1406,7,0)</f>
        <v>0</v>
      </c>
    </row>
    <row r="54" spans="1:20" s="5" customFormat="1" ht="30" customHeight="1" x14ac:dyDescent="0.25">
      <c r="A54" s="5" t="s">
        <v>3534</v>
      </c>
      <c r="B54" s="15">
        <v>60569</v>
      </c>
      <c r="C54" s="6">
        <v>100</v>
      </c>
      <c r="D54" s="5" t="s">
        <v>3534</v>
      </c>
      <c r="E54" s="5" t="s">
        <v>3547</v>
      </c>
      <c r="F54" s="5" t="s">
        <v>3548</v>
      </c>
      <c r="G54" s="5" t="s">
        <v>3549</v>
      </c>
      <c r="H54" s="5" t="s">
        <v>463</v>
      </c>
      <c r="I54" s="5" t="s">
        <v>452</v>
      </c>
      <c r="J54" s="5" t="s">
        <v>3550</v>
      </c>
      <c r="K54" s="7">
        <v>37369</v>
      </c>
      <c r="L54" s="7"/>
      <c r="M54" s="6" t="s">
        <v>46</v>
      </c>
      <c r="N54" s="5" t="s">
        <v>178</v>
      </c>
      <c r="O54" s="9"/>
      <c r="P54" s="6" t="str">
        <f>VLOOKUP(Table1[[#This Row],[SMT]],Table13[[SMT'#]:[163 J Election Question]],9,0)</f>
        <v>No</v>
      </c>
      <c r="Q54" s="6"/>
      <c r="R54" s="6"/>
      <c r="S54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54" s="38">
        <f>VLOOKUP(Table1[[#This Row],[SMT]],'[1]Section 163(j) Election'!$A$5:$J$1406,7,0)</f>
        <v>0</v>
      </c>
    </row>
    <row r="55" spans="1:20" s="5" customFormat="1" ht="30" customHeight="1" x14ac:dyDescent="0.25">
      <c r="A55" s="5" t="s">
        <v>3534</v>
      </c>
      <c r="B55" s="15">
        <v>60570</v>
      </c>
      <c r="C55" s="6">
        <v>100</v>
      </c>
      <c r="D55" s="5" t="s">
        <v>3534</v>
      </c>
      <c r="E55" s="5" t="s">
        <v>3551</v>
      </c>
      <c r="F55" s="5" t="s">
        <v>3552</v>
      </c>
      <c r="G55" s="5" t="s">
        <v>3553</v>
      </c>
      <c r="H55" s="5" t="s">
        <v>451</v>
      </c>
      <c r="I55" s="5" t="s">
        <v>452</v>
      </c>
      <c r="J55" s="5" t="s">
        <v>1121</v>
      </c>
      <c r="K55" s="7">
        <v>37657</v>
      </c>
      <c r="L55" s="7">
        <v>43677</v>
      </c>
      <c r="M55" s="6" t="s">
        <v>55</v>
      </c>
      <c r="N55" s="5" t="s">
        <v>56</v>
      </c>
      <c r="O55" s="9"/>
      <c r="P55" s="6" t="str">
        <f>VLOOKUP(Table1[[#This Row],[SMT]],Table13[[SMT'#]:[163 J Election Question]],9,0)</f>
        <v>No</v>
      </c>
      <c r="Q55" s="6"/>
      <c r="R55" s="6"/>
      <c r="S5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5" s="37">
        <f>VLOOKUP(Table1[[#This Row],[SMT]],'[1]Section 163(j) Election'!$A$5:$J$1406,7,0)</f>
        <v>0</v>
      </c>
    </row>
    <row r="56" spans="1:20" s="5" customFormat="1" ht="30" customHeight="1" x14ac:dyDescent="0.25">
      <c r="A56" s="5" t="s">
        <v>3534</v>
      </c>
      <c r="B56" s="15">
        <v>60572</v>
      </c>
      <c r="C56" s="6">
        <v>100</v>
      </c>
      <c r="D56" s="5" t="s">
        <v>3534</v>
      </c>
      <c r="E56" s="5" t="s">
        <v>3554</v>
      </c>
      <c r="F56" s="5" t="s">
        <v>3555</v>
      </c>
      <c r="G56" s="5" t="s">
        <v>3556</v>
      </c>
      <c r="H56" s="5" t="s">
        <v>1334</v>
      </c>
      <c r="I56" s="5" t="s">
        <v>17</v>
      </c>
      <c r="J56" s="5" t="s">
        <v>1335</v>
      </c>
      <c r="K56" s="7">
        <v>37239</v>
      </c>
      <c r="L56" s="7"/>
      <c r="M56" s="6" t="s">
        <v>1065</v>
      </c>
      <c r="N56" s="5" t="s">
        <v>178</v>
      </c>
      <c r="O56" s="9"/>
      <c r="P56" s="6" t="str">
        <f>VLOOKUP(Table1[[#This Row],[SMT]],Table13[[SMT'#]:[163 J Election Question]],9,0)</f>
        <v>No</v>
      </c>
      <c r="Q56" s="6"/>
      <c r="R56" s="6"/>
      <c r="S56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56" s="38">
        <f>VLOOKUP(Table1[[#This Row],[SMT]],'[1]Section 163(j) Election'!$A$5:$J$1406,7,0)</f>
        <v>0</v>
      </c>
    </row>
    <row r="57" spans="1:20" s="5" customFormat="1" ht="30" customHeight="1" x14ac:dyDescent="0.25">
      <c r="A57" s="5" t="s">
        <v>3534</v>
      </c>
      <c r="B57" s="15">
        <v>60573</v>
      </c>
      <c r="C57" s="6">
        <v>100</v>
      </c>
      <c r="D57" s="5" t="s">
        <v>3534</v>
      </c>
      <c r="E57" s="5" t="s">
        <v>3557</v>
      </c>
      <c r="F57" s="5" t="s">
        <v>3558</v>
      </c>
      <c r="G57" s="5" t="s">
        <v>3559</v>
      </c>
      <c r="H57" s="5" t="s">
        <v>463</v>
      </c>
      <c r="I57" s="5" t="s">
        <v>452</v>
      </c>
      <c r="J57" s="5" t="s">
        <v>473</v>
      </c>
      <c r="K57" s="7">
        <v>37242</v>
      </c>
      <c r="L57" s="7"/>
      <c r="M57" s="6" t="s">
        <v>1065</v>
      </c>
      <c r="N57" s="5" t="s">
        <v>178</v>
      </c>
      <c r="O57" s="9"/>
      <c r="P57" s="6" t="str">
        <f>VLOOKUP(Table1[[#This Row],[SMT]],Table13[[SMT'#]:[163 J Election Question]],9,0)</f>
        <v>No</v>
      </c>
      <c r="Q57" s="6"/>
      <c r="R57" s="6"/>
      <c r="S57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57" s="37">
        <f>VLOOKUP(Table1[[#This Row],[SMT]],'[1]Section 163(j) Election'!$A$5:$J$1406,7,0)</f>
        <v>0</v>
      </c>
    </row>
    <row r="58" spans="1:20" s="5" customFormat="1" ht="30" customHeight="1" x14ac:dyDescent="0.25">
      <c r="A58" s="5" t="s">
        <v>3534</v>
      </c>
      <c r="B58" s="15">
        <v>60575</v>
      </c>
      <c r="C58" s="6">
        <v>100</v>
      </c>
      <c r="D58" s="5" t="s">
        <v>3534</v>
      </c>
      <c r="E58" s="5" t="s">
        <v>3560</v>
      </c>
      <c r="F58" s="5" t="s">
        <v>3561</v>
      </c>
      <c r="G58" s="5" t="s">
        <v>3562</v>
      </c>
      <c r="H58" s="5" t="s">
        <v>463</v>
      </c>
      <c r="I58" s="5" t="s">
        <v>452</v>
      </c>
      <c r="J58" s="5" t="s">
        <v>3563</v>
      </c>
      <c r="K58" s="7">
        <v>37256</v>
      </c>
      <c r="L58" s="7"/>
      <c r="M58" s="6" t="s">
        <v>1065</v>
      </c>
      <c r="N58" s="5" t="s">
        <v>178</v>
      </c>
      <c r="O58" s="9"/>
      <c r="P58" s="6" t="str">
        <f>VLOOKUP(Table1[[#This Row],[SMT]],Table13[[SMT'#]:[163 J Election Question]],9,0)</f>
        <v>Yes</v>
      </c>
      <c r="Q58" s="6">
        <v>2018</v>
      </c>
      <c r="R58" s="6"/>
      <c r="S58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58" s="38">
        <f>VLOOKUP(Table1[[#This Row],[SMT]],'[1]Section 163(j) Election'!$A$5:$J$1406,7,0)</f>
        <v>0</v>
      </c>
    </row>
    <row r="59" spans="1:20" s="5" customFormat="1" ht="30" customHeight="1" x14ac:dyDescent="0.25">
      <c r="A59" s="5" t="s">
        <v>49</v>
      </c>
      <c r="B59" s="15">
        <v>60583</v>
      </c>
      <c r="C59" s="6">
        <v>100</v>
      </c>
      <c r="D59" s="5" t="s">
        <v>49</v>
      </c>
      <c r="E59" s="5" t="s">
        <v>2119</v>
      </c>
      <c r="F59" s="5" t="s">
        <v>2120</v>
      </c>
      <c r="G59" s="5" t="s">
        <v>1196</v>
      </c>
      <c r="H59" s="5" t="s">
        <v>109</v>
      </c>
      <c r="I59" s="5" t="s">
        <v>32</v>
      </c>
      <c r="J59" s="5" t="s">
        <v>809</v>
      </c>
      <c r="K59" s="7">
        <v>37865</v>
      </c>
      <c r="L59" s="7"/>
      <c r="M59" s="6" t="s">
        <v>55</v>
      </c>
      <c r="N59" s="5" t="s">
        <v>47</v>
      </c>
      <c r="O59" s="9"/>
      <c r="P59" s="6" t="str">
        <f>VLOOKUP(Table1[[#This Row],[SMT]],Table13[[SMT'#]:[163 J Election Question]],9,0)</f>
        <v>No</v>
      </c>
      <c r="Q59" s="6"/>
      <c r="R59" s="6"/>
      <c r="S5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9" s="37">
        <f>VLOOKUP(Table1[[#This Row],[SMT]],'[1]Section 163(j) Election'!$A$5:$J$1406,7,0)</f>
        <v>0</v>
      </c>
    </row>
    <row r="60" spans="1:20" s="5" customFormat="1" ht="30" customHeight="1" x14ac:dyDescent="0.25">
      <c r="A60" s="5" t="s">
        <v>3634</v>
      </c>
      <c r="B60" s="15">
        <v>60593</v>
      </c>
      <c r="C60" s="6">
        <v>100</v>
      </c>
      <c r="D60" s="5" t="s">
        <v>3634</v>
      </c>
      <c r="E60" s="5" t="s">
        <v>3635</v>
      </c>
      <c r="F60" s="5" t="s">
        <v>3636</v>
      </c>
      <c r="G60" s="5" t="s">
        <v>3637</v>
      </c>
      <c r="H60" s="5" t="s">
        <v>463</v>
      </c>
      <c r="I60" s="5" t="s">
        <v>452</v>
      </c>
      <c r="J60" s="5" t="s">
        <v>3638</v>
      </c>
      <c r="K60" s="7">
        <v>38064</v>
      </c>
      <c r="L60" s="7"/>
      <c r="M60" s="6" t="s">
        <v>422</v>
      </c>
      <c r="N60" s="5" t="s">
        <v>56</v>
      </c>
      <c r="O60" s="9"/>
      <c r="P60" s="6" t="str">
        <f>VLOOKUP(Table1[[#This Row],[SMT]],Table13[[SMT'#]:[163 J Election Question]],9,0)</f>
        <v>Yes</v>
      </c>
      <c r="Q60" s="6">
        <v>2018</v>
      </c>
      <c r="R60" s="6"/>
      <c r="S60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60" s="38">
        <f>VLOOKUP(Table1[[#This Row],[SMT]],'[1]Section 163(j) Election'!$A$5:$J$1406,7,0)</f>
        <v>0</v>
      </c>
    </row>
    <row r="61" spans="1:20" s="5" customFormat="1" ht="30" customHeight="1" x14ac:dyDescent="0.25">
      <c r="A61" s="5" t="s">
        <v>3634</v>
      </c>
      <c r="B61" s="15">
        <v>60594</v>
      </c>
      <c r="C61" s="6">
        <v>100</v>
      </c>
      <c r="D61" s="5" t="s">
        <v>3634</v>
      </c>
      <c r="E61" s="5" t="s">
        <v>3639</v>
      </c>
      <c r="F61" s="5" t="s">
        <v>3640</v>
      </c>
      <c r="G61" s="5" t="s">
        <v>3641</v>
      </c>
      <c r="H61" s="5" t="s">
        <v>463</v>
      </c>
      <c r="I61" s="5" t="s">
        <v>452</v>
      </c>
      <c r="J61" s="5" t="s">
        <v>1320</v>
      </c>
      <c r="K61" s="7">
        <v>38048</v>
      </c>
      <c r="L61" s="7"/>
      <c r="M61" s="6" t="s">
        <v>55</v>
      </c>
      <c r="N61" s="5" t="s">
        <v>178</v>
      </c>
      <c r="O61" s="9"/>
      <c r="P61" s="6" t="str">
        <f>VLOOKUP(Table1[[#This Row],[SMT]],Table13[[SMT'#]:[163 J Election Question]],9,0)</f>
        <v>Yes</v>
      </c>
      <c r="Q61" s="6">
        <v>2018</v>
      </c>
      <c r="R61" s="6"/>
      <c r="S6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1" s="37">
        <f>VLOOKUP(Table1[[#This Row],[SMT]],'[1]Section 163(j) Election'!$A$5:$J$1406,7,0)</f>
        <v>2018</v>
      </c>
    </row>
    <row r="62" spans="1:20" s="5" customFormat="1" ht="30" customHeight="1" x14ac:dyDescent="0.25">
      <c r="A62" s="5" t="s">
        <v>3634</v>
      </c>
      <c r="B62" s="15">
        <v>60596</v>
      </c>
      <c r="C62" s="6">
        <v>100</v>
      </c>
      <c r="D62" s="5" t="s">
        <v>3634</v>
      </c>
      <c r="E62" s="5" t="s">
        <v>3642</v>
      </c>
      <c r="F62" s="5" t="s">
        <v>3643</v>
      </c>
      <c r="G62" s="5" t="s">
        <v>3644</v>
      </c>
      <c r="H62" s="5" t="s">
        <v>463</v>
      </c>
      <c r="I62" s="5" t="s">
        <v>452</v>
      </c>
      <c r="J62" s="5" t="s">
        <v>482</v>
      </c>
      <c r="K62" s="7">
        <v>38259</v>
      </c>
      <c r="L62" s="7"/>
      <c r="M62" s="6" t="s">
        <v>55</v>
      </c>
      <c r="N62" s="5" t="s">
        <v>178</v>
      </c>
      <c r="O62" s="9"/>
      <c r="P62" s="6" t="str">
        <f>VLOOKUP(Table1[[#This Row],[SMT]],Table13[[SMT'#]:[163 J Election Question]],9,0)</f>
        <v>Yes</v>
      </c>
      <c r="Q62" s="6">
        <v>2018</v>
      </c>
      <c r="R62" s="6"/>
      <c r="S6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2" s="38">
        <f>VLOOKUP(Table1[[#This Row],[SMT]],'[1]Section 163(j) Election'!$A$5:$J$1406,7,0)</f>
        <v>0</v>
      </c>
    </row>
    <row r="63" spans="1:20" s="5" customFormat="1" ht="30" customHeight="1" x14ac:dyDescent="0.25">
      <c r="A63" s="5" t="s">
        <v>3589</v>
      </c>
      <c r="B63" s="15">
        <v>60600</v>
      </c>
      <c r="C63" s="6">
        <v>100</v>
      </c>
      <c r="D63" s="5" t="s">
        <v>3589</v>
      </c>
      <c r="E63" s="5" t="s">
        <v>3590</v>
      </c>
      <c r="F63" s="5" t="s">
        <v>3591</v>
      </c>
      <c r="G63" s="5" t="s">
        <v>1859</v>
      </c>
      <c r="H63" s="5" t="s">
        <v>463</v>
      </c>
      <c r="I63" s="5" t="s">
        <v>452</v>
      </c>
      <c r="J63" s="5" t="s">
        <v>1320</v>
      </c>
      <c r="K63" s="7">
        <v>38048</v>
      </c>
      <c r="L63" s="7"/>
      <c r="M63" s="6" t="s">
        <v>46</v>
      </c>
      <c r="N63" s="5" t="s">
        <v>178</v>
      </c>
      <c r="O63" s="9"/>
      <c r="P63" s="6" t="str">
        <f>VLOOKUP(Table1[[#This Row],[SMT]],Table13[[SMT'#]:[163 J Election Question]],9,0)</f>
        <v>Yes</v>
      </c>
      <c r="Q63" s="6">
        <v>2018</v>
      </c>
      <c r="R63" s="6"/>
      <c r="S63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63" s="37">
        <f>VLOOKUP(Table1[[#This Row],[SMT]],'[1]Section 163(j) Election'!$A$5:$J$1406,7,0)</f>
        <v>0</v>
      </c>
    </row>
    <row r="64" spans="1:20" s="5" customFormat="1" ht="30" customHeight="1" x14ac:dyDescent="0.25">
      <c r="A64" s="5" t="s">
        <v>2065</v>
      </c>
      <c r="B64" s="15">
        <v>60623</v>
      </c>
      <c r="C64" s="6">
        <v>100</v>
      </c>
      <c r="D64" s="5" t="s">
        <v>2065</v>
      </c>
      <c r="E64" s="5" t="s">
        <v>2069</v>
      </c>
      <c r="F64" s="5" t="s">
        <v>2070</v>
      </c>
      <c r="G64" s="5" t="s">
        <v>520</v>
      </c>
      <c r="H64" s="5" t="s">
        <v>144</v>
      </c>
      <c r="I64" s="5" t="s">
        <v>133</v>
      </c>
      <c r="J64" s="5" t="s">
        <v>204</v>
      </c>
      <c r="K64" s="7">
        <v>37560</v>
      </c>
      <c r="L64" s="7"/>
      <c r="M64" s="6" t="s">
        <v>46</v>
      </c>
      <c r="N64" s="5" t="s">
        <v>26</v>
      </c>
      <c r="O64" s="9"/>
      <c r="P64" s="6" t="str">
        <f>VLOOKUP(Table1[[#This Row],[SMT]],Table13[[SMT'#]:[163 J Election Question]],9,0)</f>
        <v>No</v>
      </c>
      <c r="Q64" s="6"/>
      <c r="R64" s="6"/>
      <c r="S64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64" s="38">
        <f>VLOOKUP(Table1[[#This Row],[SMT]],'[1]Section 163(j) Election'!$A$5:$J$1406,7,0)</f>
        <v>0</v>
      </c>
    </row>
    <row r="65" spans="1:20" s="5" customFormat="1" ht="30" customHeight="1" x14ac:dyDescent="0.25">
      <c r="A65" s="5" t="s">
        <v>1162</v>
      </c>
      <c r="B65" s="15">
        <v>60626</v>
      </c>
      <c r="C65" s="6">
        <v>100</v>
      </c>
      <c r="D65" s="5" t="s">
        <v>1162</v>
      </c>
      <c r="E65" s="5" t="s">
        <v>1165</v>
      </c>
      <c r="F65" s="5" t="s">
        <v>1166</v>
      </c>
      <c r="G65" s="5" t="s">
        <v>1167</v>
      </c>
      <c r="H65" s="5" t="s">
        <v>144</v>
      </c>
      <c r="I65" s="5" t="s">
        <v>133</v>
      </c>
      <c r="J65" s="5" t="s">
        <v>1168</v>
      </c>
      <c r="K65" s="7">
        <v>37573</v>
      </c>
      <c r="L65" s="7"/>
      <c r="M65" s="6" t="s">
        <v>1003</v>
      </c>
      <c r="N65" s="5" t="s">
        <v>56</v>
      </c>
      <c r="O65" s="9"/>
      <c r="P65" s="6" t="str">
        <f>VLOOKUP(Table1[[#This Row],[SMT]],Table13[[SMT'#]:[163 J Election Question]],9,0)</f>
        <v>Yes</v>
      </c>
      <c r="Q65" s="6">
        <v>2018</v>
      </c>
      <c r="R65" s="6"/>
      <c r="S65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65" s="37">
        <f>VLOOKUP(Table1[[#This Row],[SMT]],'[1]Section 163(j) Election'!$A$5:$J$1406,7,0)</f>
        <v>0</v>
      </c>
    </row>
    <row r="66" spans="1:20" s="5" customFormat="1" ht="30" customHeight="1" x14ac:dyDescent="0.25">
      <c r="A66" s="5" t="s">
        <v>3634</v>
      </c>
      <c r="B66" s="15">
        <v>60634</v>
      </c>
      <c r="C66" s="6">
        <v>100</v>
      </c>
      <c r="D66" s="5" t="s">
        <v>3634</v>
      </c>
      <c r="E66" s="5" t="s">
        <v>3645</v>
      </c>
      <c r="F66" s="5" t="s">
        <v>3646</v>
      </c>
      <c r="G66" s="5" t="s">
        <v>698</v>
      </c>
      <c r="H66" s="5" t="s">
        <v>463</v>
      </c>
      <c r="I66" s="5" t="s">
        <v>452</v>
      </c>
      <c r="J66" s="5" t="s">
        <v>473</v>
      </c>
      <c r="K66" s="7">
        <v>37966</v>
      </c>
      <c r="L66" s="7">
        <v>43644</v>
      </c>
      <c r="M66" s="6" t="s">
        <v>422</v>
      </c>
      <c r="N66" s="5" t="s">
        <v>56</v>
      </c>
      <c r="O66" s="9"/>
      <c r="P66" s="6" t="str">
        <f>VLOOKUP(Table1[[#This Row],[SMT]],Table13[[SMT'#]:[163 J Election Question]],9,0)</f>
        <v>Yes</v>
      </c>
      <c r="Q66" s="6">
        <v>2018</v>
      </c>
      <c r="R66" s="6"/>
      <c r="S66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66" s="38">
        <f>VLOOKUP(Table1[[#This Row],[SMT]],'[1]Section 163(j) Election'!$A$5:$J$1406,7,0)</f>
        <v>0</v>
      </c>
    </row>
    <row r="67" spans="1:20" s="5" customFormat="1" ht="30" customHeight="1" x14ac:dyDescent="0.25">
      <c r="A67" s="5" t="s">
        <v>3589</v>
      </c>
      <c r="B67" s="15">
        <v>60635</v>
      </c>
      <c r="C67" s="6">
        <v>100</v>
      </c>
      <c r="D67" s="5" t="s">
        <v>3589</v>
      </c>
      <c r="E67" s="5" t="s">
        <v>3592</v>
      </c>
      <c r="F67" s="5" t="s">
        <v>3593</v>
      </c>
      <c r="G67" s="5" t="s">
        <v>3594</v>
      </c>
      <c r="H67" s="5" t="s">
        <v>463</v>
      </c>
      <c r="I67" s="5" t="s">
        <v>452</v>
      </c>
      <c r="J67" s="5" t="s">
        <v>624</v>
      </c>
      <c r="K67" s="7">
        <v>38286</v>
      </c>
      <c r="L67" s="7"/>
      <c r="M67" s="6" t="s">
        <v>46</v>
      </c>
      <c r="N67" s="5" t="s">
        <v>178</v>
      </c>
      <c r="O67" s="9"/>
      <c r="P67" s="6" t="str">
        <f>VLOOKUP(Table1[[#This Row],[SMT]],Table13[[SMT'#]:[163 J Election Question]],9,0)</f>
        <v>No</v>
      </c>
      <c r="Q67" s="6"/>
      <c r="R67" s="6"/>
      <c r="S67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67" s="37">
        <f>VLOOKUP(Table1[[#This Row],[SMT]],'[1]Section 163(j) Election'!$A$5:$J$1406,7,0)</f>
        <v>0</v>
      </c>
    </row>
    <row r="68" spans="1:20" s="5" customFormat="1" ht="30" customHeight="1" x14ac:dyDescent="0.25">
      <c r="A68" s="5" t="s">
        <v>3589</v>
      </c>
      <c r="B68" s="15">
        <v>60637</v>
      </c>
      <c r="C68" s="6">
        <v>100</v>
      </c>
      <c r="D68" s="5" t="s">
        <v>3589</v>
      </c>
      <c r="E68" s="5" t="s">
        <v>3595</v>
      </c>
      <c r="F68" s="5" t="s">
        <v>3596</v>
      </c>
      <c r="G68" s="5" t="s">
        <v>3516</v>
      </c>
      <c r="H68" s="5" t="s">
        <v>463</v>
      </c>
      <c r="I68" s="5" t="s">
        <v>452</v>
      </c>
      <c r="J68" s="5" t="s">
        <v>3517</v>
      </c>
      <c r="K68" s="7">
        <v>37965</v>
      </c>
      <c r="L68" s="7"/>
      <c r="M68" s="6" t="s">
        <v>46</v>
      </c>
      <c r="N68" s="5" t="s">
        <v>178</v>
      </c>
      <c r="O68" s="9"/>
      <c r="P68" s="6" t="str">
        <f>VLOOKUP(Table1[[#This Row],[SMT]],Table13[[SMT'#]:[163 J Election Question]],9,0)</f>
        <v>No</v>
      </c>
      <c r="Q68" s="6"/>
      <c r="R68" s="6"/>
      <c r="S68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68" s="38">
        <f>VLOOKUP(Table1[[#This Row],[SMT]],'[1]Section 163(j) Election'!$A$5:$J$1406,7,0)</f>
        <v>0</v>
      </c>
    </row>
    <row r="69" spans="1:20" s="5" customFormat="1" ht="30" customHeight="1" x14ac:dyDescent="0.25">
      <c r="A69" s="5" t="s">
        <v>3534</v>
      </c>
      <c r="B69" s="15">
        <v>60638</v>
      </c>
      <c r="C69" s="6">
        <v>10</v>
      </c>
      <c r="D69" s="5" t="s">
        <v>3534</v>
      </c>
      <c r="E69" s="5" t="s">
        <v>3564</v>
      </c>
      <c r="F69" s="5" t="s">
        <v>3565</v>
      </c>
      <c r="G69" s="5" t="s">
        <v>362</v>
      </c>
      <c r="H69" s="5" t="s">
        <v>1319</v>
      </c>
      <c r="I69" s="5" t="s">
        <v>17</v>
      </c>
      <c r="J69" s="5" t="s">
        <v>473</v>
      </c>
      <c r="K69" s="7">
        <v>38057</v>
      </c>
      <c r="L69" s="7"/>
      <c r="M69" s="6" t="s">
        <v>46</v>
      </c>
      <c r="N69" s="5" t="s">
        <v>178</v>
      </c>
      <c r="O69" s="9"/>
      <c r="P69" s="6" t="str">
        <f>VLOOKUP(Table1[[#This Row],[SMT]],Table13[[SMT'#]:[163 J Election Question]],9,0)</f>
        <v>Yes</v>
      </c>
      <c r="Q69" s="6">
        <v>2018</v>
      </c>
      <c r="R69" s="6"/>
      <c r="S69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69" s="37">
        <f>VLOOKUP(Table1[[#This Row],[SMT]],'[1]Section 163(j) Election'!$A$5:$J$1406,7,0)</f>
        <v>0</v>
      </c>
    </row>
    <row r="70" spans="1:20" s="5" customFormat="1" ht="30" customHeight="1" x14ac:dyDescent="0.25">
      <c r="A70" s="5" t="s">
        <v>3589</v>
      </c>
      <c r="B70" s="15">
        <v>60638</v>
      </c>
      <c r="C70" s="6">
        <v>90</v>
      </c>
      <c r="D70" s="5" t="s">
        <v>3589</v>
      </c>
      <c r="E70" s="5" t="s">
        <v>3564</v>
      </c>
      <c r="F70" s="5" t="s">
        <v>3565</v>
      </c>
      <c r="G70" s="5" t="s">
        <v>362</v>
      </c>
      <c r="H70" s="5" t="s">
        <v>1319</v>
      </c>
      <c r="I70" s="5" t="s">
        <v>17</v>
      </c>
      <c r="J70" s="5" t="s">
        <v>473</v>
      </c>
      <c r="K70" s="7">
        <v>38057</v>
      </c>
      <c r="L70" s="7"/>
      <c r="M70" s="6" t="s">
        <v>46</v>
      </c>
      <c r="N70" s="5" t="s">
        <v>178</v>
      </c>
      <c r="O70" s="9"/>
      <c r="P70" s="6" t="str">
        <f>VLOOKUP(Table1[[#This Row],[SMT]],Table13[[SMT'#]:[163 J Election Question]],9,0)</f>
        <v>Yes</v>
      </c>
      <c r="Q70" s="6">
        <v>2018</v>
      </c>
      <c r="R70" s="6"/>
      <c r="S70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70" s="38">
        <f>VLOOKUP(Table1[[#This Row],[SMT]],'[1]Section 163(j) Election'!$A$5:$J$1406,7,0)</f>
        <v>0</v>
      </c>
    </row>
    <row r="71" spans="1:20" s="5" customFormat="1" ht="30" customHeight="1" x14ac:dyDescent="0.25">
      <c r="A71" s="5" t="s">
        <v>3589</v>
      </c>
      <c r="B71" s="15">
        <v>60640</v>
      </c>
      <c r="C71" s="6">
        <v>100</v>
      </c>
      <c r="D71" s="5" t="s">
        <v>3589</v>
      </c>
      <c r="E71" s="5" t="s">
        <v>3597</v>
      </c>
      <c r="F71" s="5" t="s">
        <v>3598</v>
      </c>
      <c r="G71" s="5" t="s">
        <v>3599</v>
      </c>
      <c r="H71" s="5" t="s">
        <v>1334</v>
      </c>
      <c r="I71" s="5" t="s">
        <v>17</v>
      </c>
      <c r="J71" s="5" t="s">
        <v>473</v>
      </c>
      <c r="K71" s="7">
        <v>37970</v>
      </c>
      <c r="L71" s="7"/>
      <c r="M71" s="6" t="s">
        <v>46</v>
      </c>
      <c r="N71" s="5" t="s">
        <v>178</v>
      </c>
      <c r="O71" s="9"/>
      <c r="P71" s="6" t="str">
        <f>VLOOKUP(Table1[[#This Row],[SMT]],Table13[[SMT'#]:[163 J Election Question]],9,0)</f>
        <v>Yes</v>
      </c>
      <c r="Q71" s="6">
        <v>2018</v>
      </c>
      <c r="R71" s="6"/>
      <c r="S71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71" s="37">
        <f>VLOOKUP(Table1[[#This Row],[SMT]],'[1]Section 163(j) Election'!$A$5:$J$1406,7,0)</f>
        <v>0</v>
      </c>
    </row>
    <row r="72" spans="1:20" s="5" customFormat="1" ht="30" customHeight="1" x14ac:dyDescent="0.25">
      <c r="A72" s="5" t="s">
        <v>3534</v>
      </c>
      <c r="B72" s="15">
        <v>60648</v>
      </c>
      <c r="C72" s="6">
        <v>100</v>
      </c>
      <c r="D72" s="5" t="s">
        <v>3534</v>
      </c>
      <c r="E72" s="5" t="s">
        <v>3566</v>
      </c>
      <c r="F72" s="5" t="s">
        <v>3567</v>
      </c>
      <c r="G72" s="5" t="s">
        <v>3568</v>
      </c>
      <c r="H72" s="5" t="s">
        <v>463</v>
      </c>
      <c r="I72" s="5" t="s">
        <v>452</v>
      </c>
      <c r="J72" s="5" t="s">
        <v>45</v>
      </c>
      <c r="K72" s="7">
        <v>37210</v>
      </c>
      <c r="L72" s="7"/>
      <c r="M72" s="6" t="s">
        <v>1003</v>
      </c>
      <c r="N72" s="5" t="s">
        <v>178</v>
      </c>
      <c r="O72" s="9"/>
      <c r="P72" s="6" t="str">
        <f>VLOOKUP(Table1[[#This Row],[SMT]],Table13[[SMT'#]:[163 J Election Question]],9,0)</f>
        <v>No</v>
      </c>
      <c r="Q72" s="6"/>
      <c r="R72" s="6"/>
      <c r="S72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72" s="38">
        <f>VLOOKUP(Table1[[#This Row],[SMT]],'[1]Section 163(j) Election'!$A$5:$J$1406,7,0)</f>
        <v>0</v>
      </c>
    </row>
    <row r="73" spans="1:20" s="5" customFormat="1" ht="30" customHeight="1" x14ac:dyDescent="0.25">
      <c r="A73" s="5" t="s">
        <v>3534</v>
      </c>
      <c r="B73" s="15">
        <v>60649</v>
      </c>
      <c r="C73" s="6">
        <v>100</v>
      </c>
      <c r="D73" s="5" t="s">
        <v>3534</v>
      </c>
      <c r="E73" s="5" t="s">
        <v>3569</v>
      </c>
      <c r="F73" s="5" t="s">
        <v>3570</v>
      </c>
      <c r="G73" s="5" t="s">
        <v>2942</v>
      </c>
      <c r="H73" s="5" t="s">
        <v>463</v>
      </c>
      <c r="I73" s="5" t="s">
        <v>452</v>
      </c>
      <c r="J73" s="5" t="s">
        <v>473</v>
      </c>
      <c r="K73" s="7">
        <v>37238</v>
      </c>
      <c r="L73" s="7">
        <v>43644</v>
      </c>
      <c r="M73" s="6" t="s">
        <v>46</v>
      </c>
      <c r="N73" s="5" t="s">
        <v>178</v>
      </c>
      <c r="O73" s="9"/>
      <c r="P73" s="6" t="str">
        <f>VLOOKUP(Table1[[#This Row],[SMT]],Table13[[SMT'#]:[163 J Election Question]],9,0)</f>
        <v>Yes</v>
      </c>
      <c r="Q73" s="6">
        <v>2018</v>
      </c>
      <c r="R73" s="6"/>
      <c r="S73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73" s="37">
        <f>VLOOKUP(Table1[[#This Row],[SMT]],'[1]Section 163(j) Election'!$A$5:$J$1406,7,0)</f>
        <v>0</v>
      </c>
    </row>
    <row r="74" spans="1:20" s="5" customFormat="1" ht="30" customHeight="1" x14ac:dyDescent="0.25">
      <c r="A74" s="5" t="s">
        <v>3534</v>
      </c>
      <c r="B74" s="15">
        <v>60651</v>
      </c>
      <c r="C74" s="6">
        <v>100</v>
      </c>
      <c r="D74" s="5" t="s">
        <v>3534</v>
      </c>
      <c r="E74" s="5" t="s">
        <v>3571</v>
      </c>
      <c r="F74" s="5" t="s">
        <v>3572</v>
      </c>
      <c r="G74" s="5" t="s">
        <v>698</v>
      </c>
      <c r="H74" s="5" t="s">
        <v>463</v>
      </c>
      <c r="I74" s="5" t="s">
        <v>452</v>
      </c>
      <c r="J74" s="5" t="s">
        <v>473</v>
      </c>
      <c r="K74" s="7">
        <v>37244</v>
      </c>
      <c r="L74" s="7"/>
      <c r="M74" s="6" t="s">
        <v>1003</v>
      </c>
      <c r="N74" s="5" t="s">
        <v>56</v>
      </c>
      <c r="O74" s="9"/>
      <c r="P74" s="6" t="str">
        <f>VLOOKUP(Table1[[#This Row],[SMT]],Table13[[SMT'#]:[163 J Election Question]],9,0)</f>
        <v>Yes</v>
      </c>
      <c r="Q74" s="6">
        <v>2018</v>
      </c>
      <c r="R74" s="6"/>
      <c r="S74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74" s="38">
        <f>VLOOKUP(Table1[[#This Row],[SMT]],'[1]Section 163(j) Election'!$A$5:$J$1406,7,0)</f>
        <v>0</v>
      </c>
    </row>
    <row r="75" spans="1:20" s="5" customFormat="1" ht="30" customHeight="1" x14ac:dyDescent="0.25">
      <c r="A75" s="5" t="s">
        <v>3534</v>
      </c>
      <c r="B75" s="15">
        <v>60652</v>
      </c>
      <c r="C75" s="6">
        <v>100</v>
      </c>
      <c r="D75" s="5" t="s">
        <v>3534</v>
      </c>
      <c r="E75" s="5" t="s">
        <v>3573</v>
      </c>
      <c r="F75" s="5" t="s">
        <v>3574</v>
      </c>
      <c r="G75" s="5" t="s">
        <v>1129</v>
      </c>
      <c r="H75" s="5" t="s">
        <v>451</v>
      </c>
      <c r="I75" s="5" t="s">
        <v>452</v>
      </c>
      <c r="J75" s="5" t="s">
        <v>473</v>
      </c>
      <c r="K75" s="7">
        <v>37232</v>
      </c>
      <c r="L75" s="7">
        <v>43642</v>
      </c>
      <c r="M75" s="6" t="s">
        <v>1003</v>
      </c>
      <c r="N75" s="5" t="s">
        <v>178</v>
      </c>
      <c r="O75" s="9"/>
      <c r="P75" s="6" t="str">
        <f>VLOOKUP(Table1[[#This Row],[SMT]],Table13[[SMT'#]:[163 J Election Question]],9,0)</f>
        <v>Yes</v>
      </c>
      <c r="Q75" s="6">
        <v>2018</v>
      </c>
      <c r="R75" s="6"/>
      <c r="S75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75" s="37">
        <f>VLOOKUP(Table1[[#This Row],[SMT]],'[1]Section 163(j) Election'!$A$5:$J$1406,7,0)</f>
        <v>0</v>
      </c>
    </row>
    <row r="76" spans="1:20" s="5" customFormat="1" ht="30" customHeight="1" x14ac:dyDescent="0.25">
      <c r="A76" s="5" t="s">
        <v>3534</v>
      </c>
      <c r="B76" s="15">
        <v>60653</v>
      </c>
      <c r="C76" s="6">
        <v>100</v>
      </c>
      <c r="D76" s="5" t="s">
        <v>3534</v>
      </c>
      <c r="E76" s="5" t="s">
        <v>3575</v>
      </c>
      <c r="F76" s="5" t="s">
        <v>3576</v>
      </c>
      <c r="G76" s="5" t="s">
        <v>1129</v>
      </c>
      <c r="H76" s="5" t="s">
        <v>451</v>
      </c>
      <c r="I76" s="5" t="s">
        <v>452</v>
      </c>
      <c r="J76" s="5" t="s">
        <v>1130</v>
      </c>
      <c r="K76" s="7">
        <v>37208</v>
      </c>
      <c r="L76" s="7">
        <v>43644</v>
      </c>
      <c r="M76" s="6" t="s">
        <v>46</v>
      </c>
      <c r="N76" s="5" t="s">
        <v>178</v>
      </c>
      <c r="O76" s="9"/>
      <c r="P76" s="6" t="str">
        <f>VLOOKUP(Table1[[#This Row],[SMT]],Table13[[SMT'#]:[163 J Election Question]],9,0)</f>
        <v>Yes</v>
      </c>
      <c r="Q76" s="6">
        <v>2018</v>
      </c>
      <c r="R76" s="6"/>
      <c r="S76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76" s="38">
        <f>VLOOKUP(Table1[[#This Row],[SMT]],'[1]Section 163(j) Election'!$A$5:$J$1406,7,0)</f>
        <v>0</v>
      </c>
    </row>
    <row r="77" spans="1:20" s="5" customFormat="1" ht="30" customHeight="1" x14ac:dyDescent="0.25">
      <c r="A77" s="5" t="s">
        <v>3513</v>
      </c>
      <c r="B77" s="15">
        <v>60654</v>
      </c>
      <c r="C77" s="6">
        <v>100</v>
      </c>
      <c r="D77" s="5" t="s">
        <v>3513</v>
      </c>
      <c r="E77" s="5" t="s">
        <v>3532</v>
      </c>
      <c r="F77" s="5" t="s">
        <v>3533</v>
      </c>
      <c r="G77" s="5" t="s">
        <v>1314</v>
      </c>
      <c r="H77" s="5" t="s">
        <v>451</v>
      </c>
      <c r="I77" s="5" t="s">
        <v>452</v>
      </c>
      <c r="J77" s="5" t="s">
        <v>1315</v>
      </c>
      <c r="K77" s="7">
        <v>37609</v>
      </c>
      <c r="L77" s="7"/>
      <c r="M77" s="6" t="s">
        <v>1003</v>
      </c>
      <c r="N77" s="5" t="s">
        <v>178</v>
      </c>
      <c r="O77" s="9"/>
      <c r="P77" s="6" t="str">
        <f>VLOOKUP(Table1[[#This Row],[SMT]],Table13[[SMT'#]:[163 J Election Question]],9,0)</f>
        <v>No</v>
      </c>
      <c r="Q77" s="6"/>
      <c r="R77" s="6"/>
      <c r="S77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77" s="37">
        <f>VLOOKUP(Table1[[#This Row],[SMT]],'[1]Section 163(j) Election'!$A$5:$J$1406,7,0)</f>
        <v>0</v>
      </c>
    </row>
    <row r="78" spans="1:20" s="5" customFormat="1" ht="30" customHeight="1" x14ac:dyDescent="0.25">
      <c r="A78" s="5" t="s">
        <v>3534</v>
      </c>
      <c r="B78" s="15">
        <v>60656</v>
      </c>
      <c r="C78" s="6">
        <v>100</v>
      </c>
      <c r="D78" s="5" t="s">
        <v>3534</v>
      </c>
      <c r="E78" s="5" t="s">
        <v>3577</v>
      </c>
      <c r="F78" s="5" t="s">
        <v>3578</v>
      </c>
      <c r="G78" s="5" t="s">
        <v>3546</v>
      </c>
      <c r="H78" s="5" t="s">
        <v>16</v>
      </c>
      <c r="I78" s="5" t="s">
        <v>17</v>
      </c>
      <c r="J78" s="5" t="s">
        <v>473</v>
      </c>
      <c r="K78" s="7">
        <v>37222</v>
      </c>
      <c r="L78" s="7"/>
      <c r="M78" s="6" t="s">
        <v>1003</v>
      </c>
      <c r="N78" s="5" t="s">
        <v>56</v>
      </c>
      <c r="O78" s="9"/>
      <c r="P78" s="6" t="str">
        <f>VLOOKUP(Table1[[#This Row],[SMT]],Table13[[SMT'#]:[163 J Election Question]],9,0)</f>
        <v>No</v>
      </c>
      <c r="Q78" s="6"/>
      <c r="R78" s="6"/>
      <c r="S78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78" s="38">
        <f>VLOOKUP(Table1[[#This Row],[SMT]],'[1]Section 163(j) Election'!$A$5:$J$1406,7,0)</f>
        <v>0</v>
      </c>
    </row>
    <row r="79" spans="1:20" s="5" customFormat="1" ht="30" customHeight="1" x14ac:dyDescent="0.25">
      <c r="A79" s="5" t="s">
        <v>3534</v>
      </c>
      <c r="B79" s="15">
        <v>60658</v>
      </c>
      <c r="C79" s="6">
        <v>100</v>
      </c>
      <c r="D79" s="5" t="s">
        <v>3534</v>
      </c>
      <c r="E79" s="5" t="s">
        <v>3579</v>
      </c>
      <c r="F79" s="5" t="s">
        <v>3580</v>
      </c>
      <c r="G79" s="5" t="s">
        <v>3581</v>
      </c>
      <c r="H79" s="5" t="s">
        <v>1334</v>
      </c>
      <c r="I79" s="5" t="s">
        <v>17</v>
      </c>
      <c r="J79" s="5" t="s">
        <v>710</v>
      </c>
      <c r="K79" s="7">
        <v>37209</v>
      </c>
      <c r="L79" s="7"/>
      <c r="M79" s="6" t="s">
        <v>1003</v>
      </c>
      <c r="N79" s="5" t="s">
        <v>56</v>
      </c>
      <c r="O79" s="9"/>
      <c r="P79" s="6" t="str">
        <f>VLOOKUP(Table1[[#This Row],[SMT]],Table13[[SMT'#]:[163 J Election Question]],9,0)</f>
        <v>Yes</v>
      </c>
      <c r="Q79" s="6">
        <v>2018</v>
      </c>
      <c r="R79" s="6"/>
      <c r="S79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79" s="37">
        <f>VLOOKUP(Table1[[#This Row],[SMT]],'[1]Section 163(j) Election'!$A$5:$J$1406,7,0)</f>
        <v>0</v>
      </c>
    </row>
    <row r="80" spans="1:20" s="5" customFormat="1" ht="30" customHeight="1" x14ac:dyDescent="0.25">
      <c r="A80" s="5" t="s">
        <v>3589</v>
      </c>
      <c r="B80" s="15">
        <v>60664</v>
      </c>
      <c r="C80" s="6">
        <v>100</v>
      </c>
      <c r="D80" s="5" t="s">
        <v>3589</v>
      </c>
      <c r="E80" s="5" t="s">
        <v>3600</v>
      </c>
      <c r="F80" s="5" t="s">
        <v>3601</v>
      </c>
      <c r="G80" s="5" t="s">
        <v>1117</v>
      </c>
      <c r="H80" s="5" t="s">
        <v>451</v>
      </c>
      <c r="I80" s="5" t="s">
        <v>452</v>
      </c>
      <c r="J80" s="5" t="s">
        <v>298</v>
      </c>
      <c r="K80" s="7">
        <v>37959</v>
      </c>
      <c r="L80" s="7">
        <v>43768</v>
      </c>
      <c r="M80" s="6" t="s">
        <v>55</v>
      </c>
      <c r="N80" s="5" t="s">
        <v>26</v>
      </c>
      <c r="O80" s="9"/>
      <c r="P80" s="6" t="str">
        <f>VLOOKUP(Table1[[#This Row],[SMT]],Table13[[SMT'#]:[163 J Election Question]],9,0)</f>
        <v>No</v>
      </c>
      <c r="Q80" s="6"/>
      <c r="R80" s="6"/>
      <c r="S80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80" s="38">
        <f>VLOOKUP(Table1[[#This Row],[SMT]],'[1]Section 163(j) Election'!$A$5:$J$1406,7,0)</f>
        <v>0</v>
      </c>
    </row>
    <row r="81" spans="1:20" s="5" customFormat="1" ht="30" customHeight="1" x14ac:dyDescent="0.25">
      <c r="A81" s="5" t="s">
        <v>2065</v>
      </c>
      <c r="B81" s="15">
        <v>60713</v>
      </c>
      <c r="C81" s="6">
        <v>100</v>
      </c>
      <c r="D81" s="5" t="s">
        <v>2065</v>
      </c>
      <c r="E81" s="5" t="s">
        <v>2071</v>
      </c>
      <c r="F81" s="5" t="s">
        <v>2072</v>
      </c>
      <c r="G81" s="5" t="s">
        <v>2073</v>
      </c>
      <c r="H81" s="5" t="s">
        <v>164</v>
      </c>
      <c r="I81" s="5" t="s">
        <v>133</v>
      </c>
      <c r="J81" s="5" t="s">
        <v>1601</v>
      </c>
      <c r="K81" s="7">
        <v>37617</v>
      </c>
      <c r="L81" s="7">
        <v>43496</v>
      </c>
      <c r="M81" s="6" t="s">
        <v>1003</v>
      </c>
      <c r="N81" s="5" t="s">
        <v>47</v>
      </c>
      <c r="O81" s="9"/>
      <c r="P81" s="6" t="str">
        <f>VLOOKUP(Table1[[#This Row],[SMT]],Table13[[SMT'#]:[163 J Election Question]],9,0)</f>
        <v>No</v>
      </c>
      <c r="Q81" s="6"/>
      <c r="R81" s="6"/>
      <c r="S81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81" s="37">
        <f>VLOOKUP(Table1[[#This Row],[SMT]],'[1]Section 163(j) Election'!$A$5:$J$1406,7,0)</f>
        <v>0</v>
      </c>
    </row>
    <row r="82" spans="1:20" s="5" customFormat="1" ht="30" customHeight="1" x14ac:dyDescent="0.25">
      <c r="A82" s="5" t="s">
        <v>49</v>
      </c>
      <c r="B82" s="15">
        <v>60714</v>
      </c>
      <c r="C82" s="6">
        <v>100</v>
      </c>
      <c r="D82" s="5" t="s">
        <v>49</v>
      </c>
      <c r="E82" s="5" t="s">
        <v>2121</v>
      </c>
      <c r="F82" s="5" t="s">
        <v>2122</v>
      </c>
      <c r="G82" s="5" t="s">
        <v>1105</v>
      </c>
      <c r="H82" s="5" t="s">
        <v>31</v>
      </c>
      <c r="I82" s="5" t="s">
        <v>32</v>
      </c>
      <c r="J82" s="5" t="s">
        <v>1106</v>
      </c>
      <c r="K82" s="7">
        <v>38139</v>
      </c>
      <c r="L82" s="7"/>
      <c r="M82" s="6" t="s">
        <v>55</v>
      </c>
      <c r="N82" s="5" t="s">
        <v>56</v>
      </c>
      <c r="O82" s="9"/>
      <c r="P82" s="6" t="str">
        <f>VLOOKUP(Table1[[#This Row],[SMT]],Table13[[SMT'#]:[163 J Election Question]],9,0)</f>
        <v>No</v>
      </c>
      <c r="Q82" s="6"/>
      <c r="R82" s="6"/>
      <c r="S8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2" s="38">
        <f>VLOOKUP(Table1[[#This Row],[SMT]],'[1]Section 163(j) Election'!$A$5:$J$1406,7,0)</f>
        <v>0</v>
      </c>
    </row>
    <row r="83" spans="1:20" s="5" customFormat="1" ht="30" customHeight="1" x14ac:dyDescent="0.25">
      <c r="A83" s="5" t="s">
        <v>2065</v>
      </c>
      <c r="B83" s="15">
        <v>60717</v>
      </c>
      <c r="C83" s="6">
        <v>100</v>
      </c>
      <c r="D83" s="5" t="s">
        <v>2065</v>
      </c>
      <c r="E83" s="5" t="s">
        <v>2074</v>
      </c>
      <c r="F83" s="5" t="s">
        <v>2075</v>
      </c>
      <c r="G83" s="5" t="s">
        <v>2068</v>
      </c>
      <c r="H83" s="5" t="s">
        <v>289</v>
      </c>
      <c r="I83" s="5" t="s">
        <v>133</v>
      </c>
      <c r="J83" s="5" t="s">
        <v>24</v>
      </c>
      <c r="K83" s="7">
        <v>37404</v>
      </c>
      <c r="L83" s="7"/>
      <c r="M83" s="6" t="s">
        <v>46</v>
      </c>
      <c r="N83" s="5" t="s">
        <v>26</v>
      </c>
      <c r="O83" s="9"/>
      <c r="P83" s="6" t="str">
        <f>VLOOKUP(Table1[[#This Row],[SMT]],Table13[[SMT'#]:[163 J Election Question]],9,0)</f>
        <v>No</v>
      </c>
      <c r="Q83" s="6"/>
      <c r="R83" s="6"/>
      <c r="S83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83" s="37">
        <f>VLOOKUP(Table1[[#This Row],[SMT]],'[1]Section 163(j) Election'!$A$5:$J$1406,7,0)</f>
        <v>0</v>
      </c>
    </row>
    <row r="84" spans="1:20" s="5" customFormat="1" ht="30" customHeight="1" x14ac:dyDescent="0.25">
      <c r="A84" s="5" t="s">
        <v>427</v>
      </c>
      <c r="B84" s="15">
        <v>60720</v>
      </c>
      <c r="C84" s="6">
        <v>100</v>
      </c>
      <c r="D84" s="5" t="s">
        <v>427</v>
      </c>
      <c r="E84" s="5" t="s">
        <v>428</v>
      </c>
      <c r="F84" s="5" t="s">
        <v>429</v>
      </c>
      <c r="G84" s="5" t="s">
        <v>430</v>
      </c>
      <c r="H84" s="5" t="s">
        <v>431</v>
      </c>
      <c r="I84" s="5" t="s">
        <v>43</v>
      </c>
      <c r="J84" s="5" t="s">
        <v>432</v>
      </c>
      <c r="K84" s="7">
        <v>37561</v>
      </c>
      <c r="L84" s="7"/>
      <c r="M84" s="6" t="s">
        <v>46</v>
      </c>
      <c r="N84" s="5" t="s">
        <v>47</v>
      </c>
      <c r="O84" s="9"/>
      <c r="P84" s="6" t="str">
        <f>VLOOKUP(Table1[[#This Row],[SMT]],Table13[[SMT'#]:[163 J Election Question]],9,0)</f>
        <v>Yes</v>
      </c>
      <c r="Q84" s="6">
        <v>2018</v>
      </c>
      <c r="R84" s="6"/>
      <c r="S84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84" s="38">
        <f>VLOOKUP(Table1[[#This Row],[SMT]],'[1]Section 163(j) Election'!$A$5:$J$1406,7,0)</f>
        <v>0</v>
      </c>
    </row>
    <row r="85" spans="1:20" s="5" customFormat="1" ht="30" customHeight="1" x14ac:dyDescent="0.25">
      <c r="A85" s="5" t="s">
        <v>49</v>
      </c>
      <c r="B85" s="15">
        <v>60758</v>
      </c>
      <c r="C85" s="6">
        <v>100</v>
      </c>
      <c r="D85" s="5" t="s">
        <v>49</v>
      </c>
      <c r="E85" s="5" t="s">
        <v>2123</v>
      </c>
      <c r="F85" s="5" t="s">
        <v>2124</v>
      </c>
      <c r="G85" s="5" t="s">
        <v>2125</v>
      </c>
      <c r="H85" s="5" t="s">
        <v>31</v>
      </c>
      <c r="I85" s="5" t="s">
        <v>32</v>
      </c>
      <c r="J85" s="5" t="s">
        <v>19</v>
      </c>
      <c r="K85" s="7">
        <v>38015</v>
      </c>
      <c r="L85" s="7"/>
      <c r="M85" s="6" t="s">
        <v>422</v>
      </c>
      <c r="N85" s="5" t="s">
        <v>47</v>
      </c>
      <c r="O85" s="9"/>
      <c r="P85" s="6" t="str">
        <f>VLOOKUP(Table1[[#This Row],[SMT]],Table13[[SMT'#]:[163 J Election Question]],9,0)</f>
        <v>No</v>
      </c>
      <c r="Q85" s="6"/>
      <c r="R85" s="6"/>
      <c r="S8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5" s="37">
        <f>VLOOKUP(Table1[[#This Row],[SMT]],'[1]Section 163(j) Election'!$A$5:$J$1406,7,0)</f>
        <v>0</v>
      </c>
    </row>
    <row r="86" spans="1:20" s="5" customFormat="1" ht="30" customHeight="1" x14ac:dyDescent="0.25">
      <c r="A86" s="5" t="s">
        <v>1632</v>
      </c>
      <c r="B86" s="15">
        <v>60765</v>
      </c>
      <c r="C86" s="6">
        <v>21.62</v>
      </c>
      <c r="D86" s="5" t="s">
        <v>1632</v>
      </c>
      <c r="E86" s="5" t="s">
        <v>1633</v>
      </c>
      <c r="F86" s="5" t="s">
        <v>1634</v>
      </c>
      <c r="G86" s="5" t="s">
        <v>1635</v>
      </c>
      <c r="H86" s="5" t="s">
        <v>132</v>
      </c>
      <c r="I86" s="5" t="s">
        <v>133</v>
      </c>
      <c r="J86" s="5" t="s">
        <v>1636</v>
      </c>
      <c r="K86" s="7">
        <v>37419</v>
      </c>
      <c r="L86" s="7"/>
      <c r="M86" s="6" t="s">
        <v>419</v>
      </c>
      <c r="N86" s="5" t="s">
        <v>47</v>
      </c>
      <c r="O86" s="9"/>
      <c r="P86" s="6" t="str">
        <f>VLOOKUP(Table1[[#This Row],[SMT]],Table13[[SMT'#]:[163 J Election Question]],9,0)</f>
        <v>No</v>
      </c>
      <c r="Q86" s="6"/>
      <c r="R86" s="6"/>
      <c r="S8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6" s="38">
        <f>VLOOKUP(Table1[[#This Row],[SMT]],'[1]Section 163(j) Election'!$A$5:$J$1406,7,0)</f>
        <v>0</v>
      </c>
    </row>
    <row r="87" spans="1:20" s="5" customFormat="1" ht="30" customHeight="1" x14ac:dyDescent="0.25">
      <c r="A87" s="5" t="s">
        <v>2065</v>
      </c>
      <c r="B87" s="15">
        <v>60765</v>
      </c>
      <c r="C87" s="6">
        <v>21.62</v>
      </c>
      <c r="D87" s="5" t="s">
        <v>2065</v>
      </c>
      <c r="E87" s="5" t="s">
        <v>1633</v>
      </c>
      <c r="F87" s="5" t="s">
        <v>1634</v>
      </c>
      <c r="G87" s="5" t="s">
        <v>1635</v>
      </c>
      <c r="H87" s="5" t="s">
        <v>132</v>
      </c>
      <c r="I87" s="5" t="s">
        <v>133</v>
      </c>
      <c r="J87" s="5" t="s">
        <v>1636</v>
      </c>
      <c r="K87" s="7">
        <v>37419</v>
      </c>
      <c r="L87" s="7"/>
      <c r="M87" s="6" t="s">
        <v>419</v>
      </c>
      <c r="N87" s="5" t="s">
        <v>47</v>
      </c>
      <c r="O87" s="9"/>
      <c r="P87" s="6" t="str">
        <f>VLOOKUP(Table1[[#This Row],[SMT]],Table13[[SMT'#]:[163 J Election Question]],9,0)</f>
        <v>No</v>
      </c>
      <c r="Q87" s="6"/>
      <c r="R87" s="6"/>
      <c r="S8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7" s="37">
        <f>VLOOKUP(Table1[[#This Row],[SMT]],'[1]Section 163(j) Election'!$A$5:$J$1406,7,0)</f>
        <v>0</v>
      </c>
    </row>
    <row r="88" spans="1:20" s="5" customFormat="1" ht="30" customHeight="1" x14ac:dyDescent="0.25">
      <c r="A88" s="5" t="s">
        <v>27</v>
      </c>
      <c r="B88" s="15">
        <v>60765</v>
      </c>
      <c r="C88" s="6">
        <v>56.76</v>
      </c>
      <c r="D88" s="5" t="s">
        <v>27</v>
      </c>
      <c r="E88" s="5" t="s">
        <v>1633</v>
      </c>
      <c r="F88" s="5" t="s">
        <v>1634</v>
      </c>
      <c r="G88" s="5" t="s">
        <v>1635</v>
      </c>
      <c r="H88" s="5" t="s">
        <v>132</v>
      </c>
      <c r="I88" s="5" t="s">
        <v>133</v>
      </c>
      <c r="J88" s="5" t="s">
        <v>1636</v>
      </c>
      <c r="K88" s="7">
        <v>37419</v>
      </c>
      <c r="L88" s="7"/>
      <c r="M88" s="6" t="s">
        <v>419</v>
      </c>
      <c r="N88" s="5" t="s">
        <v>47</v>
      </c>
      <c r="O88" s="9"/>
      <c r="P88" s="6" t="str">
        <f>VLOOKUP(Table1[[#This Row],[SMT]],Table13[[SMT'#]:[163 J Election Question]],9,0)</f>
        <v>No</v>
      </c>
      <c r="Q88" s="6"/>
      <c r="R88" s="6"/>
      <c r="S8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8" s="38">
        <f>VLOOKUP(Table1[[#This Row],[SMT]],'[1]Section 163(j) Election'!$A$5:$J$1406,7,0)</f>
        <v>0</v>
      </c>
    </row>
    <row r="89" spans="1:20" s="5" customFormat="1" ht="30" customHeight="1" x14ac:dyDescent="0.25">
      <c r="A89" s="5" t="s">
        <v>49</v>
      </c>
      <c r="B89" s="15">
        <v>60835</v>
      </c>
      <c r="C89" s="6">
        <v>100</v>
      </c>
      <c r="D89" s="5" t="s">
        <v>49</v>
      </c>
      <c r="E89" s="5" t="s">
        <v>2126</v>
      </c>
      <c r="F89" s="5" t="s">
        <v>2127</v>
      </c>
      <c r="G89" s="5" t="s">
        <v>1063</v>
      </c>
      <c r="H89" s="5" t="s">
        <v>203</v>
      </c>
      <c r="I89" s="5" t="s">
        <v>133</v>
      </c>
      <c r="J89" s="5" t="s">
        <v>1064</v>
      </c>
      <c r="K89" s="7">
        <v>37771</v>
      </c>
      <c r="L89" s="7"/>
      <c r="M89" s="6" t="s">
        <v>46</v>
      </c>
      <c r="N89" s="5" t="s">
        <v>47</v>
      </c>
      <c r="O89" s="9"/>
      <c r="P89" s="6" t="str">
        <f>VLOOKUP(Table1[[#This Row],[SMT]],Table13[[SMT'#]:[163 J Election Question]],9,0)</f>
        <v>No</v>
      </c>
      <c r="Q89" s="6"/>
      <c r="R89" s="6"/>
      <c r="S89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89" s="37">
        <f>VLOOKUP(Table1[[#This Row],[SMT]],'[1]Section 163(j) Election'!$A$5:$J$1406,7,0)</f>
        <v>0</v>
      </c>
    </row>
    <row r="90" spans="1:20" s="5" customFormat="1" ht="30" customHeight="1" x14ac:dyDescent="0.25">
      <c r="A90" s="5" t="s">
        <v>490</v>
      </c>
      <c r="B90" s="15">
        <v>60875</v>
      </c>
      <c r="C90" s="6">
        <v>100</v>
      </c>
      <c r="D90" s="5" t="s">
        <v>490</v>
      </c>
      <c r="E90" s="5" t="s">
        <v>491</v>
      </c>
      <c r="F90" s="5" t="s">
        <v>492</v>
      </c>
      <c r="G90" s="5" t="s">
        <v>493</v>
      </c>
      <c r="H90" s="5" t="s">
        <v>127</v>
      </c>
      <c r="I90" s="5" t="s">
        <v>43</v>
      </c>
      <c r="J90" s="5" t="s">
        <v>494</v>
      </c>
      <c r="K90" s="7">
        <v>37327</v>
      </c>
      <c r="L90" s="7"/>
      <c r="M90" s="6" t="s">
        <v>46</v>
      </c>
      <c r="N90" s="5" t="s">
        <v>47</v>
      </c>
      <c r="O90" s="9"/>
      <c r="P90" s="6" t="str">
        <f>VLOOKUP(Table1[[#This Row],[SMT]],Table13[[SMT'#]:[163 J Election Question]],9,0)</f>
        <v>No</v>
      </c>
      <c r="Q90" s="6"/>
      <c r="R90" s="6"/>
      <c r="S90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90" s="38">
        <f>VLOOKUP(Table1[[#This Row],[SMT]],'[1]Section 163(j) Election'!$A$5:$J$1406,7,0)</f>
        <v>0</v>
      </c>
    </row>
    <row r="91" spans="1:20" s="5" customFormat="1" ht="30" customHeight="1" x14ac:dyDescent="0.25">
      <c r="A91" s="5" t="s">
        <v>2065</v>
      </c>
      <c r="B91" s="15">
        <v>60888</v>
      </c>
      <c r="C91" s="6">
        <v>100</v>
      </c>
      <c r="D91" s="5" t="s">
        <v>2065</v>
      </c>
      <c r="E91" s="5" t="s">
        <v>2076</v>
      </c>
      <c r="F91" s="5" t="s">
        <v>2077</v>
      </c>
      <c r="G91" s="5" t="s">
        <v>2078</v>
      </c>
      <c r="H91" s="5" t="s">
        <v>232</v>
      </c>
      <c r="I91" s="5" t="s">
        <v>133</v>
      </c>
      <c r="J91" s="5" t="s">
        <v>2079</v>
      </c>
      <c r="K91" s="7">
        <v>37428</v>
      </c>
      <c r="L91" s="7">
        <v>43738</v>
      </c>
      <c r="M91" s="6" t="s">
        <v>46</v>
      </c>
      <c r="N91" s="5" t="s">
        <v>47</v>
      </c>
      <c r="O91" s="9"/>
      <c r="P91" s="6" t="str">
        <f>VLOOKUP(Table1[[#This Row],[SMT]],Table13[[SMT'#]:[163 J Election Question]],9,0)</f>
        <v>No</v>
      </c>
      <c r="Q91" s="6"/>
      <c r="R91" s="6"/>
      <c r="S91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91" s="37">
        <f>VLOOKUP(Table1[[#This Row],[SMT]],'[1]Section 163(j) Election'!$A$5:$J$1406,7,0)</f>
        <v>0</v>
      </c>
    </row>
    <row r="92" spans="1:20" s="5" customFormat="1" ht="30" customHeight="1" x14ac:dyDescent="0.25">
      <c r="A92" s="5" t="s">
        <v>1162</v>
      </c>
      <c r="B92" s="15">
        <v>60895</v>
      </c>
      <c r="C92" s="6">
        <v>100</v>
      </c>
      <c r="D92" s="5" t="s">
        <v>1162</v>
      </c>
      <c r="E92" s="5" t="s">
        <v>1169</v>
      </c>
      <c r="F92" s="5" t="s">
        <v>1170</v>
      </c>
      <c r="G92" s="5" t="s">
        <v>1171</v>
      </c>
      <c r="H92" s="5" t="s">
        <v>132</v>
      </c>
      <c r="I92" s="5" t="s">
        <v>133</v>
      </c>
      <c r="J92" s="5" t="s">
        <v>1172</v>
      </c>
      <c r="K92" s="7">
        <v>38679</v>
      </c>
      <c r="L92" s="7"/>
      <c r="M92" s="6" t="s">
        <v>37</v>
      </c>
      <c r="N92" s="5" t="s">
        <v>47</v>
      </c>
      <c r="O92" s="9"/>
      <c r="P92" s="6" t="str">
        <f>VLOOKUP(Table1[[#This Row],[SMT]],Table13[[SMT'#]:[163 J Election Question]],9,0)</f>
        <v>No</v>
      </c>
      <c r="Q92" s="6"/>
      <c r="R92" s="6"/>
      <c r="S9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2" s="38">
        <f>VLOOKUP(Table1[[#This Row],[SMT]],'[1]Section 163(j) Election'!$A$5:$J$1406,7,0)</f>
        <v>0</v>
      </c>
    </row>
    <row r="93" spans="1:20" s="5" customFormat="1" ht="30" customHeight="1" x14ac:dyDescent="0.25">
      <c r="A93" s="5" t="s">
        <v>2065</v>
      </c>
      <c r="B93" s="15">
        <v>60900</v>
      </c>
      <c r="C93" s="6">
        <v>100</v>
      </c>
      <c r="D93" s="5" t="s">
        <v>2065</v>
      </c>
      <c r="E93" s="5" t="s">
        <v>2080</v>
      </c>
      <c r="F93" s="5" t="s">
        <v>2081</v>
      </c>
      <c r="G93" s="5" t="s">
        <v>1323</v>
      </c>
      <c r="H93" s="5" t="s">
        <v>463</v>
      </c>
      <c r="I93" s="5" t="s">
        <v>452</v>
      </c>
      <c r="J93" s="5" t="s">
        <v>1320</v>
      </c>
      <c r="K93" s="7">
        <v>37712</v>
      </c>
      <c r="L93" s="7"/>
      <c r="M93" s="6" t="s">
        <v>55</v>
      </c>
      <c r="N93" s="5" t="s">
        <v>56</v>
      </c>
      <c r="O93" s="9"/>
      <c r="P93" s="6" t="str">
        <f>VLOOKUP(Table1[[#This Row],[SMT]],Table13[[SMT'#]:[163 J Election Question]],9,0)</f>
        <v>No</v>
      </c>
      <c r="Q93" s="6"/>
      <c r="R93" s="6"/>
      <c r="S9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3" s="37">
        <f>VLOOKUP(Table1[[#This Row],[SMT]],'[1]Section 163(j) Election'!$A$5:$J$1406,7,0)</f>
        <v>0</v>
      </c>
    </row>
    <row r="94" spans="1:20" s="5" customFormat="1" ht="30" customHeight="1" x14ac:dyDescent="0.25">
      <c r="A94" s="5" t="s">
        <v>2065</v>
      </c>
      <c r="B94" s="15">
        <v>60912</v>
      </c>
      <c r="C94" s="6">
        <v>100</v>
      </c>
      <c r="D94" s="5" t="s">
        <v>2065</v>
      </c>
      <c r="E94" s="5" t="s">
        <v>2082</v>
      </c>
      <c r="F94" s="5" t="s">
        <v>2083</v>
      </c>
      <c r="G94" s="5" t="s">
        <v>2084</v>
      </c>
      <c r="H94" s="5" t="s">
        <v>232</v>
      </c>
      <c r="I94" s="5" t="s">
        <v>133</v>
      </c>
      <c r="J94" s="5" t="s">
        <v>149</v>
      </c>
      <c r="K94" s="7">
        <v>37617</v>
      </c>
      <c r="L94" s="7"/>
      <c r="M94" s="6" t="s">
        <v>46</v>
      </c>
      <c r="N94" s="5" t="s">
        <v>47</v>
      </c>
      <c r="O94" s="9"/>
      <c r="P94" s="6" t="str">
        <f>VLOOKUP(Table1[[#This Row],[SMT]],Table13[[SMT'#]:[163 J Election Question]],9,0)</f>
        <v>No</v>
      </c>
      <c r="Q94" s="6"/>
      <c r="R94" s="6"/>
      <c r="S94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94" s="38">
        <f>VLOOKUP(Table1[[#This Row],[SMT]],'[1]Section 163(j) Election'!$A$5:$J$1406,7,0)</f>
        <v>0</v>
      </c>
    </row>
    <row r="95" spans="1:20" s="5" customFormat="1" ht="30" customHeight="1" x14ac:dyDescent="0.25">
      <c r="A95" s="5" t="s">
        <v>846</v>
      </c>
      <c r="B95" s="15">
        <v>60943</v>
      </c>
      <c r="C95" s="6">
        <v>100</v>
      </c>
      <c r="D95" s="5" t="s">
        <v>846</v>
      </c>
      <c r="E95" s="5" t="s">
        <v>847</v>
      </c>
      <c r="F95" s="5" t="s">
        <v>848</v>
      </c>
      <c r="G95" s="5" t="s">
        <v>849</v>
      </c>
      <c r="H95" s="5" t="s">
        <v>127</v>
      </c>
      <c r="I95" s="5" t="s">
        <v>43</v>
      </c>
      <c r="J95" s="5" t="s">
        <v>432</v>
      </c>
      <c r="K95" s="7">
        <v>37970</v>
      </c>
      <c r="L95" s="7"/>
      <c r="M95" s="6" t="s">
        <v>55</v>
      </c>
      <c r="N95" s="5" t="s">
        <v>47</v>
      </c>
      <c r="O95" s="9"/>
      <c r="P95" s="6" t="str">
        <f>VLOOKUP(Table1[[#This Row],[SMT]],Table13[[SMT'#]:[163 J Election Question]],9,0)</f>
        <v>Yes</v>
      </c>
      <c r="Q95" s="6">
        <v>2018</v>
      </c>
      <c r="R95" s="6"/>
      <c r="S9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5" s="37">
        <f>VLOOKUP(Table1[[#This Row],[SMT]],'[1]Section 163(j) Election'!$A$5:$J$1406,7,0)</f>
        <v>2018</v>
      </c>
    </row>
    <row r="96" spans="1:20" s="5" customFormat="1" ht="30" customHeight="1" x14ac:dyDescent="0.25">
      <c r="A96" s="5" t="s">
        <v>2065</v>
      </c>
      <c r="B96" s="15">
        <v>60959</v>
      </c>
      <c r="C96" s="6">
        <v>100</v>
      </c>
      <c r="D96" s="5" t="s">
        <v>2065</v>
      </c>
      <c r="E96" s="5" t="s">
        <v>2085</v>
      </c>
      <c r="F96" s="5" t="s">
        <v>2086</v>
      </c>
      <c r="G96" s="5" t="s">
        <v>1774</v>
      </c>
      <c r="H96" s="5" t="s">
        <v>203</v>
      </c>
      <c r="I96" s="5" t="s">
        <v>133</v>
      </c>
      <c r="J96" s="5" t="s">
        <v>1775</v>
      </c>
      <c r="K96" s="7">
        <v>37802</v>
      </c>
      <c r="L96" s="7">
        <v>43746</v>
      </c>
      <c r="M96" s="6" t="s">
        <v>1003</v>
      </c>
      <c r="N96" s="5" t="s">
        <v>26</v>
      </c>
      <c r="O96" s="9"/>
      <c r="P96" s="6" t="str">
        <f>VLOOKUP(Table1[[#This Row],[SMT]],Table13[[SMT'#]:[163 J Election Question]],9,0)</f>
        <v>No</v>
      </c>
      <c r="Q96" s="6"/>
      <c r="R96" s="6"/>
      <c r="S96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96" s="38">
        <f>VLOOKUP(Table1[[#This Row],[SMT]],'[1]Section 163(j) Election'!$A$5:$J$1406,7,0)</f>
        <v>0</v>
      </c>
    </row>
    <row r="97" spans="1:20" s="5" customFormat="1" ht="30" customHeight="1" x14ac:dyDescent="0.25">
      <c r="A97" s="5" t="s">
        <v>49</v>
      </c>
      <c r="B97" s="15">
        <v>60972</v>
      </c>
      <c r="C97" s="6">
        <v>100</v>
      </c>
      <c r="D97" s="5" t="s">
        <v>49</v>
      </c>
      <c r="E97" s="5" t="s">
        <v>2128</v>
      </c>
      <c r="F97" s="5" t="s">
        <v>2129</v>
      </c>
      <c r="G97" s="5" t="s">
        <v>277</v>
      </c>
      <c r="H97" s="5" t="s">
        <v>61</v>
      </c>
      <c r="I97" s="5" t="s">
        <v>32</v>
      </c>
      <c r="J97" s="5" t="s">
        <v>278</v>
      </c>
      <c r="K97" s="7">
        <v>38253</v>
      </c>
      <c r="L97" s="7"/>
      <c r="M97" s="6" t="s">
        <v>422</v>
      </c>
      <c r="N97" s="5" t="s">
        <v>47</v>
      </c>
      <c r="O97" s="9"/>
      <c r="P97" s="6" t="str">
        <f>VLOOKUP(Table1[[#This Row],[SMT]],Table13[[SMT'#]:[163 J Election Question]],9,0)</f>
        <v>No</v>
      </c>
      <c r="Q97" s="6"/>
      <c r="R97" s="6"/>
      <c r="S9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7" s="37">
        <f>VLOOKUP(Table1[[#This Row],[SMT]],'[1]Section 163(j) Election'!$A$5:$J$1406,7,0)</f>
        <v>0</v>
      </c>
    </row>
    <row r="98" spans="1:20" s="5" customFormat="1" ht="30" customHeight="1" x14ac:dyDescent="0.25">
      <c r="A98" s="5" t="s">
        <v>2065</v>
      </c>
      <c r="B98" s="15">
        <v>60979</v>
      </c>
      <c r="C98" s="6">
        <v>100</v>
      </c>
      <c r="D98" s="5" t="s">
        <v>2065</v>
      </c>
      <c r="E98" s="5" t="s">
        <v>2087</v>
      </c>
      <c r="F98" s="5" t="s">
        <v>2088</v>
      </c>
      <c r="G98" s="5" t="s">
        <v>2089</v>
      </c>
      <c r="H98" s="5" t="s">
        <v>164</v>
      </c>
      <c r="I98" s="5" t="s">
        <v>133</v>
      </c>
      <c r="J98" s="5" t="s">
        <v>705</v>
      </c>
      <c r="K98" s="7">
        <v>37764</v>
      </c>
      <c r="L98" s="7">
        <v>43661</v>
      </c>
      <c r="M98" s="6" t="s">
        <v>46</v>
      </c>
      <c r="N98" s="5" t="s">
        <v>26</v>
      </c>
      <c r="O98" s="9"/>
      <c r="P98" s="6" t="str">
        <f>VLOOKUP(Table1[[#This Row],[SMT]],Table13[[SMT'#]:[163 J Election Question]],9,0)</f>
        <v>No</v>
      </c>
      <c r="Q98" s="6"/>
      <c r="R98" s="6"/>
      <c r="S98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98" s="38">
        <f>VLOOKUP(Table1[[#This Row],[SMT]],'[1]Section 163(j) Election'!$A$5:$J$1406,7,0)</f>
        <v>0</v>
      </c>
    </row>
    <row r="99" spans="1:20" s="5" customFormat="1" ht="30" customHeight="1" x14ac:dyDescent="0.25">
      <c r="A99" s="5" t="s">
        <v>1632</v>
      </c>
      <c r="B99" s="15">
        <v>60988</v>
      </c>
      <c r="C99" s="6">
        <v>23</v>
      </c>
      <c r="D99" s="5" t="s">
        <v>1632</v>
      </c>
      <c r="E99" s="5" t="s">
        <v>1637</v>
      </c>
      <c r="F99" s="5" t="s">
        <v>1638</v>
      </c>
      <c r="G99" s="5" t="s">
        <v>725</v>
      </c>
      <c r="H99" s="5" t="s">
        <v>132</v>
      </c>
      <c r="I99" s="5" t="s">
        <v>133</v>
      </c>
      <c r="J99" s="5" t="s">
        <v>19</v>
      </c>
      <c r="K99" s="7">
        <v>37862</v>
      </c>
      <c r="L99" s="7"/>
      <c r="M99" s="6" t="s">
        <v>46</v>
      </c>
      <c r="N99" s="5" t="s">
        <v>47</v>
      </c>
      <c r="O99" s="9"/>
      <c r="P99" s="6" t="str">
        <f>VLOOKUP(Table1[[#This Row],[SMT]],Table13[[SMT'#]:[163 J Election Question]],9,0)</f>
        <v>No</v>
      </c>
      <c r="Q99" s="6"/>
      <c r="R99" s="6"/>
      <c r="S99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99" s="37">
        <f>VLOOKUP(Table1[[#This Row],[SMT]],'[1]Section 163(j) Election'!$A$5:$J$1406,7,0)</f>
        <v>0</v>
      </c>
    </row>
    <row r="100" spans="1:20" s="5" customFormat="1" ht="30" customHeight="1" x14ac:dyDescent="0.25">
      <c r="A100" s="5" t="s">
        <v>49</v>
      </c>
      <c r="B100" s="15">
        <v>60988</v>
      </c>
      <c r="C100" s="6">
        <v>77</v>
      </c>
      <c r="D100" s="5" t="s">
        <v>49</v>
      </c>
      <c r="E100" s="5" t="s">
        <v>1637</v>
      </c>
      <c r="F100" s="5" t="s">
        <v>1638</v>
      </c>
      <c r="G100" s="5" t="s">
        <v>725</v>
      </c>
      <c r="H100" s="5" t="s">
        <v>132</v>
      </c>
      <c r="I100" s="5" t="s">
        <v>133</v>
      </c>
      <c r="J100" s="5" t="s">
        <v>19</v>
      </c>
      <c r="K100" s="7">
        <v>37862</v>
      </c>
      <c r="L100" s="7"/>
      <c r="M100" s="6" t="s">
        <v>46</v>
      </c>
      <c r="N100" s="5" t="s">
        <v>47</v>
      </c>
      <c r="O100" s="9"/>
      <c r="P100" s="6" t="str">
        <f>VLOOKUP(Table1[[#This Row],[SMT]],Table13[[SMT'#]:[163 J Election Question]],9,0)</f>
        <v>No</v>
      </c>
      <c r="Q100" s="6"/>
      <c r="R100" s="6"/>
      <c r="S100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00" s="38">
        <f>VLOOKUP(Table1[[#This Row],[SMT]],'[1]Section 163(j) Election'!$A$5:$J$1406,7,0)</f>
        <v>0</v>
      </c>
    </row>
    <row r="101" spans="1:20" s="5" customFormat="1" ht="30" customHeight="1" x14ac:dyDescent="0.25">
      <c r="A101" s="5" t="s">
        <v>2065</v>
      </c>
      <c r="B101" s="15">
        <v>60998</v>
      </c>
      <c r="C101" s="6">
        <v>100</v>
      </c>
      <c r="D101" s="5" t="s">
        <v>2065</v>
      </c>
      <c r="E101" s="5" t="s">
        <v>2090</v>
      </c>
      <c r="F101" s="5" t="s">
        <v>2091</v>
      </c>
      <c r="G101" s="5" t="s">
        <v>1211</v>
      </c>
      <c r="H101" s="5" t="s">
        <v>289</v>
      </c>
      <c r="I101" s="5" t="s">
        <v>133</v>
      </c>
      <c r="J101" s="5" t="s">
        <v>566</v>
      </c>
      <c r="K101" s="7">
        <v>37679</v>
      </c>
      <c r="L101" s="7"/>
      <c r="M101" s="6" t="s">
        <v>46</v>
      </c>
      <c r="N101" s="5" t="s">
        <v>47</v>
      </c>
      <c r="O101" s="9"/>
      <c r="P101" s="6" t="str">
        <f>VLOOKUP(Table1[[#This Row],[SMT]],Table13[[SMT'#]:[163 J Election Question]],9,0)</f>
        <v>No</v>
      </c>
      <c r="Q101" s="6"/>
      <c r="R101" s="6"/>
      <c r="S101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01" s="37">
        <f>VLOOKUP(Table1[[#This Row],[SMT]],'[1]Section 163(j) Election'!$A$5:$J$1406,7,0)</f>
        <v>0</v>
      </c>
    </row>
    <row r="102" spans="1:20" s="5" customFormat="1" ht="30" customHeight="1" x14ac:dyDescent="0.25">
      <c r="A102" s="5" t="s">
        <v>2281</v>
      </c>
      <c r="B102" s="15">
        <v>61000</v>
      </c>
      <c r="C102" s="6">
        <v>100</v>
      </c>
      <c r="D102" s="5" t="s">
        <v>2281</v>
      </c>
      <c r="E102" s="5" t="s">
        <v>2285</v>
      </c>
      <c r="F102" s="5" t="s">
        <v>2286</v>
      </c>
      <c r="G102" s="5" t="s">
        <v>1063</v>
      </c>
      <c r="H102" s="5" t="s">
        <v>203</v>
      </c>
      <c r="I102" s="5" t="s">
        <v>133</v>
      </c>
      <c r="J102" s="5" t="s">
        <v>1064</v>
      </c>
      <c r="K102" s="7">
        <v>38628</v>
      </c>
      <c r="L102" s="7"/>
      <c r="M102" s="6" t="s">
        <v>422</v>
      </c>
      <c r="N102" s="5" t="s">
        <v>47</v>
      </c>
      <c r="O102" s="9"/>
      <c r="P102" s="6" t="str">
        <f>VLOOKUP(Table1[[#This Row],[SMT]],Table13[[SMT'#]:[163 J Election Question]],9,0)</f>
        <v>No</v>
      </c>
      <c r="Q102" s="6"/>
      <c r="R102" s="6"/>
      <c r="S10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2" s="38">
        <f>VLOOKUP(Table1[[#This Row],[SMT]],'[1]Section 163(j) Election'!$A$5:$J$1406,7,0)</f>
        <v>0</v>
      </c>
    </row>
    <row r="103" spans="1:20" s="5" customFormat="1" ht="30" customHeight="1" x14ac:dyDescent="0.25">
      <c r="A103" s="5" t="s">
        <v>427</v>
      </c>
      <c r="B103" s="15">
        <v>61001</v>
      </c>
      <c r="C103" s="6">
        <v>100</v>
      </c>
      <c r="D103" s="5" t="s">
        <v>427</v>
      </c>
      <c r="E103" s="5" t="s">
        <v>433</v>
      </c>
      <c r="F103" s="5" t="s">
        <v>434</v>
      </c>
      <c r="G103" s="5" t="s">
        <v>435</v>
      </c>
      <c r="H103" s="5" t="s">
        <v>109</v>
      </c>
      <c r="I103" s="5" t="s">
        <v>32</v>
      </c>
      <c r="J103" s="5" t="s">
        <v>110</v>
      </c>
      <c r="K103" s="7">
        <v>37834</v>
      </c>
      <c r="L103" s="7"/>
      <c r="M103" s="6" t="s">
        <v>55</v>
      </c>
      <c r="N103" s="5" t="s">
        <v>47</v>
      </c>
      <c r="O103" s="9"/>
      <c r="P103" s="6" t="str">
        <f>VLOOKUP(Table1[[#This Row],[SMT]],Table13[[SMT'#]:[163 J Election Question]],9,0)</f>
        <v>No</v>
      </c>
      <c r="Q103" s="6"/>
      <c r="R103" s="6"/>
      <c r="S103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03" s="37">
        <f>VLOOKUP(Table1[[#This Row],[SMT]],'[1]Section 163(j) Election'!$A$5:$J$1406,7,0)</f>
        <v>0</v>
      </c>
    </row>
    <row r="104" spans="1:20" s="5" customFormat="1" ht="30" customHeight="1" x14ac:dyDescent="0.25">
      <c r="A104" s="5" t="s">
        <v>1162</v>
      </c>
      <c r="B104" s="15">
        <v>61002</v>
      </c>
      <c r="C104" s="6">
        <v>100</v>
      </c>
      <c r="D104" s="5" t="s">
        <v>1162</v>
      </c>
      <c r="E104" s="5" t="s">
        <v>1173</v>
      </c>
      <c r="F104" s="5" t="s">
        <v>1174</v>
      </c>
      <c r="G104" s="5" t="s">
        <v>309</v>
      </c>
      <c r="H104" s="5" t="s">
        <v>144</v>
      </c>
      <c r="I104" s="5" t="s">
        <v>133</v>
      </c>
      <c r="J104" s="5" t="s">
        <v>204</v>
      </c>
      <c r="K104" s="7">
        <v>37554</v>
      </c>
      <c r="L104" s="7"/>
      <c r="M104" s="6" t="s">
        <v>46</v>
      </c>
      <c r="N104" s="5" t="s">
        <v>56</v>
      </c>
      <c r="O104" s="9"/>
      <c r="P104" s="6" t="str">
        <f>VLOOKUP(Table1[[#This Row],[SMT]],Table13[[SMT'#]:[163 J Election Question]],9,0)</f>
        <v>No</v>
      </c>
      <c r="Q104" s="6"/>
      <c r="R104" s="6"/>
      <c r="S104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04" s="38">
        <f>VLOOKUP(Table1[[#This Row],[SMT]],'[1]Section 163(j) Election'!$A$5:$J$1406,7,0)</f>
        <v>0</v>
      </c>
    </row>
    <row r="105" spans="1:20" s="5" customFormat="1" ht="30" customHeight="1" x14ac:dyDescent="0.25">
      <c r="A105" s="5" t="s">
        <v>49</v>
      </c>
      <c r="B105" s="15">
        <v>61005</v>
      </c>
      <c r="C105" s="6">
        <v>100</v>
      </c>
      <c r="D105" s="5" t="s">
        <v>49</v>
      </c>
      <c r="E105" s="5" t="s">
        <v>2130</v>
      </c>
      <c r="F105" s="5" t="s">
        <v>2131</v>
      </c>
      <c r="G105" s="5" t="s">
        <v>1225</v>
      </c>
      <c r="H105" s="5" t="s">
        <v>164</v>
      </c>
      <c r="I105" s="5" t="s">
        <v>133</v>
      </c>
      <c r="J105" s="5" t="s">
        <v>444</v>
      </c>
      <c r="K105" s="7">
        <v>37890</v>
      </c>
      <c r="L105" s="7"/>
      <c r="M105" s="6" t="s">
        <v>46</v>
      </c>
      <c r="N105" s="5" t="s">
        <v>47</v>
      </c>
      <c r="O105" s="9"/>
      <c r="P105" s="6" t="str">
        <f>VLOOKUP(Table1[[#This Row],[SMT]],Table13[[SMT'#]:[163 J Election Question]],9,0)</f>
        <v>Yes</v>
      </c>
      <c r="Q105" s="6">
        <v>2018</v>
      </c>
      <c r="R105" s="6"/>
      <c r="S10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5" s="37">
        <f>VLOOKUP(Table1[[#This Row],[SMT]],'[1]Section 163(j) Election'!$A$5:$J$1406,7,0)</f>
        <v>0</v>
      </c>
    </row>
    <row r="106" spans="1:20" s="5" customFormat="1" ht="30" customHeight="1" x14ac:dyDescent="0.25">
      <c r="A106" s="5" t="s">
        <v>1193</v>
      </c>
      <c r="B106" s="15">
        <v>61006</v>
      </c>
      <c r="C106" s="6">
        <v>50</v>
      </c>
      <c r="D106" s="5" t="s">
        <v>1193</v>
      </c>
      <c r="E106" s="5" t="s">
        <v>1197</v>
      </c>
      <c r="F106" s="5" t="s">
        <v>1198</v>
      </c>
      <c r="G106" s="5" t="s">
        <v>1011</v>
      </c>
      <c r="H106" s="5" t="s">
        <v>31</v>
      </c>
      <c r="I106" s="5" t="s">
        <v>32</v>
      </c>
      <c r="J106" s="5" t="s">
        <v>24</v>
      </c>
      <c r="K106" s="7">
        <v>37963</v>
      </c>
      <c r="L106" s="7"/>
      <c r="M106" s="6" t="s">
        <v>55</v>
      </c>
      <c r="N106" s="5" t="s">
        <v>47</v>
      </c>
      <c r="O106" s="9"/>
      <c r="P106" s="6" t="str">
        <f>VLOOKUP(Table1[[#This Row],[SMT]],Table13[[SMT'#]:[163 J Election Question]],9,0)</f>
        <v>No</v>
      </c>
      <c r="Q106" s="6"/>
      <c r="R106" s="6"/>
      <c r="S10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6" s="38">
        <f>VLOOKUP(Table1[[#This Row],[SMT]],'[1]Section 163(j) Election'!$A$5:$J$1406,7,0)</f>
        <v>0</v>
      </c>
    </row>
    <row r="107" spans="1:20" s="5" customFormat="1" ht="30" customHeight="1" x14ac:dyDescent="0.25">
      <c r="A107" s="5" t="s">
        <v>49</v>
      </c>
      <c r="B107" s="15">
        <v>61006</v>
      </c>
      <c r="C107" s="6">
        <v>50</v>
      </c>
      <c r="D107" s="5" t="s">
        <v>49</v>
      </c>
      <c r="E107" s="5" t="s">
        <v>1197</v>
      </c>
      <c r="F107" s="5" t="s">
        <v>1198</v>
      </c>
      <c r="G107" s="5" t="s">
        <v>1011</v>
      </c>
      <c r="H107" s="5" t="s">
        <v>31</v>
      </c>
      <c r="I107" s="5" t="s">
        <v>32</v>
      </c>
      <c r="J107" s="5" t="s">
        <v>24</v>
      </c>
      <c r="K107" s="7">
        <v>37963</v>
      </c>
      <c r="L107" s="7"/>
      <c r="M107" s="6" t="s">
        <v>55</v>
      </c>
      <c r="N107" s="5" t="s">
        <v>47</v>
      </c>
      <c r="O107" s="9"/>
      <c r="P107" s="6" t="str">
        <f>VLOOKUP(Table1[[#This Row],[SMT]],Table13[[SMT'#]:[163 J Election Question]],9,0)</f>
        <v>No</v>
      </c>
      <c r="Q107" s="6"/>
      <c r="R107" s="6"/>
      <c r="S10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7" s="37">
        <f>VLOOKUP(Table1[[#This Row],[SMT]],'[1]Section 163(j) Election'!$A$5:$J$1406,7,0)</f>
        <v>0</v>
      </c>
    </row>
    <row r="108" spans="1:20" s="5" customFormat="1" ht="30" customHeight="1" x14ac:dyDescent="0.25">
      <c r="A108" s="5" t="s">
        <v>427</v>
      </c>
      <c r="B108" s="15">
        <v>61007</v>
      </c>
      <c r="C108" s="6">
        <v>100</v>
      </c>
      <c r="D108" s="5" t="s">
        <v>427</v>
      </c>
      <c r="E108" s="5" t="s">
        <v>436</v>
      </c>
      <c r="F108" s="5" t="s">
        <v>437</v>
      </c>
      <c r="G108" s="5" t="s">
        <v>114</v>
      </c>
      <c r="H108" s="5" t="s">
        <v>431</v>
      </c>
      <c r="I108" s="5" t="s">
        <v>43</v>
      </c>
      <c r="J108" s="5" t="s">
        <v>116</v>
      </c>
      <c r="K108" s="7">
        <v>37561</v>
      </c>
      <c r="L108" s="7"/>
      <c r="M108" s="6" t="s">
        <v>55</v>
      </c>
      <c r="N108" s="5" t="s">
        <v>47</v>
      </c>
      <c r="O108" s="9"/>
      <c r="P108" s="6" t="str">
        <f>VLOOKUP(Table1[[#This Row],[SMT]],Table13[[SMT'#]:[163 J Election Question]],9,0)</f>
        <v>Yes</v>
      </c>
      <c r="Q108" s="6">
        <v>2018</v>
      </c>
      <c r="R108" s="6"/>
      <c r="S108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08" s="38">
        <f>VLOOKUP(Table1[[#This Row],[SMT]],'[1]Section 163(j) Election'!$A$5:$J$1406,7,0)</f>
        <v>0</v>
      </c>
    </row>
    <row r="109" spans="1:20" s="5" customFormat="1" ht="30" customHeight="1" x14ac:dyDescent="0.25">
      <c r="A109" s="5" t="s">
        <v>2065</v>
      </c>
      <c r="B109" s="15">
        <v>61009</v>
      </c>
      <c r="C109" s="6">
        <v>100</v>
      </c>
      <c r="D109" s="5" t="s">
        <v>2065</v>
      </c>
      <c r="E109" s="5" t="s">
        <v>2092</v>
      </c>
      <c r="F109" s="5" t="s">
        <v>2093</v>
      </c>
      <c r="G109" s="5" t="s">
        <v>513</v>
      </c>
      <c r="H109" s="5" t="s">
        <v>203</v>
      </c>
      <c r="I109" s="5" t="s">
        <v>133</v>
      </c>
      <c r="J109" s="5" t="s">
        <v>514</v>
      </c>
      <c r="K109" s="7">
        <v>37609</v>
      </c>
      <c r="L109" s="7"/>
      <c r="M109" s="6" t="s">
        <v>1003</v>
      </c>
      <c r="N109" s="5" t="s">
        <v>47</v>
      </c>
      <c r="O109" s="9"/>
      <c r="P109" s="6" t="str">
        <f>VLOOKUP(Table1[[#This Row],[SMT]],Table13[[SMT'#]:[163 J Election Question]],9,0)</f>
        <v>No</v>
      </c>
      <c r="Q109" s="6"/>
      <c r="R109" s="6"/>
      <c r="S109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09" s="37">
        <f>VLOOKUP(Table1[[#This Row],[SMT]],'[1]Section 163(j) Election'!$A$5:$J$1406,7,0)</f>
        <v>0</v>
      </c>
    </row>
    <row r="110" spans="1:20" s="5" customFormat="1" ht="30" customHeight="1" x14ac:dyDescent="0.25">
      <c r="A110" s="5" t="s">
        <v>2065</v>
      </c>
      <c r="B110" s="15">
        <v>61017</v>
      </c>
      <c r="C110" s="6">
        <v>100</v>
      </c>
      <c r="D110" s="5" t="s">
        <v>2065</v>
      </c>
      <c r="E110" s="5" t="s">
        <v>2094</v>
      </c>
      <c r="F110" s="5" t="s">
        <v>2095</v>
      </c>
      <c r="G110" s="5" t="s">
        <v>1774</v>
      </c>
      <c r="H110" s="5" t="s">
        <v>203</v>
      </c>
      <c r="I110" s="5" t="s">
        <v>133</v>
      </c>
      <c r="J110" s="5" t="s">
        <v>1775</v>
      </c>
      <c r="K110" s="7">
        <v>37802</v>
      </c>
      <c r="L110" s="7">
        <v>43746</v>
      </c>
      <c r="M110" s="6" t="s">
        <v>1003</v>
      </c>
      <c r="N110" s="5" t="s">
        <v>26</v>
      </c>
      <c r="O110" s="9"/>
      <c r="P110" s="6" t="str">
        <f>VLOOKUP(Table1[[#This Row],[SMT]],Table13[[SMT'#]:[163 J Election Question]],9,0)</f>
        <v>No</v>
      </c>
      <c r="Q110" s="6"/>
      <c r="R110" s="6"/>
      <c r="S110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10" s="38">
        <f>VLOOKUP(Table1[[#This Row],[SMT]],'[1]Section 163(j) Election'!$A$5:$J$1406,7,0)</f>
        <v>0</v>
      </c>
    </row>
    <row r="111" spans="1:20" s="5" customFormat="1" ht="30" customHeight="1" x14ac:dyDescent="0.25">
      <c r="A111" s="5" t="s">
        <v>2065</v>
      </c>
      <c r="B111" s="15">
        <v>61018</v>
      </c>
      <c r="C111" s="6">
        <v>100</v>
      </c>
      <c r="D111" s="5" t="s">
        <v>2065</v>
      </c>
      <c r="E111" s="5" t="s">
        <v>2096</v>
      </c>
      <c r="F111" s="5" t="s">
        <v>2097</v>
      </c>
      <c r="G111" s="5" t="s">
        <v>1774</v>
      </c>
      <c r="H111" s="5" t="s">
        <v>203</v>
      </c>
      <c r="I111" s="5" t="s">
        <v>133</v>
      </c>
      <c r="J111" s="5" t="s">
        <v>1775</v>
      </c>
      <c r="K111" s="7">
        <v>37802</v>
      </c>
      <c r="L111" s="7">
        <v>43746</v>
      </c>
      <c r="M111" s="6" t="s">
        <v>1003</v>
      </c>
      <c r="N111" s="5" t="s">
        <v>26</v>
      </c>
      <c r="O111" s="9"/>
      <c r="P111" s="6" t="str">
        <f>VLOOKUP(Table1[[#This Row],[SMT]],Table13[[SMT'#]:[163 J Election Question]],9,0)</f>
        <v>No</v>
      </c>
      <c r="Q111" s="6"/>
      <c r="R111" s="6"/>
      <c r="S111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11" s="37">
        <f>VLOOKUP(Table1[[#This Row],[SMT]],'[1]Section 163(j) Election'!$A$5:$J$1406,7,0)</f>
        <v>0</v>
      </c>
    </row>
    <row r="112" spans="1:20" s="5" customFormat="1" ht="30" customHeight="1" x14ac:dyDescent="0.25">
      <c r="A112" s="5" t="s">
        <v>2065</v>
      </c>
      <c r="B112" s="15">
        <v>61020</v>
      </c>
      <c r="C112" s="6">
        <v>100</v>
      </c>
      <c r="D112" s="5" t="s">
        <v>2065</v>
      </c>
      <c r="E112" s="5" t="s">
        <v>2098</v>
      </c>
      <c r="F112" s="5" t="s">
        <v>2099</v>
      </c>
      <c r="G112" s="5" t="s">
        <v>2100</v>
      </c>
      <c r="H112" s="5" t="s">
        <v>127</v>
      </c>
      <c r="I112" s="5" t="s">
        <v>43</v>
      </c>
      <c r="J112" s="5" t="s">
        <v>2101</v>
      </c>
      <c r="K112" s="7">
        <v>37865</v>
      </c>
      <c r="L112" s="7"/>
      <c r="M112" s="6" t="s">
        <v>46</v>
      </c>
      <c r="N112" s="5" t="s">
        <v>47</v>
      </c>
      <c r="O112" s="9"/>
      <c r="P112" s="6" t="str">
        <f>VLOOKUP(Table1[[#This Row],[SMT]],Table13[[SMT'#]:[163 J Election Question]],9,0)</f>
        <v>Yes</v>
      </c>
      <c r="Q112" s="6">
        <v>2018</v>
      </c>
      <c r="R112" s="6"/>
      <c r="S112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12" s="38">
        <f>VLOOKUP(Table1[[#This Row],[SMT]],'[1]Section 163(j) Election'!$A$5:$J$1406,7,0)</f>
        <v>0</v>
      </c>
    </row>
    <row r="113" spans="1:20" s="5" customFormat="1" ht="30" customHeight="1" x14ac:dyDescent="0.25">
      <c r="A113" s="5" t="s">
        <v>1193</v>
      </c>
      <c r="B113" s="15">
        <v>61024</v>
      </c>
      <c r="C113" s="6">
        <v>46</v>
      </c>
      <c r="D113" s="5" t="s">
        <v>1193</v>
      </c>
      <c r="E113" s="5" t="s">
        <v>1199</v>
      </c>
      <c r="F113" s="5" t="s">
        <v>1200</v>
      </c>
      <c r="G113" s="5" t="s">
        <v>1201</v>
      </c>
      <c r="H113" s="5" t="s">
        <v>109</v>
      </c>
      <c r="I113" s="5" t="s">
        <v>32</v>
      </c>
      <c r="J113" s="5" t="s">
        <v>19</v>
      </c>
      <c r="K113" s="7">
        <v>38162</v>
      </c>
      <c r="L113" s="7">
        <v>43564</v>
      </c>
      <c r="M113" s="6" t="s">
        <v>55</v>
      </c>
      <c r="N113" s="5" t="s">
        <v>56</v>
      </c>
      <c r="O113" s="9"/>
      <c r="P113" s="6" t="str">
        <f>VLOOKUP(Table1[[#This Row],[SMT]],Table13[[SMT'#]:[163 J Election Question]],9,0)</f>
        <v>No</v>
      </c>
      <c r="Q113" s="6"/>
      <c r="R113" s="6"/>
      <c r="S11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3" s="37">
        <f>VLOOKUP(Table1[[#This Row],[SMT]],'[1]Section 163(j) Election'!$A$5:$J$1406,7,0)</f>
        <v>0</v>
      </c>
    </row>
    <row r="114" spans="1:20" s="5" customFormat="1" ht="30" customHeight="1" x14ac:dyDescent="0.25">
      <c r="A114" s="5" t="s">
        <v>49</v>
      </c>
      <c r="B114" s="15">
        <v>61024</v>
      </c>
      <c r="C114" s="6">
        <v>54</v>
      </c>
      <c r="D114" s="5" t="s">
        <v>49</v>
      </c>
      <c r="E114" s="5" t="s">
        <v>1199</v>
      </c>
      <c r="F114" s="5" t="s">
        <v>1200</v>
      </c>
      <c r="G114" s="5" t="s">
        <v>1201</v>
      </c>
      <c r="H114" s="5" t="s">
        <v>109</v>
      </c>
      <c r="I114" s="5" t="s">
        <v>32</v>
      </c>
      <c r="J114" s="5" t="s">
        <v>19</v>
      </c>
      <c r="K114" s="7">
        <v>38162</v>
      </c>
      <c r="L114" s="7">
        <v>43564</v>
      </c>
      <c r="M114" s="6" t="s">
        <v>55</v>
      </c>
      <c r="N114" s="5" t="s">
        <v>56</v>
      </c>
      <c r="O114" s="9"/>
      <c r="P114" s="6" t="str">
        <f>VLOOKUP(Table1[[#This Row],[SMT]],Table13[[SMT'#]:[163 J Election Question]],9,0)</f>
        <v>No</v>
      </c>
      <c r="Q114" s="6"/>
      <c r="R114" s="6"/>
      <c r="S11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4" s="38">
        <f>VLOOKUP(Table1[[#This Row],[SMT]],'[1]Section 163(j) Election'!$A$5:$J$1406,7,0)</f>
        <v>0</v>
      </c>
    </row>
    <row r="115" spans="1:20" s="5" customFormat="1" ht="30" customHeight="1" x14ac:dyDescent="0.25">
      <c r="A115" s="5" t="s">
        <v>49</v>
      </c>
      <c r="B115" s="15">
        <v>61039</v>
      </c>
      <c r="C115" s="6">
        <v>100</v>
      </c>
      <c r="D115" s="5" t="s">
        <v>49</v>
      </c>
      <c r="E115" s="5" t="s">
        <v>2132</v>
      </c>
      <c r="F115" s="5" t="s">
        <v>2133</v>
      </c>
      <c r="G115" s="5" t="s">
        <v>2134</v>
      </c>
      <c r="H115" s="5" t="s">
        <v>115</v>
      </c>
      <c r="I115" s="5" t="s">
        <v>43</v>
      </c>
      <c r="J115" s="5" t="s">
        <v>240</v>
      </c>
      <c r="K115" s="7">
        <v>37858</v>
      </c>
      <c r="L115" s="7"/>
      <c r="M115" s="6" t="s">
        <v>46</v>
      </c>
      <c r="N115" s="5" t="s">
        <v>47</v>
      </c>
      <c r="O115" s="9"/>
      <c r="P115" s="6" t="str">
        <f>VLOOKUP(Table1[[#This Row],[SMT]],Table13[[SMT'#]:[163 J Election Question]],9,0)</f>
        <v>Yes</v>
      </c>
      <c r="Q115" s="6">
        <v>2018</v>
      </c>
      <c r="R115" s="6"/>
      <c r="S115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15" s="37">
        <f>VLOOKUP(Table1[[#This Row],[SMT]],'[1]Section 163(j) Election'!$A$5:$J$1406,7,0)</f>
        <v>0</v>
      </c>
    </row>
    <row r="116" spans="1:20" s="5" customFormat="1" ht="30" customHeight="1" x14ac:dyDescent="0.25">
      <c r="A116" s="5" t="s">
        <v>495</v>
      </c>
      <c r="B116" s="15">
        <v>61056</v>
      </c>
      <c r="C116" s="6">
        <v>50</v>
      </c>
      <c r="D116" s="5" t="s">
        <v>495</v>
      </c>
      <c r="E116" s="5" t="s">
        <v>496</v>
      </c>
      <c r="F116" s="5" t="s">
        <v>497</v>
      </c>
      <c r="G116" s="5" t="s">
        <v>498</v>
      </c>
      <c r="H116" s="5" t="s">
        <v>499</v>
      </c>
      <c r="I116" s="5" t="s">
        <v>43</v>
      </c>
      <c r="J116" s="5" t="s">
        <v>359</v>
      </c>
      <c r="K116" s="7">
        <v>38288</v>
      </c>
      <c r="L116" s="7"/>
      <c r="M116" s="6" t="s">
        <v>422</v>
      </c>
      <c r="N116" s="5" t="s">
        <v>47</v>
      </c>
      <c r="O116" s="9"/>
      <c r="P116" s="6" t="str">
        <f>VLOOKUP(Table1[[#This Row],[SMT]],Table13[[SMT'#]:[163 J Election Question]],9,0)</f>
        <v>Yes</v>
      </c>
      <c r="Q116" s="6">
        <v>2018</v>
      </c>
      <c r="R116" s="6"/>
      <c r="S11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6" s="38">
        <f>VLOOKUP(Table1[[#This Row],[SMT]],'[1]Section 163(j) Election'!$A$5:$J$1406,7,0)</f>
        <v>2018</v>
      </c>
    </row>
    <row r="117" spans="1:20" s="5" customFormat="1" ht="30" customHeight="1" x14ac:dyDescent="0.25">
      <c r="A117" s="5" t="s">
        <v>865</v>
      </c>
      <c r="B117" s="15">
        <v>61056</v>
      </c>
      <c r="C117" s="6">
        <v>16</v>
      </c>
      <c r="D117" s="5" t="s">
        <v>865</v>
      </c>
      <c r="E117" s="5" t="s">
        <v>496</v>
      </c>
      <c r="F117" s="5" t="s">
        <v>497</v>
      </c>
      <c r="G117" s="5" t="s">
        <v>498</v>
      </c>
      <c r="H117" s="5" t="s">
        <v>499</v>
      </c>
      <c r="I117" s="5" t="s">
        <v>43</v>
      </c>
      <c r="J117" s="5" t="s">
        <v>359</v>
      </c>
      <c r="K117" s="7">
        <v>38288</v>
      </c>
      <c r="L117" s="7"/>
      <c r="M117" s="6" t="s">
        <v>422</v>
      </c>
      <c r="N117" s="5" t="s">
        <v>47</v>
      </c>
      <c r="O117" s="9"/>
      <c r="P117" s="6" t="str">
        <f>VLOOKUP(Table1[[#This Row],[SMT]],Table13[[SMT'#]:[163 J Election Question]],9,0)</f>
        <v>Yes</v>
      </c>
      <c r="Q117" s="6">
        <v>2018</v>
      </c>
      <c r="R117" s="6"/>
      <c r="S11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7" s="37">
        <f>VLOOKUP(Table1[[#This Row],[SMT]],'[1]Section 163(j) Election'!$A$5:$J$1406,7,0)</f>
        <v>2018</v>
      </c>
    </row>
    <row r="118" spans="1:20" s="5" customFormat="1" ht="30" customHeight="1" x14ac:dyDescent="0.25">
      <c r="A118" s="5" t="s">
        <v>4166</v>
      </c>
      <c r="B118" s="15">
        <v>61056</v>
      </c>
      <c r="C118" s="6">
        <v>34</v>
      </c>
      <c r="D118" s="5" t="s">
        <v>4166</v>
      </c>
      <c r="E118" s="5" t="s">
        <v>496</v>
      </c>
      <c r="F118" s="5" t="s">
        <v>497</v>
      </c>
      <c r="G118" s="5" t="s">
        <v>498</v>
      </c>
      <c r="H118" s="5" t="s">
        <v>499</v>
      </c>
      <c r="I118" s="5" t="s">
        <v>43</v>
      </c>
      <c r="J118" s="5" t="s">
        <v>359</v>
      </c>
      <c r="K118" s="7">
        <v>38288</v>
      </c>
      <c r="L118" s="7"/>
      <c r="M118" s="6" t="s">
        <v>422</v>
      </c>
      <c r="N118" s="5" t="s">
        <v>47</v>
      </c>
      <c r="O118" s="9"/>
      <c r="P118" s="6" t="str">
        <f>VLOOKUP(Table1[[#This Row],[SMT]],Table13[[SMT'#]:[163 J Election Question]],9,0)</f>
        <v>Yes</v>
      </c>
      <c r="Q118" s="6">
        <v>2018</v>
      </c>
      <c r="R118" s="6"/>
      <c r="S11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8" s="38">
        <f>VLOOKUP(Table1[[#This Row],[SMT]],'[1]Section 163(j) Election'!$A$5:$J$1406,7,0)</f>
        <v>2018</v>
      </c>
    </row>
    <row r="119" spans="1:20" s="5" customFormat="1" ht="30" customHeight="1" x14ac:dyDescent="0.25">
      <c r="A119" s="5" t="s">
        <v>49</v>
      </c>
      <c r="B119" s="15">
        <v>61061</v>
      </c>
      <c r="C119" s="6">
        <v>100</v>
      </c>
      <c r="D119" s="5" t="s">
        <v>49</v>
      </c>
      <c r="E119" s="5" t="s">
        <v>2135</v>
      </c>
      <c r="F119" s="5" t="s">
        <v>2136</v>
      </c>
      <c r="G119" s="5" t="s">
        <v>2137</v>
      </c>
      <c r="H119" s="5" t="s">
        <v>289</v>
      </c>
      <c r="I119" s="5" t="s">
        <v>133</v>
      </c>
      <c r="J119" s="5" t="s">
        <v>290</v>
      </c>
      <c r="K119" s="7">
        <v>37986</v>
      </c>
      <c r="L119" s="7"/>
      <c r="M119" s="6" t="s">
        <v>55</v>
      </c>
      <c r="N119" s="5" t="s">
        <v>47</v>
      </c>
      <c r="O119" s="9"/>
      <c r="P119" s="6" t="str">
        <f>VLOOKUP(Table1[[#This Row],[SMT]],Table13[[SMT'#]:[163 J Election Question]],9,0)</f>
        <v>Yes</v>
      </c>
      <c r="Q119" s="6">
        <v>2018</v>
      </c>
      <c r="R119" s="6"/>
      <c r="S11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9" s="37">
        <f>VLOOKUP(Table1[[#This Row],[SMT]],'[1]Section 163(j) Election'!$A$5:$J$1406,7,0)</f>
        <v>2018</v>
      </c>
    </row>
    <row r="120" spans="1:20" s="5" customFormat="1" ht="30" customHeight="1" x14ac:dyDescent="0.25">
      <c r="A120" s="5" t="s">
        <v>3589</v>
      </c>
      <c r="B120" s="15">
        <v>61062</v>
      </c>
      <c r="C120" s="6">
        <v>100</v>
      </c>
      <c r="D120" s="5" t="s">
        <v>3589</v>
      </c>
      <c r="E120" s="5" t="s">
        <v>3602</v>
      </c>
      <c r="F120" s="5" t="s">
        <v>3603</v>
      </c>
      <c r="G120" s="5" t="s">
        <v>3604</v>
      </c>
      <c r="H120" s="5" t="s">
        <v>451</v>
      </c>
      <c r="I120" s="5" t="s">
        <v>452</v>
      </c>
      <c r="J120" s="5" t="s">
        <v>3605</v>
      </c>
      <c r="K120" s="7">
        <v>38104</v>
      </c>
      <c r="L120" s="7"/>
      <c r="M120" s="6" t="s">
        <v>46</v>
      </c>
      <c r="N120" s="5" t="s">
        <v>178</v>
      </c>
      <c r="O120" s="9"/>
      <c r="P120" s="6" t="str">
        <f>VLOOKUP(Table1[[#This Row],[SMT]],Table13[[SMT'#]:[163 J Election Question]],9,0)</f>
        <v>No</v>
      </c>
      <c r="Q120" s="6"/>
      <c r="R120" s="6"/>
      <c r="S120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20" s="38">
        <f>VLOOKUP(Table1[[#This Row],[SMT]],'[1]Section 163(j) Election'!$A$5:$J$1406,7,0)</f>
        <v>0</v>
      </c>
    </row>
    <row r="121" spans="1:20" s="5" customFormat="1" ht="30" customHeight="1" x14ac:dyDescent="0.25">
      <c r="A121" s="5" t="s">
        <v>3534</v>
      </c>
      <c r="B121" s="15">
        <v>61063</v>
      </c>
      <c r="C121" s="6">
        <v>100</v>
      </c>
      <c r="D121" s="5" t="s">
        <v>3534</v>
      </c>
      <c r="E121" s="5" t="s">
        <v>3582</v>
      </c>
      <c r="F121" s="5" t="s">
        <v>3583</v>
      </c>
      <c r="G121" s="5" t="s">
        <v>3499</v>
      </c>
      <c r="H121" s="5" t="s">
        <v>451</v>
      </c>
      <c r="I121" s="5" t="s">
        <v>452</v>
      </c>
      <c r="J121" s="5" t="s">
        <v>3500</v>
      </c>
      <c r="K121" s="7">
        <v>37610</v>
      </c>
      <c r="L121" s="7"/>
      <c r="M121" s="6" t="s">
        <v>46</v>
      </c>
      <c r="N121" s="5" t="s">
        <v>56</v>
      </c>
      <c r="O121" s="9"/>
      <c r="P121" s="6" t="str">
        <f>VLOOKUP(Table1[[#This Row],[SMT]],Table13[[SMT'#]:[163 J Election Question]],9,0)</f>
        <v>No</v>
      </c>
      <c r="Q121" s="6"/>
      <c r="R121" s="6"/>
      <c r="S121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21" s="37">
        <f>VLOOKUP(Table1[[#This Row],[SMT]],'[1]Section 163(j) Election'!$A$5:$J$1406,7,0)</f>
        <v>0</v>
      </c>
    </row>
    <row r="122" spans="1:20" s="21" customFormat="1" ht="30" customHeight="1" x14ac:dyDescent="0.25">
      <c r="A122" s="5" t="s">
        <v>2065</v>
      </c>
      <c r="B122" s="15">
        <v>61076</v>
      </c>
      <c r="C122" s="6">
        <v>100</v>
      </c>
      <c r="D122" s="5" t="s">
        <v>2065</v>
      </c>
      <c r="E122" s="5" t="s">
        <v>2102</v>
      </c>
      <c r="F122" s="5" t="s">
        <v>2103</v>
      </c>
      <c r="G122" s="5" t="s">
        <v>1505</v>
      </c>
      <c r="H122" s="5" t="s">
        <v>53</v>
      </c>
      <c r="I122" s="5" t="s">
        <v>43</v>
      </c>
      <c r="J122" s="5" t="s">
        <v>19</v>
      </c>
      <c r="K122" s="7">
        <v>37840</v>
      </c>
      <c r="L122" s="7">
        <v>43585</v>
      </c>
      <c r="M122" s="6" t="s">
        <v>46</v>
      </c>
      <c r="N122" s="5" t="s">
        <v>47</v>
      </c>
      <c r="O122" s="9"/>
      <c r="P122" s="6" t="str">
        <f>VLOOKUP(Table1[[#This Row],[SMT]],Table13[[SMT'#]:[163 J Election Question]],9,0)</f>
        <v>Yes</v>
      </c>
      <c r="Q122" s="6">
        <v>2018</v>
      </c>
      <c r="R122" s="6"/>
      <c r="S122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22" s="38">
        <f>VLOOKUP(Table1[[#This Row],[SMT]],'[1]Section 163(j) Election'!$A$5:$J$1406,7,0)</f>
        <v>0</v>
      </c>
    </row>
    <row r="123" spans="1:20" s="21" customFormat="1" ht="30" customHeight="1" x14ac:dyDescent="0.25">
      <c r="A123" s="5" t="s">
        <v>2065</v>
      </c>
      <c r="B123" s="15">
        <v>61085</v>
      </c>
      <c r="C123" s="6">
        <v>100</v>
      </c>
      <c r="D123" s="5" t="s">
        <v>2065</v>
      </c>
      <c r="E123" s="5" t="s">
        <v>2104</v>
      </c>
      <c r="F123" s="5" t="s">
        <v>2105</v>
      </c>
      <c r="G123" s="5" t="s">
        <v>2106</v>
      </c>
      <c r="H123" s="5" t="s">
        <v>630</v>
      </c>
      <c r="I123" s="5" t="s">
        <v>43</v>
      </c>
      <c r="J123" s="5" t="s">
        <v>510</v>
      </c>
      <c r="K123" s="7">
        <v>37620</v>
      </c>
      <c r="L123" s="7"/>
      <c r="M123" s="6" t="s">
        <v>55</v>
      </c>
      <c r="N123" s="5" t="s">
        <v>47</v>
      </c>
      <c r="O123" s="9"/>
      <c r="P123" s="6" t="str">
        <f>VLOOKUP(Table1[[#This Row],[SMT]],Table13[[SMT'#]:[163 J Election Question]],9,0)</f>
        <v>Yes</v>
      </c>
      <c r="Q123" s="6">
        <v>2018</v>
      </c>
      <c r="R123" s="6"/>
      <c r="S12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3" s="37">
        <f>VLOOKUP(Table1[[#This Row],[SMT]],'[1]Section 163(j) Election'!$A$5:$J$1406,7,0)</f>
        <v>2018</v>
      </c>
    </row>
    <row r="124" spans="1:20" s="5" customFormat="1" ht="30" customHeight="1" x14ac:dyDescent="0.25">
      <c r="A124" s="5" t="s">
        <v>3812</v>
      </c>
      <c r="B124" s="15">
        <v>61089</v>
      </c>
      <c r="C124" s="6">
        <v>100</v>
      </c>
      <c r="D124" s="5" t="s">
        <v>3812</v>
      </c>
      <c r="E124" s="5" t="s">
        <v>3813</v>
      </c>
      <c r="F124" s="5" t="s">
        <v>3814</v>
      </c>
      <c r="G124" s="5" t="s">
        <v>3815</v>
      </c>
      <c r="H124" s="5" t="s">
        <v>164</v>
      </c>
      <c r="I124" s="5" t="s">
        <v>133</v>
      </c>
      <c r="J124" s="5" t="s">
        <v>639</v>
      </c>
      <c r="K124" s="7">
        <v>37986</v>
      </c>
      <c r="L124" s="7"/>
      <c r="M124" s="6" t="s">
        <v>46</v>
      </c>
      <c r="N124" s="5" t="s">
        <v>178</v>
      </c>
      <c r="O124" s="9"/>
      <c r="P124" s="6" t="str">
        <f>VLOOKUP(Table1[[#This Row],[SMT]],Table13[[SMT'#]:[163 J Election Question]],9,0)</f>
        <v>Yes</v>
      </c>
      <c r="Q124" s="6">
        <v>2018</v>
      </c>
      <c r="R124" s="6"/>
      <c r="S12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4" s="38">
        <f>VLOOKUP(Table1[[#This Row],[SMT]],'[1]Section 163(j) Election'!$A$5:$J$1406,7,0)</f>
        <v>2018</v>
      </c>
    </row>
    <row r="125" spans="1:20" s="21" customFormat="1" ht="30" customHeight="1" x14ac:dyDescent="0.25">
      <c r="A125" s="5" t="s">
        <v>49</v>
      </c>
      <c r="B125" s="15">
        <v>61092</v>
      </c>
      <c r="C125" s="6">
        <v>100</v>
      </c>
      <c r="D125" s="5" t="s">
        <v>49</v>
      </c>
      <c r="E125" s="5" t="s">
        <v>2138</v>
      </c>
      <c r="F125" s="5" t="s">
        <v>2139</v>
      </c>
      <c r="G125" s="5" t="s">
        <v>502</v>
      </c>
      <c r="H125" s="5" t="s">
        <v>306</v>
      </c>
      <c r="I125" s="5" t="s">
        <v>133</v>
      </c>
      <c r="J125" s="5" t="s">
        <v>503</v>
      </c>
      <c r="K125" s="7">
        <v>37926</v>
      </c>
      <c r="L125" s="7"/>
      <c r="M125" s="6" t="s">
        <v>46</v>
      </c>
      <c r="N125" s="5" t="s">
        <v>26</v>
      </c>
      <c r="O125" s="9"/>
      <c r="P125" s="6" t="str">
        <f>VLOOKUP(Table1[[#This Row],[SMT]],Table13[[SMT'#]:[163 J Election Question]],9,0)</f>
        <v>Yes</v>
      </c>
      <c r="Q125" s="6">
        <v>2018</v>
      </c>
      <c r="R125" s="6"/>
      <c r="S125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25" s="37">
        <f>VLOOKUP(Table1[[#This Row],[SMT]],'[1]Section 163(j) Election'!$A$5:$J$1406,7,0)</f>
        <v>0</v>
      </c>
    </row>
    <row r="126" spans="1:20" s="5" customFormat="1" ht="30" customHeight="1" x14ac:dyDescent="0.25">
      <c r="A126" s="5" t="s">
        <v>495</v>
      </c>
      <c r="B126" s="15">
        <v>61093</v>
      </c>
      <c r="C126" s="6">
        <v>35</v>
      </c>
      <c r="D126" s="5" t="s">
        <v>495</v>
      </c>
      <c r="E126" s="5" t="s">
        <v>500</v>
      </c>
      <c r="F126" s="5" t="s">
        <v>501</v>
      </c>
      <c r="G126" s="5" t="s">
        <v>502</v>
      </c>
      <c r="H126" s="5" t="s">
        <v>306</v>
      </c>
      <c r="I126" s="5" t="s">
        <v>133</v>
      </c>
      <c r="J126" s="5" t="s">
        <v>503</v>
      </c>
      <c r="K126" s="7">
        <v>37926</v>
      </c>
      <c r="L126" s="7"/>
      <c r="M126" s="6" t="s">
        <v>46</v>
      </c>
      <c r="N126" s="5" t="s">
        <v>47</v>
      </c>
      <c r="O126" s="9"/>
      <c r="P126" s="6" t="str">
        <f>VLOOKUP(Table1[[#This Row],[SMT]],Table13[[SMT'#]:[163 J Election Question]],9,0)</f>
        <v>Yes</v>
      </c>
      <c r="Q126" s="6">
        <v>2018</v>
      </c>
      <c r="R126" s="6"/>
      <c r="S126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26" s="38">
        <f>VLOOKUP(Table1[[#This Row],[SMT]],'[1]Section 163(j) Election'!$A$5:$J$1406,7,0)</f>
        <v>0</v>
      </c>
    </row>
    <row r="127" spans="1:20" s="5" customFormat="1" ht="30" customHeight="1" x14ac:dyDescent="0.25">
      <c r="A127" s="5" t="s">
        <v>49</v>
      </c>
      <c r="B127" s="15">
        <v>61093</v>
      </c>
      <c r="C127" s="6">
        <v>65</v>
      </c>
      <c r="D127" s="5" t="s">
        <v>49</v>
      </c>
      <c r="E127" s="5" t="s">
        <v>500</v>
      </c>
      <c r="F127" s="5" t="s">
        <v>501</v>
      </c>
      <c r="G127" s="5" t="s">
        <v>502</v>
      </c>
      <c r="H127" s="5" t="s">
        <v>306</v>
      </c>
      <c r="I127" s="5" t="s">
        <v>133</v>
      </c>
      <c r="J127" s="5" t="s">
        <v>503</v>
      </c>
      <c r="K127" s="7">
        <v>37926</v>
      </c>
      <c r="L127" s="7"/>
      <c r="M127" s="6" t="s">
        <v>46</v>
      </c>
      <c r="N127" s="5" t="s">
        <v>47</v>
      </c>
      <c r="O127" s="9"/>
      <c r="P127" s="6" t="str">
        <f>VLOOKUP(Table1[[#This Row],[SMT]],Table13[[SMT'#]:[163 J Election Question]],9,0)</f>
        <v>Yes</v>
      </c>
      <c r="Q127" s="6">
        <v>2018</v>
      </c>
      <c r="R127" s="6"/>
      <c r="S127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27" s="37">
        <f>VLOOKUP(Table1[[#This Row],[SMT]],'[1]Section 163(j) Election'!$A$5:$J$1406,7,0)</f>
        <v>0</v>
      </c>
    </row>
    <row r="128" spans="1:20" s="5" customFormat="1" ht="30" customHeight="1" x14ac:dyDescent="0.25">
      <c r="A128" s="5" t="s">
        <v>27</v>
      </c>
      <c r="B128" s="15">
        <v>61115</v>
      </c>
      <c r="C128" s="6">
        <v>100</v>
      </c>
      <c r="D128" s="5" t="s">
        <v>27</v>
      </c>
      <c r="E128" s="5" t="s">
        <v>2528</v>
      </c>
      <c r="F128" s="5" t="s">
        <v>2529</v>
      </c>
      <c r="G128" s="5" t="s">
        <v>1088</v>
      </c>
      <c r="H128" s="5" t="s">
        <v>306</v>
      </c>
      <c r="I128" s="5" t="s">
        <v>133</v>
      </c>
      <c r="J128" s="5" t="s">
        <v>82</v>
      </c>
      <c r="K128" s="7">
        <v>38253</v>
      </c>
      <c r="L128" s="7"/>
      <c r="M128" s="6" t="s">
        <v>422</v>
      </c>
      <c r="N128" s="5" t="s">
        <v>47</v>
      </c>
      <c r="O128" s="9"/>
      <c r="P128" s="6" t="str">
        <f>VLOOKUP(Table1[[#This Row],[SMT]],Table13[[SMT'#]:[163 J Election Question]],9,0)</f>
        <v>No</v>
      </c>
      <c r="Q128" s="6"/>
      <c r="R128" s="6"/>
      <c r="S12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8" s="38">
        <f>VLOOKUP(Table1[[#This Row],[SMT]],'[1]Section 163(j) Election'!$A$5:$J$1406,7,0)</f>
        <v>0</v>
      </c>
    </row>
    <row r="129" spans="1:20" s="5" customFormat="1" ht="30" customHeight="1" x14ac:dyDescent="0.25">
      <c r="A129" s="5" t="s">
        <v>49</v>
      </c>
      <c r="B129" s="15">
        <v>61141</v>
      </c>
      <c r="C129" s="6">
        <v>100</v>
      </c>
      <c r="D129" s="5" t="s">
        <v>49</v>
      </c>
      <c r="E129" s="5" t="s">
        <v>2140</v>
      </c>
      <c r="F129" s="5" t="s">
        <v>2141</v>
      </c>
      <c r="G129" s="5" t="s">
        <v>2142</v>
      </c>
      <c r="H129" s="5" t="s">
        <v>306</v>
      </c>
      <c r="I129" s="5" t="s">
        <v>133</v>
      </c>
      <c r="J129" s="5" t="s">
        <v>2143</v>
      </c>
      <c r="K129" s="7">
        <v>38341</v>
      </c>
      <c r="L129" s="7"/>
      <c r="M129" s="6" t="s">
        <v>422</v>
      </c>
      <c r="N129" s="5" t="s">
        <v>56</v>
      </c>
      <c r="O129" s="9"/>
      <c r="P129" s="6" t="str">
        <f>VLOOKUP(Table1[[#This Row],[SMT]],Table13[[SMT'#]:[163 J Election Question]],9,0)</f>
        <v>Yes</v>
      </c>
      <c r="Q129" s="6">
        <v>2018</v>
      </c>
      <c r="R129" s="6"/>
      <c r="S12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9" s="37">
        <f>VLOOKUP(Table1[[#This Row],[SMT]],'[1]Section 163(j) Election'!$A$5:$J$1406,7,0)</f>
        <v>2018</v>
      </c>
    </row>
    <row r="130" spans="1:20" s="5" customFormat="1" ht="30" customHeight="1" x14ac:dyDescent="0.25">
      <c r="A130" s="5" t="s">
        <v>1162</v>
      </c>
      <c r="B130" s="15">
        <v>61147</v>
      </c>
      <c r="C130" s="6">
        <v>100</v>
      </c>
      <c r="D130" s="5" t="s">
        <v>1162</v>
      </c>
      <c r="E130" s="5" t="s">
        <v>1175</v>
      </c>
      <c r="F130" s="5" t="s">
        <v>1176</v>
      </c>
      <c r="G130" s="5" t="s">
        <v>1177</v>
      </c>
      <c r="H130" s="5" t="s">
        <v>88</v>
      </c>
      <c r="I130" s="5" t="s">
        <v>32</v>
      </c>
      <c r="J130" s="5" t="s">
        <v>89</v>
      </c>
      <c r="K130" s="7">
        <v>38306</v>
      </c>
      <c r="L130" s="7"/>
      <c r="M130" s="6" t="s">
        <v>55</v>
      </c>
      <c r="N130" s="5" t="s">
        <v>47</v>
      </c>
      <c r="O130" s="9"/>
      <c r="P130" s="6" t="str">
        <f>VLOOKUP(Table1[[#This Row],[SMT]],Table13[[SMT'#]:[163 J Election Question]],9,0)</f>
        <v>No</v>
      </c>
      <c r="Q130" s="6"/>
      <c r="R130" s="6"/>
      <c r="S13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0" s="38">
        <f>VLOOKUP(Table1[[#This Row],[SMT]],'[1]Section 163(j) Election'!$A$5:$J$1406,7,0)</f>
        <v>0</v>
      </c>
    </row>
    <row r="131" spans="1:20" s="5" customFormat="1" ht="30" customHeight="1" x14ac:dyDescent="0.25">
      <c r="A131" s="27" t="s">
        <v>49</v>
      </c>
      <c r="B131" s="28">
        <v>61156</v>
      </c>
      <c r="C131" s="29">
        <v>100</v>
      </c>
      <c r="D131" s="27" t="s">
        <v>49</v>
      </c>
      <c r="E131" s="27" t="s">
        <v>2144</v>
      </c>
      <c r="F131" s="27" t="s">
        <v>2145</v>
      </c>
      <c r="G131" s="27" t="s">
        <v>2146</v>
      </c>
      <c r="H131" s="27" t="s">
        <v>289</v>
      </c>
      <c r="I131" s="27" t="s">
        <v>133</v>
      </c>
      <c r="J131" s="27" t="s">
        <v>2147</v>
      </c>
      <c r="K131" s="30">
        <v>37945</v>
      </c>
      <c r="L131" s="30"/>
      <c r="M131" s="29" t="s">
        <v>55</v>
      </c>
      <c r="N131" s="27" t="s">
        <v>47</v>
      </c>
      <c r="O131" s="31"/>
      <c r="P131" s="29" t="s">
        <v>21</v>
      </c>
      <c r="Q131" s="29">
        <v>2019</v>
      </c>
      <c r="R131" s="29"/>
      <c r="S13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1" s="37">
        <f>VLOOKUP(Table1[[#This Row],[SMT]],'[1]Section 163(j) Election'!$A$5:$J$1406,7,0)</f>
        <v>2018</v>
      </c>
    </row>
    <row r="132" spans="1:20" s="5" customFormat="1" ht="30" customHeight="1" x14ac:dyDescent="0.25">
      <c r="A132" s="5" t="s">
        <v>3589</v>
      </c>
      <c r="B132" s="15">
        <v>61158</v>
      </c>
      <c r="C132" s="6">
        <v>100</v>
      </c>
      <c r="D132" s="5" t="s">
        <v>3589</v>
      </c>
      <c r="E132" s="5" t="s">
        <v>3606</v>
      </c>
      <c r="F132" s="5" t="s">
        <v>3607</v>
      </c>
      <c r="G132" s="5" t="s">
        <v>3461</v>
      </c>
      <c r="H132" s="5" t="s">
        <v>463</v>
      </c>
      <c r="I132" s="5" t="s">
        <v>452</v>
      </c>
      <c r="J132" s="5" t="s">
        <v>274</v>
      </c>
      <c r="K132" s="7">
        <v>37613</v>
      </c>
      <c r="L132" s="7"/>
      <c r="M132" s="6" t="s">
        <v>46</v>
      </c>
      <c r="N132" s="5" t="s">
        <v>178</v>
      </c>
      <c r="O132" s="9"/>
      <c r="P132" s="6" t="str">
        <f>VLOOKUP(Table1[[#This Row],[SMT]],Table13[[SMT'#]:[163 J Election Question]],9,0)</f>
        <v>No</v>
      </c>
      <c r="Q132" s="6"/>
      <c r="R132" s="6"/>
      <c r="S132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32" s="38">
        <f>VLOOKUP(Table1[[#This Row],[SMT]],'[1]Section 163(j) Election'!$A$5:$J$1406,7,0)</f>
        <v>0</v>
      </c>
    </row>
    <row r="133" spans="1:20" s="5" customFormat="1" ht="30" customHeight="1" x14ac:dyDescent="0.25">
      <c r="A133" s="5" t="s">
        <v>2065</v>
      </c>
      <c r="B133" s="15">
        <v>61163</v>
      </c>
      <c r="C133" s="6">
        <v>69</v>
      </c>
      <c r="D133" s="5" t="s">
        <v>2065</v>
      </c>
      <c r="E133" s="5" t="s">
        <v>2107</v>
      </c>
      <c r="F133" s="5" t="s">
        <v>2108</v>
      </c>
      <c r="G133" s="5" t="s">
        <v>2109</v>
      </c>
      <c r="H133" s="5" t="s">
        <v>42</v>
      </c>
      <c r="I133" s="5" t="s">
        <v>43</v>
      </c>
      <c r="J133" s="5" t="s">
        <v>228</v>
      </c>
      <c r="K133" s="7">
        <v>37773</v>
      </c>
      <c r="L133" s="7"/>
      <c r="M133" s="6" t="s">
        <v>55</v>
      </c>
      <c r="N133" s="5" t="s">
        <v>47</v>
      </c>
      <c r="O133" s="9"/>
      <c r="P133" s="6" t="str">
        <f>VLOOKUP(Table1[[#This Row],[SMT]],Table13[[SMT'#]:[163 J Election Question]],9,0)</f>
        <v>No</v>
      </c>
      <c r="Q133" s="6"/>
      <c r="R133" s="6"/>
      <c r="S13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3" s="37">
        <f>VLOOKUP(Table1[[#This Row],[SMT]],'[1]Section 163(j) Election'!$A$5:$J$1406,7,0)</f>
        <v>0</v>
      </c>
    </row>
    <row r="134" spans="1:20" s="5" customFormat="1" ht="30" customHeight="1" x14ac:dyDescent="0.25">
      <c r="A134" s="5" t="s">
        <v>2281</v>
      </c>
      <c r="B134" s="15">
        <v>61163</v>
      </c>
      <c r="C134" s="6">
        <v>31</v>
      </c>
      <c r="D134" s="5" t="s">
        <v>2281</v>
      </c>
      <c r="E134" s="5" t="s">
        <v>2107</v>
      </c>
      <c r="F134" s="5" t="s">
        <v>2108</v>
      </c>
      <c r="G134" s="5" t="s">
        <v>2109</v>
      </c>
      <c r="H134" s="5" t="s">
        <v>42</v>
      </c>
      <c r="I134" s="5" t="s">
        <v>43</v>
      </c>
      <c r="J134" s="5" t="s">
        <v>228</v>
      </c>
      <c r="K134" s="7">
        <v>37773</v>
      </c>
      <c r="L134" s="7"/>
      <c r="M134" s="6" t="s">
        <v>55</v>
      </c>
      <c r="N134" s="5" t="s">
        <v>47</v>
      </c>
      <c r="O134" s="9"/>
      <c r="P134" s="6" t="str">
        <f>VLOOKUP(Table1[[#This Row],[SMT]],Table13[[SMT'#]:[163 J Election Question]],9,0)</f>
        <v>No</v>
      </c>
      <c r="Q134" s="6"/>
      <c r="R134" s="6"/>
      <c r="S13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4" s="38">
        <f>VLOOKUP(Table1[[#This Row],[SMT]],'[1]Section 163(j) Election'!$A$5:$J$1406,7,0)</f>
        <v>0</v>
      </c>
    </row>
    <row r="135" spans="1:20" s="5" customFormat="1" ht="30" customHeight="1" x14ac:dyDescent="0.25">
      <c r="A135" s="5" t="s">
        <v>495</v>
      </c>
      <c r="B135" s="15">
        <v>61173</v>
      </c>
      <c r="C135" s="6">
        <v>50</v>
      </c>
      <c r="D135" s="5" t="s">
        <v>495</v>
      </c>
      <c r="E135" s="5" t="s">
        <v>504</v>
      </c>
      <c r="F135" s="5" t="s">
        <v>505</v>
      </c>
      <c r="G135" s="5" t="s">
        <v>506</v>
      </c>
      <c r="H135" s="5" t="s">
        <v>109</v>
      </c>
      <c r="I135" s="5" t="s">
        <v>32</v>
      </c>
      <c r="J135" s="5" t="s">
        <v>110</v>
      </c>
      <c r="K135" s="7">
        <v>37956</v>
      </c>
      <c r="L135" s="7"/>
      <c r="M135" s="6" t="s">
        <v>55</v>
      </c>
      <c r="N135" s="5" t="s">
        <v>47</v>
      </c>
      <c r="O135" s="9"/>
      <c r="P135" s="6" t="str">
        <f>VLOOKUP(Table1[[#This Row],[SMT]],Table13[[SMT'#]:[163 J Election Question]],9,0)</f>
        <v>No</v>
      </c>
      <c r="Q135" s="6"/>
      <c r="R135" s="6"/>
      <c r="S13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5" s="37">
        <f>VLOOKUP(Table1[[#This Row],[SMT]],'[1]Section 163(j) Election'!$A$5:$J$1406,7,0)</f>
        <v>0</v>
      </c>
    </row>
    <row r="136" spans="1:20" s="5" customFormat="1" ht="30" customHeight="1" x14ac:dyDescent="0.25">
      <c r="A136" s="5" t="s">
        <v>49</v>
      </c>
      <c r="B136" s="15">
        <v>61173</v>
      </c>
      <c r="C136" s="6">
        <v>50</v>
      </c>
      <c r="D136" s="5" t="s">
        <v>49</v>
      </c>
      <c r="E136" s="5" t="s">
        <v>504</v>
      </c>
      <c r="F136" s="5" t="s">
        <v>505</v>
      </c>
      <c r="G136" s="5" t="s">
        <v>506</v>
      </c>
      <c r="H136" s="5" t="s">
        <v>109</v>
      </c>
      <c r="I136" s="5" t="s">
        <v>32</v>
      </c>
      <c r="J136" s="5" t="s">
        <v>110</v>
      </c>
      <c r="K136" s="7">
        <v>37956</v>
      </c>
      <c r="L136" s="7"/>
      <c r="M136" s="6" t="s">
        <v>55</v>
      </c>
      <c r="N136" s="5" t="s">
        <v>47</v>
      </c>
      <c r="O136" s="9"/>
      <c r="P136" s="6" t="str">
        <f>VLOOKUP(Table1[[#This Row],[SMT]],Table13[[SMT'#]:[163 J Election Question]],9,0)</f>
        <v>No</v>
      </c>
      <c r="Q136" s="6"/>
      <c r="R136" s="6"/>
      <c r="S13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6" s="38">
        <f>VLOOKUP(Table1[[#This Row],[SMT]],'[1]Section 163(j) Election'!$A$5:$J$1406,7,0)</f>
        <v>0</v>
      </c>
    </row>
    <row r="137" spans="1:20" s="5" customFormat="1" ht="30" customHeight="1" x14ac:dyDescent="0.25">
      <c r="A137" s="5" t="s">
        <v>3589</v>
      </c>
      <c r="B137" s="15">
        <v>61179</v>
      </c>
      <c r="C137" s="6">
        <v>100</v>
      </c>
      <c r="D137" s="5" t="s">
        <v>3589</v>
      </c>
      <c r="E137" s="5" t="s">
        <v>3608</v>
      </c>
      <c r="F137" s="5" t="s">
        <v>3609</v>
      </c>
      <c r="G137" s="5" t="s">
        <v>3610</v>
      </c>
      <c r="H137" s="5" t="s">
        <v>3455</v>
      </c>
      <c r="I137" s="5" t="s">
        <v>17</v>
      </c>
      <c r="J137" s="5" t="s">
        <v>710</v>
      </c>
      <c r="K137" s="7">
        <v>37966</v>
      </c>
      <c r="L137" s="7"/>
      <c r="M137" s="6" t="s">
        <v>55</v>
      </c>
      <c r="N137" s="5" t="s">
        <v>178</v>
      </c>
      <c r="O137" s="9"/>
      <c r="P137" s="6" t="str">
        <f>VLOOKUP(Table1[[#This Row],[SMT]],Table13[[SMT'#]:[163 J Election Question]],9,0)</f>
        <v>No</v>
      </c>
      <c r="Q137" s="6"/>
      <c r="R137" s="6"/>
      <c r="S13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7" s="37">
        <f>VLOOKUP(Table1[[#This Row],[SMT]],'[1]Section 163(j) Election'!$A$5:$J$1406,7,0)</f>
        <v>0</v>
      </c>
    </row>
    <row r="138" spans="1:20" s="5" customFormat="1" ht="30" customHeight="1" x14ac:dyDescent="0.25">
      <c r="A138" s="5" t="s">
        <v>3589</v>
      </c>
      <c r="B138" s="15">
        <v>61180</v>
      </c>
      <c r="C138" s="6">
        <v>100</v>
      </c>
      <c r="D138" s="5" t="s">
        <v>3589</v>
      </c>
      <c r="E138" s="5" t="s">
        <v>3611</v>
      </c>
      <c r="F138" s="5" t="s">
        <v>3612</v>
      </c>
      <c r="G138" s="5" t="s">
        <v>3613</v>
      </c>
      <c r="H138" s="5" t="s">
        <v>1334</v>
      </c>
      <c r="I138" s="5" t="s">
        <v>17</v>
      </c>
      <c r="J138" s="5" t="s">
        <v>453</v>
      </c>
      <c r="K138" s="7">
        <v>37610</v>
      </c>
      <c r="L138" s="7"/>
      <c r="M138" s="6" t="s">
        <v>46</v>
      </c>
      <c r="N138" s="5" t="s">
        <v>178</v>
      </c>
      <c r="O138" s="9"/>
      <c r="P138" s="6" t="str">
        <f>VLOOKUP(Table1[[#This Row],[SMT]],Table13[[SMT'#]:[163 J Election Question]],9,0)</f>
        <v>No</v>
      </c>
      <c r="Q138" s="6"/>
      <c r="R138" s="6"/>
      <c r="S138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38" s="38">
        <f>VLOOKUP(Table1[[#This Row],[SMT]],'[1]Section 163(j) Election'!$A$5:$J$1406,7,0)</f>
        <v>0</v>
      </c>
    </row>
    <row r="139" spans="1:20" s="5" customFormat="1" ht="30" customHeight="1" x14ac:dyDescent="0.25">
      <c r="A139" s="5" t="s">
        <v>3534</v>
      </c>
      <c r="B139" s="15">
        <v>61181</v>
      </c>
      <c r="C139" s="6">
        <v>100</v>
      </c>
      <c r="D139" s="5" t="s">
        <v>3534</v>
      </c>
      <c r="E139" s="5" t="s">
        <v>3584</v>
      </c>
      <c r="F139" s="5" t="s">
        <v>3585</v>
      </c>
      <c r="G139" s="5" t="s">
        <v>1318</v>
      </c>
      <c r="H139" s="5" t="s">
        <v>1319</v>
      </c>
      <c r="I139" s="5" t="s">
        <v>17</v>
      </c>
      <c r="J139" s="5" t="s">
        <v>1320</v>
      </c>
      <c r="K139" s="7">
        <v>37610</v>
      </c>
      <c r="L139" s="7"/>
      <c r="M139" s="6" t="s">
        <v>46</v>
      </c>
      <c r="N139" s="5" t="s">
        <v>178</v>
      </c>
      <c r="O139" s="9"/>
      <c r="P139" s="6" t="str">
        <f>VLOOKUP(Table1[[#This Row],[SMT]],Table13[[SMT'#]:[163 J Election Question]],9,0)</f>
        <v>No</v>
      </c>
      <c r="Q139" s="6"/>
      <c r="R139" s="6"/>
      <c r="S139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39" s="37">
        <f>VLOOKUP(Table1[[#This Row],[SMT]],'[1]Section 163(j) Election'!$A$5:$J$1406,7,0)</f>
        <v>0</v>
      </c>
    </row>
    <row r="140" spans="1:20" s="5" customFormat="1" ht="30" customHeight="1" x14ac:dyDescent="0.25">
      <c r="A140" s="5" t="s">
        <v>3589</v>
      </c>
      <c r="B140" s="15">
        <v>61182</v>
      </c>
      <c r="C140" s="6">
        <v>100</v>
      </c>
      <c r="D140" s="5" t="s">
        <v>3589</v>
      </c>
      <c r="E140" s="5" t="s">
        <v>3614</v>
      </c>
      <c r="F140" s="5" t="s">
        <v>3615</v>
      </c>
      <c r="G140" s="5" t="s">
        <v>2779</v>
      </c>
      <c r="H140" s="5" t="s">
        <v>16</v>
      </c>
      <c r="I140" s="5" t="s">
        <v>17</v>
      </c>
      <c r="J140" s="5" t="s">
        <v>473</v>
      </c>
      <c r="K140" s="7">
        <v>37610</v>
      </c>
      <c r="L140" s="7"/>
      <c r="M140" s="6" t="s">
        <v>46</v>
      </c>
      <c r="N140" s="5" t="s">
        <v>178</v>
      </c>
      <c r="O140" s="9"/>
      <c r="P140" s="6" t="str">
        <f>VLOOKUP(Table1[[#This Row],[SMT]],Table13[[SMT'#]:[163 J Election Question]],9,0)</f>
        <v>Yes</v>
      </c>
      <c r="Q140" s="6">
        <v>2018</v>
      </c>
      <c r="R140" s="6"/>
      <c r="S140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40" s="38">
        <f>VLOOKUP(Table1[[#This Row],[SMT]],'[1]Section 163(j) Election'!$A$5:$J$1406,7,0)</f>
        <v>0</v>
      </c>
    </row>
    <row r="141" spans="1:20" s="5" customFormat="1" ht="30" customHeight="1" x14ac:dyDescent="0.25">
      <c r="A141" s="5" t="s">
        <v>3589</v>
      </c>
      <c r="B141" s="15">
        <v>61183</v>
      </c>
      <c r="C141" s="6">
        <v>100</v>
      </c>
      <c r="D141" s="5" t="s">
        <v>3589</v>
      </c>
      <c r="E141" s="5" t="s">
        <v>3616</v>
      </c>
      <c r="F141" s="5" t="s">
        <v>3617</v>
      </c>
      <c r="G141" s="5" t="s">
        <v>3618</v>
      </c>
      <c r="H141" s="5" t="s">
        <v>3455</v>
      </c>
      <c r="I141" s="5" t="s">
        <v>17</v>
      </c>
      <c r="J141" s="5" t="s">
        <v>18</v>
      </c>
      <c r="K141" s="7">
        <v>37679</v>
      </c>
      <c r="L141" s="7"/>
      <c r="M141" s="6" t="s">
        <v>55</v>
      </c>
      <c r="N141" s="5" t="s">
        <v>178</v>
      </c>
      <c r="O141" s="9"/>
      <c r="P141" s="6" t="str">
        <f>VLOOKUP(Table1[[#This Row],[SMT]],Table13[[SMT'#]:[163 J Election Question]],9,0)</f>
        <v>Yes</v>
      </c>
      <c r="Q141" s="6">
        <v>2018</v>
      </c>
      <c r="R141" s="6"/>
      <c r="S14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1" s="37">
        <f>VLOOKUP(Table1[[#This Row],[SMT]],'[1]Section 163(j) Election'!$A$5:$J$1406,7,0)</f>
        <v>2018</v>
      </c>
    </row>
    <row r="142" spans="1:20" s="5" customFormat="1" ht="30" customHeight="1" x14ac:dyDescent="0.25">
      <c r="A142" s="5" t="s">
        <v>3589</v>
      </c>
      <c r="B142" s="15">
        <v>61184</v>
      </c>
      <c r="C142" s="6">
        <v>100</v>
      </c>
      <c r="D142" s="5" t="s">
        <v>3589</v>
      </c>
      <c r="E142" s="5" t="s">
        <v>3619</v>
      </c>
      <c r="F142" s="5" t="s">
        <v>3620</v>
      </c>
      <c r="G142" s="5" t="s">
        <v>3581</v>
      </c>
      <c r="H142" s="5" t="s">
        <v>1334</v>
      </c>
      <c r="I142" s="5" t="s">
        <v>17</v>
      </c>
      <c r="J142" s="5" t="s">
        <v>710</v>
      </c>
      <c r="K142" s="7">
        <v>37608</v>
      </c>
      <c r="L142" s="7"/>
      <c r="M142" s="6" t="s">
        <v>46</v>
      </c>
      <c r="N142" s="5" t="s">
        <v>178</v>
      </c>
      <c r="O142" s="9"/>
      <c r="P142" s="6" t="str">
        <f>VLOOKUP(Table1[[#This Row],[SMT]],Table13[[SMT'#]:[163 J Election Question]],9,0)</f>
        <v>Yes</v>
      </c>
      <c r="Q142" s="6">
        <v>2018</v>
      </c>
      <c r="R142" s="6"/>
      <c r="S142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42" s="38">
        <f>VLOOKUP(Table1[[#This Row],[SMT]],'[1]Section 163(j) Election'!$A$5:$J$1406,7,0)</f>
        <v>0</v>
      </c>
    </row>
    <row r="143" spans="1:20" s="5" customFormat="1" ht="30" customHeight="1" x14ac:dyDescent="0.25">
      <c r="A143" s="5" t="s">
        <v>3589</v>
      </c>
      <c r="B143" s="15">
        <v>61185</v>
      </c>
      <c r="C143" s="6">
        <v>100</v>
      </c>
      <c r="D143" s="5" t="s">
        <v>3589</v>
      </c>
      <c r="E143" s="5" t="s">
        <v>3621</v>
      </c>
      <c r="F143" s="5" t="s">
        <v>3622</v>
      </c>
      <c r="G143" s="5" t="s">
        <v>3623</v>
      </c>
      <c r="H143" s="5" t="s">
        <v>1334</v>
      </c>
      <c r="I143" s="5" t="s">
        <v>17</v>
      </c>
      <c r="J143" s="5" t="s">
        <v>18</v>
      </c>
      <c r="K143" s="7">
        <v>37621</v>
      </c>
      <c r="L143" s="7"/>
      <c r="M143" s="6" t="s">
        <v>46</v>
      </c>
      <c r="N143" s="5" t="s">
        <v>178</v>
      </c>
      <c r="O143" s="9"/>
      <c r="P143" s="6" t="str">
        <f>VLOOKUP(Table1[[#This Row],[SMT]],Table13[[SMT'#]:[163 J Election Question]],9,0)</f>
        <v>No</v>
      </c>
      <c r="Q143" s="6"/>
      <c r="R143" s="6"/>
      <c r="S143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43" s="37">
        <f>VLOOKUP(Table1[[#This Row],[SMT]],'[1]Section 163(j) Election'!$A$5:$J$1406,7,0)</f>
        <v>0</v>
      </c>
    </row>
    <row r="144" spans="1:20" s="5" customFormat="1" ht="30" customHeight="1" x14ac:dyDescent="0.25">
      <c r="A144" s="5" t="s">
        <v>3589</v>
      </c>
      <c r="B144" s="15">
        <v>61188</v>
      </c>
      <c r="C144" s="6">
        <v>100</v>
      </c>
      <c r="D144" s="5" t="s">
        <v>3589</v>
      </c>
      <c r="E144" s="5" t="s">
        <v>3624</v>
      </c>
      <c r="F144" s="5" t="s">
        <v>3625</v>
      </c>
      <c r="G144" s="5" t="s">
        <v>3626</v>
      </c>
      <c r="H144" s="5" t="s">
        <v>1334</v>
      </c>
      <c r="I144" s="5" t="s">
        <v>17</v>
      </c>
      <c r="J144" s="5" t="s">
        <v>1320</v>
      </c>
      <c r="K144" s="7">
        <v>37610</v>
      </c>
      <c r="L144" s="7"/>
      <c r="M144" s="6" t="s">
        <v>46</v>
      </c>
      <c r="N144" s="5" t="s">
        <v>178</v>
      </c>
      <c r="O144" s="9"/>
      <c r="P144" s="6" t="str">
        <f>VLOOKUP(Table1[[#This Row],[SMT]],Table13[[SMT'#]:[163 J Election Question]],9,0)</f>
        <v>Yes</v>
      </c>
      <c r="Q144" s="6">
        <v>2018</v>
      </c>
      <c r="R144" s="6"/>
      <c r="S144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44" s="38">
        <f>VLOOKUP(Table1[[#This Row],[SMT]],'[1]Section 163(j) Election'!$A$5:$J$1406,7,0)</f>
        <v>0</v>
      </c>
    </row>
    <row r="145" spans="1:20" s="5" customFormat="1" ht="30" customHeight="1" x14ac:dyDescent="0.25">
      <c r="A145" s="5" t="s">
        <v>49</v>
      </c>
      <c r="B145" s="15">
        <v>61193</v>
      </c>
      <c r="C145" s="6">
        <v>100</v>
      </c>
      <c r="D145" s="5" t="s">
        <v>49</v>
      </c>
      <c r="E145" s="5" t="s">
        <v>2148</v>
      </c>
      <c r="F145" s="5" t="s">
        <v>2149</v>
      </c>
      <c r="G145" s="5" t="s">
        <v>2150</v>
      </c>
      <c r="H145" s="5" t="s">
        <v>68</v>
      </c>
      <c r="I145" s="5" t="s">
        <v>32</v>
      </c>
      <c r="J145" s="5" t="s">
        <v>2151</v>
      </c>
      <c r="K145" s="7">
        <v>38020</v>
      </c>
      <c r="L145" s="7"/>
      <c r="M145" s="6" t="s">
        <v>55</v>
      </c>
      <c r="N145" s="5" t="s">
        <v>47</v>
      </c>
      <c r="O145" s="9"/>
      <c r="P145" s="6" t="str">
        <f>VLOOKUP(Table1[[#This Row],[SMT]],Table13[[SMT'#]:[163 J Election Question]],9,0)</f>
        <v>No</v>
      </c>
      <c r="Q145" s="6"/>
      <c r="R145" s="6"/>
      <c r="S14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5" s="37">
        <f>VLOOKUP(Table1[[#This Row],[SMT]],'[1]Section 163(j) Election'!$A$5:$J$1406,7,0)</f>
        <v>0</v>
      </c>
    </row>
    <row r="146" spans="1:20" s="5" customFormat="1" ht="30" customHeight="1" x14ac:dyDescent="0.25">
      <c r="A146" s="5" t="s">
        <v>3589</v>
      </c>
      <c r="B146" s="15">
        <v>61194</v>
      </c>
      <c r="C146" s="6">
        <v>100</v>
      </c>
      <c r="D146" s="5" t="s">
        <v>3589</v>
      </c>
      <c r="E146" s="5" t="s">
        <v>3627</v>
      </c>
      <c r="F146" s="5" t="s">
        <v>3628</v>
      </c>
      <c r="G146" s="5" t="s">
        <v>1323</v>
      </c>
      <c r="H146" s="5" t="s">
        <v>463</v>
      </c>
      <c r="I146" s="5" t="s">
        <v>452</v>
      </c>
      <c r="J146" s="5" t="s">
        <v>1320</v>
      </c>
      <c r="K146" s="7">
        <v>37609</v>
      </c>
      <c r="L146" s="7"/>
      <c r="M146" s="6" t="s">
        <v>55</v>
      </c>
      <c r="N146" s="5" t="s">
        <v>56</v>
      </c>
      <c r="O146" s="9"/>
      <c r="P146" s="6" t="str">
        <f>VLOOKUP(Table1[[#This Row],[SMT]],Table13[[SMT'#]:[163 J Election Question]],9,0)</f>
        <v>Yes</v>
      </c>
      <c r="Q146" s="6">
        <v>2018</v>
      </c>
      <c r="R146" s="6"/>
      <c r="S14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6" s="38">
        <f>VLOOKUP(Table1[[#This Row],[SMT]],'[1]Section 163(j) Election'!$A$5:$J$1406,7,0)</f>
        <v>2018</v>
      </c>
    </row>
    <row r="147" spans="1:20" s="5" customFormat="1" ht="30" customHeight="1" x14ac:dyDescent="0.25">
      <c r="A147" s="5" t="s">
        <v>49</v>
      </c>
      <c r="B147" s="15">
        <v>61198</v>
      </c>
      <c r="C147" s="6">
        <v>100</v>
      </c>
      <c r="D147" s="5" t="s">
        <v>49</v>
      </c>
      <c r="E147" s="5" t="s">
        <v>2152</v>
      </c>
      <c r="F147" s="5" t="s">
        <v>2153</v>
      </c>
      <c r="G147" s="5" t="s">
        <v>1033</v>
      </c>
      <c r="H147" s="5" t="s">
        <v>31</v>
      </c>
      <c r="I147" s="5" t="s">
        <v>32</v>
      </c>
      <c r="J147" s="5" t="s">
        <v>24</v>
      </c>
      <c r="K147" s="7">
        <v>37895</v>
      </c>
      <c r="L147" s="7"/>
      <c r="M147" s="6" t="s">
        <v>55</v>
      </c>
      <c r="N147" s="5" t="s">
        <v>47</v>
      </c>
      <c r="O147" s="9"/>
      <c r="P147" s="6" t="str">
        <f>VLOOKUP(Table1[[#This Row],[SMT]],Table13[[SMT'#]:[163 J Election Question]],9,0)</f>
        <v>No</v>
      </c>
      <c r="Q147" s="6"/>
      <c r="R147" s="6"/>
      <c r="S14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7" s="37">
        <f>VLOOKUP(Table1[[#This Row],[SMT]],'[1]Section 163(j) Election'!$A$5:$J$1406,7,0)</f>
        <v>0</v>
      </c>
    </row>
    <row r="148" spans="1:20" s="5" customFormat="1" ht="30" customHeight="1" x14ac:dyDescent="0.25">
      <c r="A148" s="5" t="s">
        <v>49</v>
      </c>
      <c r="B148" s="15">
        <v>61200</v>
      </c>
      <c r="C148" s="6">
        <v>100</v>
      </c>
      <c r="D148" s="5" t="s">
        <v>49</v>
      </c>
      <c r="E148" s="5" t="s">
        <v>2154</v>
      </c>
      <c r="F148" s="5" t="s">
        <v>2155</v>
      </c>
      <c r="G148" s="5" t="s">
        <v>2156</v>
      </c>
      <c r="H148" s="5" t="s">
        <v>88</v>
      </c>
      <c r="I148" s="5" t="s">
        <v>32</v>
      </c>
      <c r="J148" s="5" t="s">
        <v>2157</v>
      </c>
      <c r="K148" s="7">
        <v>38107</v>
      </c>
      <c r="L148" s="7"/>
      <c r="M148" s="6" t="s">
        <v>422</v>
      </c>
      <c r="N148" s="5" t="s">
        <v>47</v>
      </c>
      <c r="O148" s="9"/>
      <c r="P148" s="6" t="str">
        <f>VLOOKUP(Table1[[#This Row],[SMT]],Table13[[SMT'#]:[163 J Election Question]],9,0)</f>
        <v>Yes</v>
      </c>
      <c r="Q148" s="6">
        <v>2018</v>
      </c>
      <c r="R148" s="6"/>
      <c r="S14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8" s="38">
        <f>VLOOKUP(Table1[[#This Row],[SMT]],'[1]Section 163(j) Election'!$A$5:$J$1406,7,0)</f>
        <v>2018</v>
      </c>
    </row>
    <row r="149" spans="1:20" s="5" customFormat="1" ht="30" customHeight="1" x14ac:dyDescent="0.25">
      <c r="A149" s="5" t="s">
        <v>2437</v>
      </c>
      <c r="B149" s="15">
        <v>61205</v>
      </c>
      <c r="C149" s="6">
        <v>100</v>
      </c>
      <c r="D149" s="5" t="s">
        <v>2437</v>
      </c>
      <c r="E149" s="5" t="s">
        <v>2438</v>
      </c>
      <c r="F149" s="5" t="s">
        <v>2439</v>
      </c>
      <c r="G149" s="5" t="s">
        <v>2440</v>
      </c>
      <c r="H149" s="5" t="s">
        <v>88</v>
      </c>
      <c r="I149" s="5" t="s">
        <v>32</v>
      </c>
      <c r="J149" s="5" t="s">
        <v>89</v>
      </c>
      <c r="K149" s="7">
        <v>38569</v>
      </c>
      <c r="L149" s="7"/>
      <c r="M149" s="6" t="s">
        <v>422</v>
      </c>
      <c r="N149" s="5" t="s">
        <v>47</v>
      </c>
      <c r="O149" s="9"/>
      <c r="P149" s="6" t="str">
        <f>VLOOKUP(Table1[[#This Row],[SMT]],Table13[[SMT'#]:[163 J Election Question]],9,0)</f>
        <v>Yes</v>
      </c>
      <c r="Q149" s="6">
        <v>2018</v>
      </c>
      <c r="R149" s="6"/>
      <c r="S14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9" s="37">
        <f>VLOOKUP(Table1[[#This Row],[SMT]],'[1]Section 163(j) Election'!$A$5:$J$1406,7,0)</f>
        <v>2018</v>
      </c>
    </row>
    <row r="150" spans="1:20" s="5" customFormat="1" ht="30" customHeight="1" x14ac:dyDescent="0.25">
      <c r="A150" s="5" t="s">
        <v>2437</v>
      </c>
      <c r="B150" s="15">
        <v>61210</v>
      </c>
      <c r="C150" s="6">
        <v>100</v>
      </c>
      <c r="D150" s="5" t="s">
        <v>2437</v>
      </c>
      <c r="E150" s="5" t="s">
        <v>2441</v>
      </c>
      <c r="F150" s="5" t="s">
        <v>2442</v>
      </c>
      <c r="G150" s="5" t="s">
        <v>502</v>
      </c>
      <c r="H150" s="5" t="s">
        <v>88</v>
      </c>
      <c r="I150" s="5" t="s">
        <v>32</v>
      </c>
      <c r="J150" s="5" t="s">
        <v>24</v>
      </c>
      <c r="K150" s="7">
        <v>38350</v>
      </c>
      <c r="L150" s="7"/>
      <c r="M150" s="6" t="s">
        <v>422</v>
      </c>
      <c r="N150" s="5" t="s">
        <v>47</v>
      </c>
      <c r="O150" s="9"/>
      <c r="P150" s="6" t="str">
        <f>VLOOKUP(Table1[[#This Row],[SMT]],Table13[[SMT'#]:[163 J Election Question]],9,0)</f>
        <v>Yes</v>
      </c>
      <c r="Q150" s="6">
        <v>2018</v>
      </c>
      <c r="R150" s="6"/>
      <c r="S15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50" s="38">
        <f>VLOOKUP(Table1[[#This Row],[SMT]],'[1]Section 163(j) Election'!$A$5:$J$1406,7,0)</f>
        <v>2018</v>
      </c>
    </row>
    <row r="151" spans="1:20" s="5" customFormat="1" ht="30" customHeight="1" x14ac:dyDescent="0.25">
      <c r="A151" s="5" t="s">
        <v>49</v>
      </c>
      <c r="B151" s="15">
        <v>61212</v>
      </c>
      <c r="C151" s="6">
        <v>100</v>
      </c>
      <c r="D151" s="5" t="s">
        <v>49</v>
      </c>
      <c r="E151" s="5" t="s">
        <v>2158</v>
      </c>
      <c r="F151" s="5" t="s">
        <v>2159</v>
      </c>
      <c r="G151" s="5" t="s">
        <v>1530</v>
      </c>
      <c r="H151" s="5" t="s">
        <v>630</v>
      </c>
      <c r="I151" s="5" t="s">
        <v>43</v>
      </c>
      <c r="J151" s="5" t="s">
        <v>1531</v>
      </c>
      <c r="K151" s="7">
        <v>38065</v>
      </c>
      <c r="L151" s="7"/>
      <c r="M151" s="6" t="s">
        <v>55</v>
      </c>
      <c r="N151" s="5" t="s">
        <v>47</v>
      </c>
      <c r="O151" s="9"/>
      <c r="P151" s="6" t="str">
        <f>VLOOKUP(Table1[[#This Row],[SMT]],Table13[[SMT'#]:[163 J Election Question]],9,0)</f>
        <v>Yes</v>
      </c>
      <c r="Q151" s="6">
        <v>2018</v>
      </c>
      <c r="R151" s="6"/>
      <c r="S15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51" s="37">
        <f>VLOOKUP(Table1[[#This Row],[SMT]],'[1]Section 163(j) Election'!$A$5:$J$1406,7,0)</f>
        <v>2018</v>
      </c>
    </row>
    <row r="152" spans="1:20" s="5" customFormat="1" ht="30" customHeight="1" x14ac:dyDescent="0.25">
      <c r="A152" s="5" t="s">
        <v>2437</v>
      </c>
      <c r="B152" s="15">
        <v>61213</v>
      </c>
      <c r="C152" s="6">
        <v>100</v>
      </c>
      <c r="D152" s="5" t="s">
        <v>2437</v>
      </c>
      <c r="E152" s="5" t="s">
        <v>2443</v>
      </c>
      <c r="F152" s="5" t="s">
        <v>2444</v>
      </c>
      <c r="G152" s="5" t="s">
        <v>1530</v>
      </c>
      <c r="H152" s="5" t="s">
        <v>630</v>
      </c>
      <c r="I152" s="5" t="s">
        <v>43</v>
      </c>
      <c r="J152" s="5" t="s">
        <v>1531</v>
      </c>
      <c r="K152" s="7">
        <v>38561</v>
      </c>
      <c r="L152" s="7"/>
      <c r="M152" s="6" t="s">
        <v>37</v>
      </c>
      <c r="N152" s="5" t="s">
        <v>47</v>
      </c>
      <c r="O152" s="9"/>
      <c r="P152" s="6" t="str">
        <f>VLOOKUP(Table1[[#This Row],[SMT]],Table13[[SMT'#]:[163 J Election Question]],9,0)</f>
        <v>Yes</v>
      </c>
      <c r="Q152" s="6">
        <v>2018</v>
      </c>
      <c r="R152" s="6"/>
      <c r="S15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52" s="38">
        <f>VLOOKUP(Table1[[#This Row],[SMT]],'[1]Section 163(j) Election'!$A$5:$J$1406,7,0)</f>
        <v>2018</v>
      </c>
    </row>
    <row r="153" spans="1:20" s="21" customFormat="1" ht="30" customHeight="1" x14ac:dyDescent="0.25">
      <c r="A153" s="5" t="s">
        <v>49</v>
      </c>
      <c r="B153" s="15">
        <v>61214</v>
      </c>
      <c r="C153" s="6">
        <v>100</v>
      </c>
      <c r="D153" s="5" t="s">
        <v>49</v>
      </c>
      <c r="E153" s="5" t="s">
        <v>2160</v>
      </c>
      <c r="F153" s="5" t="s">
        <v>2161</v>
      </c>
      <c r="G153" s="5" t="s">
        <v>1530</v>
      </c>
      <c r="H153" s="5" t="s">
        <v>630</v>
      </c>
      <c r="I153" s="5" t="s">
        <v>43</v>
      </c>
      <c r="J153" s="5" t="s">
        <v>1531</v>
      </c>
      <c r="K153" s="7">
        <v>38342</v>
      </c>
      <c r="L153" s="7"/>
      <c r="M153" s="6" t="s">
        <v>422</v>
      </c>
      <c r="N153" s="5" t="s">
        <v>47</v>
      </c>
      <c r="O153" s="9"/>
      <c r="P153" s="6" t="str">
        <f>VLOOKUP(Table1[[#This Row],[SMT]],Table13[[SMT'#]:[163 J Election Question]],9,0)</f>
        <v>Yes</v>
      </c>
      <c r="Q153" s="6">
        <v>2018</v>
      </c>
      <c r="R153" s="6"/>
      <c r="S15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53" s="37">
        <f>VLOOKUP(Table1[[#This Row],[SMT]],'[1]Section 163(j) Election'!$A$5:$J$1406,7,0)</f>
        <v>2018</v>
      </c>
    </row>
    <row r="154" spans="1:20" s="5" customFormat="1" ht="30" customHeight="1" x14ac:dyDescent="0.25">
      <c r="A154" s="5" t="s">
        <v>495</v>
      </c>
      <c r="B154" s="15">
        <v>61215</v>
      </c>
      <c r="C154" s="6">
        <v>100</v>
      </c>
      <c r="D154" s="5" t="s">
        <v>495</v>
      </c>
      <c r="E154" s="5" t="s">
        <v>507</v>
      </c>
      <c r="F154" s="5" t="s">
        <v>508</v>
      </c>
      <c r="G154" s="5" t="s">
        <v>509</v>
      </c>
      <c r="H154" s="5" t="s">
        <v>53</v>
      </c>
      <c r="I154" s="5" t="s">
        <v>43</v>
      </c>
      <c r="J154" s="5" t="s">
        <v>510</v>
      </c>
      <c r="K154" s="7">
        <v>38336</v>
      </c>
      <c r="L154" s="7"/>
      <c r="M154" s="6" t="s">
        <v>422</v>
      </c>
      <c r="N154" s="5" t="s">
        <v>47</v>
      </c>
      <c r="O154" s="9"/>
      <c r="P154" s="6" t="str">
        <f>VLOOKUP(Table1[[#This Row],[SMT]],Table13[[SMT'#]:[163 J Election Question]],9,0)</f>
        <v>No</v>
      </c>
      <c r="Q154" s="6"/>
      <c r="R154" s="6"/>
      <c r="S15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54" s="38">
        <f>VLOOKUP(Table1[[#This Row],[SMT]],'[1]Section 163(j) Election'!$A$5:$J$1406,7,0)</f>
        <v>0</v>
      </c>
    </row>
    <row r="155" spans="1:20" s="5" customFormat="1" ht="30" customHeight="1" x14ac:dyDescent="0.25">
      <c r="A155" s="5" t="s">
        <v>2281</v>
      </c>
      <c r="B155" s="15">
        <v>61216</v>
      </c>
      <c r="C155" s="6">
        <v>100</v>
      </c>
      <c r="D155" s="5" t="s">
        <v>2281</v>
      </c>
      <c r="E155" s="5" t="s">
        <v>2287</v>
      </c>
      <c r="F155" s="5" t="s">
        <v>2288</v>
      </c>
      <c r="G155" s="5" t="s">
        <v>2289</v>
      </c>
      <c r="H155" s="5" t="s">
        <v>630</v>
      </c>
      <c r="I155" s="5" t="s">
        <v>43</v>
      </c>
      <c r="J155" s="5" t="s">
        <v>2290</v>
      </c>
      <c r="K155" s="7">
        <v>38471</v>
      </c>
      <c r="L155" s="7"/>
      <c r="M155" s="6" t="s">
        <v>422</v>
      </c>
      <c r="N155" s="5" t="s">
        <v>47</v>
      </c>
      <c r="O155" s="9"/>
      <c r="P155" s="6" t="str">
        <f>VLOOKUP(Table1[[#This Row],[SMT]],Table13[[SMT'#]:[163 J Election Question]],9,0)</f>
        <v>No</v>
      </c>
      <c r="Q155" s="6"/>
      <c r="R155" s="6"/>
      <c r="S15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55" s="37">
        <f>VLOOKUP(Table1[[#This Row],[SMT]],'[1]Section 163(j) Election'!$A$5:$J$1406,7,0)</f>
        <v>0</v>
      </c>
    </row>
    <row r="156" spans="1:20" s="5" customFormat="1" ht="30" customHeight="1" x14ac:dyDescent="0.25">
      <c r="A156" s="5" t="s">
        <v>2281</v>
      </c>
      <c r="B156" s="15">
        <v>61219</v>
      </c>
      <c r="C156" s="6">
        <v>100</v>
      </c>
      <c r="D156" s="5" t="s">
        <v>2281</v>
      </c>
      <c r="E156" s="5" t="s">
        <v>2291</v>
      </c>
      <c r="F156" s="5" t="s">
        <v>2292</v>
      </c>
      <c r="G156" s="5" t="s">
        <v>2293</v>
      </c>
      <c r="H156" s="5" t="s">
        <v>630</v>
      </c>
      <c r="I156" s="5" t="s">
        <v>43</v>
      </c>
      <c r="J156" s="5" t="s">
        <v>54</v>
      </c>
      <c r="K156" s="7">
        <v>38321</v>
      </c>
      <c r="L156" s="7"/>
      <c r="M156" s="6" t="s">
        <v>422</v>
      </c>
      <c r="N156" s="5" t="s">
        <v>47</v>
      </c>
      <c r="O156" s="9"/>
      <c r="P156" s="6" t="str">
        <f>VLOOKUP(Table1[[#This Row],[SMT]],Table13[[SMT'#]:[163 J Election Question]],9,0)</f>
        <v>No</v>
      </c>
      <c r="Q156" s="6"/>
      <c r="R156" s="6"/>
      <c r="S15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56" s="38">
        <f>VLOOKUP(Table1[[#This Row],[SMT]],'[1]Section 163(j) Election'!$A$5:$J$1406,7,0)</f>
        <v>0</v>
      </c>
    </row>
    <row r="157" spans="1:20" s="5" customFormat="1" ht="30" customHeight="1" x14ac:dyDescent="0.25">
      <c r="A157" s="5" t="s">
        <v>495</v>
      </c>
      <c r="B157" s="15">
        <v>61226</v>
      </c>
      <c r="C157" s="6">
        <v>100</v>
      </c>
      <c r="D157" s="5" t="s">
        <v>495</v>
      </c>
      <c r="E157" s="5" t="s">
        <v>511</v>
      </c>
      <c r="F157" s="5" t="s">
        <v>512</v>
      </c>
      <c r="G157" s="5" t="s">
        <v>513</v>
      </c>
      <c r="H157" s="5" t="s">
        <v>203</v>
      </c>
      <c r="I157" s="5" t="s">
        <v>133</v>
      </c>
      <c r="J157" s="5" t="s">
        <v>514</v>
      </c>
      <c r="K157" s="7">
        <v>38337</v>
      </c>
      <c r="L157" s="7"/>
      <c r="M157" s="6" t="s">
        <v>422</v>
      </c>
      <c r="N157" s="5" t="s">
        <v>47</v>
      </c>
      <c r="O157" s="9"/>
      <c r="P157" s="6" t="str">
        <f>VLOOKUP(Table1[[#This Row],[SMT]],Table13[[SMT'#]:[163 J Election Question]],9,0)</f>
        <v>No</v>
      </c>
      <c r="Q157" s="6"/>
      <c r="R157" s="6"/>
      <c r="S15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57" s="37">
        <f>VLOOKUP(Table1[[#This Row],[SMT]],'[1]Section 163(j) Election'!$A$5:$J$1406,7,0)</f>
        <v>0</v>
      </c>
    </row>
    <row r="158" spans="1:20" s="5" customFormat="1" ht="30" customHeight="1" x14ac:dyDescent="0.25">
      <c r="A158" s="5" t="s">
        <v>2065</v>
      </c>
      <c r="B158" s="15">
        <v>61227</v>
      </c>
      <c r="C158" s="6">
        <v>100</v>
      </c>
      <c r="D158" s="5" t="s">
        <v>2065</v>
      </c>
      <c r="E158" s="5" t="s">
        <v>2110</v>
      </c>
      <c r="F158" s="5" t="s">
        <v>2111</v>
      </c>
      <c r="G158" s="5" t="s">
        <v>520</v>
      </c>
      <c r="H158" s="5" t="s">
        <v>144</v>
      </c>
      <c r="I158" s="5" t="s">
        <v>133</v>
      </c>
      <c r="J158" s="5" t="s">
        <v>204</v>
      </c>
      <c r="K158" s="7">
        <v>37924</v>
      </c>
      <c r="L158" s="7"/>
      <c r="M158" s="6" t="s">
        <v>55</v>
      </c>
      <c r="N158" s="5" t="s">
        <v>56</v>
      </c>
      <c r="O158" s="9"/>
      <c r="P158" s="6" t="str">
        <f>VLOOKUP(Table1[[#This Row],[SMT]],Table13[[SMT'#]:[163 J Election Question]],9,0)</f>
        <v>No</v>
      </c>
      <c r="Q158" s="6"/>
      <c r="R158" s="6"/>
      <c r="S15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58" s="38">
        <f>VLOOKUP(Table1[[#This Row],[SMT]],'[1]Section 163(j) Election'!$A$5:$J$1406,7,0)</f>
        <v>0</v>
      </c>
    </row>
    <row r="159" spans="1:20" s="5" customFormat="1" ht="30" customHeight="1" x14ac:dyDescent="0.25">
      <c r="A159" s="5" t="s">
        <v>49</v>
      </c>
      <c r="B159" s="15">
        <v>61249</v>
      </c>
      <c r="C159" s="6">
        <v>100</v>
      </c>
      <c r="D159" s="5" t="s">
        <v>49</v>
      </c>
      <c r="E159" s="5" t="s">
        <v>2162</v>
      </c>
      <c r="F159" s="5" t="s">
        <v>2163</v>
      </c>
      <c r="G159" s="5" t="s">
        <v>163</v>
      </c>
      <c r="H159" s="5" t="s">
        <v>164</v>
      </c>
      <c r="I159" s="5" t="s">
        <v>133</v>
      </c>
      <c r="J159" s="5" t="s">
        <v>165</v>
      </c>
      <c r="K159" s="7">
        <v>38147</v>
      </c>
      <c r="L159" s="7"/>
      <c r="M159" s="6" t="s">
        <v>55</v>
      </c>
      <c r="N159" s="5" t="s">
        <v>47</v>
      </c>
      <c r="O159" s="9"/>
      <c r="P159" s="6" t="str">
        <f>VLOOKUP(Table1[[#This Row],[SMT]],Table13[[SMT'#]:[163 J Election Question]],9,0)</f>
        <v>Yes</v>
      </c>
      <c r="Q159" s="6">
        <v>2018</v>
      </c>
      <c r="R159" s="6"/>
      <c r="S15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59" s="37">
        <f>VLOOKUP(Table1[[#This Row],[SMT]],'[1]Section 163(j) Election'!$A$5:$J$1406,7,0)</f>
        <v>2018</v>
      </c>
    </row>
    <row r="160" spans="1:20" s="5" customFormat="1" ht="30" customHeight="1" x14ac:dyDescent="0.25">
      <c r="A160" s="5" t="s">
        <v>49</v>
      </c>
      <c r="B160" s="15">
        <v>61251</v>
      </c>
      <c r="C160" s="6">
        <v>100</v>
      </c>
      <c r="D160" s="5" t="s">
        <v>49</v>
      </c>
      <c r="E160" s="5" t="s">
        <v>2164</v>
      </c>
      <c r="F160" s="5" t="s">
        <v>2165</v>
      </c>
      <c r="G160" s="5" t="s">
        <v>2166</v>
      </c>
      <c r="H160" s="5" t="s">
        <v>88</v>
      </c>
      <c r="I160" s="5" t="s">
        <v>32</v>
      </c>
      <c r="J160" s="5" t="s">
        <v>89</v>
      </c>
      <c r="K160" s="7">
        <v>37853</v>
      </c>
      <c r="L160" s="7"/>
      <c r="M160" s="6" t="s">
        <v>55</v>
      </c>
      <c r="N160" s="5" t="s">
        <v>47</v>
      </c>
      <c r="O160" s="9"/>
      <c r="P160" s="6" t="str">
        <f>VLOOKUP(Table1[[#This Row],[SMT]],Table13[[SMT'#]:[163 J Election Question]],9,0)</f>
        <v>Yes</v>
      </c>
      <c r="Q160" s="6">
        <v>2018</v>
      </c>
      <c r="R160" s="6"/>
      <c r="S16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60" s="38">
        <f>VLOOKUP(Table1[[#This Row],[SMT]],'[1]Section 163(j) Election'!$A$5:$J$1406,7,0)</f>
        <v>2018</v>
      </c>
    </row>
    <row r="161" spans="1:20" s="5" customFormat="1" ht="30" customHeight="1" x14ac:dyDescent="0.25">
      <c r="A161" s="5" t="s">
        <v>533</v>
      </c>
      <c r="B161" s="15">
        <v>61258</v>
      </c>
      <c r="C161" s="6">
        <v>100</v>
      </c>
      <c r="D161" s="5" t="s">
        <v>533</v>
      </c>
      <c r="E161" s="5" t="s">
        <v>534</v>
      </c>
      <c r="F161" s="5" t="s">
        <v>535</v>
      </c>
      <c r="G161" s="5" t="s">
        <v>536</v>
      </c>
      <c r="H161" s="5" t="s">
        <v>144</v>
      </c>
      <c r="I161" s="5" t="s">
        <v>133</v>
      </c>
      <c r="J161" s="5" t="s">
        <v>294</v>
      </c>
      <c r="K161" s="7">
        <v>38716</v>
      </c>
      <c r="L161" s="7"/>
      <c r="M161" s="6" t="s">
        <v>37</v>
      </c>
      <c r="N161" s="5" t="s">
        <v>47</v>
      </c>
      <c r="O161" s="9"/>
      <c r="P161" s="6" t="str">
        <f>VLOOKUP(Table1[[#This Row],[SMT]],Table13[[SMT'#]:[163 J Election Question]],9,0)</f>
        <v>Yes</v>
      </c>
      <c r="Q161" s="6">
        <v>2018</v>
      </c>
      <c r="R161" s="6"/>
      <c r="S16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61" s="37">
        <f>VLOOKUP(Table1[[#This Row],[SMT]],'[1]Section 163(j) Election'!$A$5:$J$1406,7,0)</f>
        <v>2018</v>
      </c>
    </row>
    <row r="162" spans="1:20" s="5" customFormat="1" ht="30" customHeight="1" x14ac:dyDescent="0.25">
      <c r="A162" s="5" t="s">
        <v>49</v>
      </c>
      <c r="B162" s="15">
        <v>61266</v>
      </c>
      <c r="C162" s="6">
        <v>100</v>
      </c>
      <c r="D162" s="5" t="s">
        <v>49</v>
      </c>
      <c r="E162" s="5" t="s">
        <v>2167</v>
      </c>
      <c r="F162" s="5" t="s">
        <v>2168</v>
      </c>
      <c r="G162" s="5" t="s">
        <v>2169</v>
      </c>
      <c r="H162" s="5" t="s">
        <v>182</v>
      </c>
      <c r="I162" s="5" t="s">
        <v>32</v>
      </c>
      <c r="J162" s="5" t="s">
        <v>45</v>
      </c>
      <c r="K162" s="7">
        <v>38351</v>
      </c>
      <c r="L162" s="7"/>
      <c r="M162" s="6" t="s">
        <v>422</v>
      </c>
      <c r="N162" s="5" t="s">
        <v>47</v>
      </c>
      <c r="O162" s="9"/>
      <c r="P162" s="6" t="str">
        <f>VLOOKUP(Table1[[#This Row],[SMT]],Table13[[SMT'#]:[163 J Election Question]],9,0)</f>
        <v>Yes</v>
      </c>
      <c r="Q162" s="6">
        <v>2018</v>
      </c>
      <c r="R162" s="6"/>
      <c r="S16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62" s="38">
        <f>VLOOKUP(Table1[[#This Row],[SMT]],'[1]Section 163(j) Election'!$A$5:$J$1406,7,0)</f>
        <v>2018</v>
      </c>
    </row>
    <row r="163" spans="1:20" s="5" customFormat="1" ht="30" customHeight="1" x14ac:dyDescent="0.25">
      <c r="A163" s="5" t="s">
        <v>846</v>
      </c>
      <c r="B163" s="15">
        <v>61273</v>
      </c>
      <c r="C163" s="6">
        <v>100</v>
      </c>
      <c r="D163" s="5" t="s">
        <v>846</v>
      </c>
      <c r="E163" s="5" t="s">
        <v>850</v>
      </c>
      <c r="F163" s="5" t="s">
        <v>851</v>
      </c>
      <c r="G163" s="5" t="s">
        <v>852</v>
      </c>
      <c r="H163" s="5" t="s">
        <v>499</v>
      </c>
      <c r="I163" s="5" t="s">
        <v>43</v>
      </c>
      <c r="J163" s="5" t="s">
        <v>608</v>
      </c>
      <c r="K163" s="7">
        <v>37922</v>
      </c>
      <c r="L163" s="7"/>
      <c r="M163" s="6" t="s">
        <v>46</v>
      </c>
      <c r="N163" s="5" t="s">
        <v>56</v>
      </c>
      <c r="O163" s="9"/>
      <c r="P163" s="6" t="str">
        <f>VLOOKUP(Table1[[#This Row],[SMT]],Table13[[SMT'#]:[163 J Election Question]],9,0)</f>
        <v>Yes</v>
      </c>
      <c r="Q163" s="6">
        <v>2018</v>
      </c>
      <c r="R163" s="6"/>
      <c r="S163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63" s="37">
        <f>VLOOKUP(Table1[[#This Row],[SMT]],'[1]Section 163(j) Election'!$A$5:$J$1406,7,0)</f>
        <v>0</v>
      </c>
    </row>
    <row r="164" spans="1:20" s="5" customFormat="1" ht="30" customHeight="1" x14ac:dyDescent="0.25">
      <c r="A164" s="5" t="s">
        <v>427</v>
      </c>
      <c r="B164" s="15">
        <v>61278</v>
      </c>
      <c r="C164" s="6">
        <v>100</v>
      </c>
      <c r="D164" s="5" t="s">
        <v>427</v>
      </c>
      <c r="E164" s="5" t="s">
        <v>438</v>
      </c>
      <c r="F164" s="5" t="s">
        <v>439</v>
      </c>
      <c r="G164" s="5" t="s">
        <v>114</v>
      </c>
      <c r="H164" s="5" t="s">
        <v>431</v>
      </c>
      <c r="I164" s="5" t="s">
        <v>43</v>
      </c>
      <c r="J164" s="5" t="s">
        <v>116</v>
      </c>
      <c r="K164" s="7">
        <v>37895</v>
      </c>
      <c r="L164" s="7"/>
      <c r="M164" s="6" t="s">
        <v>55</v>
      </c>
      <c r="N164" s="5" t="s">
        <v>47</v>
      </c>
      <c r="O164" s="9"/>
      <c r="P164" s="6" t="str">
        <f>VLOOKUP(Table1[[#This Row],[SMT]],Table13[[SMT'#]:[163 J Election Question]],9,0)</f>
        <v>Yes</v>
      </c>
      <c r="Q164" s="6">
        <v>2018</v>
      </c>
      <c r="R164" s="6"/>
      <c r="S164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64" s="38">
        <f>VLOOKUP(Table1[[#This Row],[SMT]],'[1]Section 163(j) Election'!$A$5:$J$1406,7,0)</f>
        <v>0</v>
      </c>
    </row>
    <row r="165" spans="1:20" s="5" customFormat="1" ht="30" customHeight="1" x14ac:dyDescent="0.25">
      <c r="A165" s="5" t="s">
        <v>2281</v>
      </c>
      <c r="B165" s="15">
        <v>61279</v>
      </c>
      <c r="C165" s="6">
        <v>100</v>
      </c>
      <c r="D165" s="5" t="s">
        <v>2281</v>
      </c>
      <c r="E165" s="5" t="s">
        <v>2294</v>
      </c>
      <c r="F165" s="5" t="s">
        <v>2295</v>
      </c>
      <c r="G165" s="5" t="s">
        <v>2073</v>
      </c>
      <c r="H165" s="5" t="s">
        <v>164</v>
      </c>
      <c r="I165" s="5" t="s">
        <v>133</v>
      </c>
      <c r="J165" s="5" t="s">
        <v>1601</v>
      </c>
      <c r="K165" s="7">
        <v>38336</v>
      </c>
      <c r="L165" s="7"/>
      <c r="M165" s="6" t="s">
        <v>422</v>
      </c>
      <c r="N165" s="5" t="s">
        <v>47</v>
      </c>
      <c r="O165" s="9"/>
      <c r="P165" s="6" t="str">
        <f>VLOOKUP(Table1[[#This Row],[SMT]],Table13[[SMT'#]:[163 J Election Question]],9,0)</f>
        <v>Yes</v>
      </c>
      <c r="Q165" s="6">
        <v>2018</v>
      </c>
      <c r="R165" s="6"/>
      <c r="S16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65" s="37">
        <f>VLOOKUP(Table1[[#This Row],[SMT]],'[1]Section 163(j) Election'!$A$5:$J$1406,7,0)</f>
        <v>2018</v>
      </c>
    </row>
    <row r="166" spans="1:20" s="5" customFormat="1" ht="30" customHeight="1" x14ac:dyDescent="0.25">
      <c r="A166" s="5" t="s">
        <v>1193</v>
      </c>
      <c r="B166" s="15">
        <v>61290</v>
      </c>
      <c r="C166" s="6">
        <v>18</v>
      </c>
      <c r="D166" s="5" t="s">
        <v>1193</v>
      </c>
      <c r="E166" s="5" t="s">
        <v>1202</v>
      </c>
      <c r="F166" s="5" t="s">
        <v>1203</v>
      </c>
      <c r="G166" s="5" t="s">
        <v>1204</v>
      </c>
      <c r="H166" s="5" t="s">
        <v>31</v>
      </c>
      <c r="I166" s="5" t="s">
        <v>32</v>
      </c>
      <c r="J166" s="5" t="s">
        <v>19</v>
      </c>
      <c r="K166" s="7">
        <v>38532</v>
      </c>
      <c r="L166" s="7"/>
      <c r="M166" s="6" t="s">
        <v>37</v>
      </c>
      <c r="N166" s="5" t="s">
        <v>47</v>
      </c>
      <c r="O166" s="9"/>
      <c r="P166" s="6" t="str">
        <f>VLOOKUP(Table1[[#This Row],[SMT]],Table13[[SMT'#]:[163 J Election Question]],9,0)</f>
        <v>Yes</v>
      </c>
      <c r="Q166" s="6">
        <v>2018</v>
      </c>
      <c r="R166" s="6"/>
      <c r="S16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66" s="38">
        <f>VLOOKUP(Table1[[#This Row],[SMT]],'[1]Section 163(j) Election'!$A$5:$J$1406,7,0)</f>
        <v>2018</v>
      </c>
    </row>
    <row r="167" spans="1:20" s="5" customFormat="1" ht="30" customHeight="1" x14ac:dyDescent="0.25">
      <c r="A167" s="5" t="s">
        <v>2281</v>
      </c>
      <c r="B167" s="15">
        <v>61290</v>
      </c>
      <c r="C167" s="6">
        <v>82</v>
      </c>
      <c r="D167" s="5" t="s">
        <v>2281</v>
      </c>
      <c r="E167" s="5" t="s">
        <v>1202</v>
      </c>
      <c r="F167" s="5" t="s">
        <v>1203</v>
      </c>
      <c r="G167" s="5" t="s">
        <v>1204</v>
      </c>
      <c r="H167" s="5" t="s">
        <v>31</v>
      </c>
      <c r="I167" s="5" t="s">
        <v>32</v>
      </c>
      <c r="J167" s="5" t="s">
        <v>19</v>
      </c>
      <c r="K167" s="7">
        <v>38532</v>
      </c>
      <c r="L167" s="7"/>
      <c r="M167" s="6" t="s">
        <v>37</v>
      </c>
      <c r="N167" s="5" t="s">
        <v>47</v>
      </c>
      <c r="O167" s="9"/>
      <c r="P167" s="6" t="str">
        <f>VLOOKUP(Table1[[#This Row],[SMT]],Table13[[SMT'#]:[163 J Election Question]],9,0)</f>
        <v>Yes</v>
      </c>
      <c r="Q167" s="6">
        <v>2018</v>
      </c>
      <c r="R167" s="6"/>
      <c r="S16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67" s="37">
        <f>VLOOKUP(Table1[[#This Row],[SMT]],'[1]Section 163(j) Election'!$A$5:$J$1406,7,0)</f>
        <v>2018</v>
      </c>
    </row>
    <row r="168" spans="1:20" s="5" customFormat="1" ht="30" customHeight="1" x14ac:dyDescent="0.25">
      <c r="A168" s="5" t="s">
        <v>2281</v>
      </c>
      <c r="B168" s="15">
        <v>61295</v>
      </c>
      <c r="C168" s="6">
        <v>100</v>
      </c>
      <c r="D168" s="5" t="s">
        <v>2281</v>
      </c>
      <c r="E168" s="5" t="s">
        <v>2296</v>
      </c>
      <c r="F168" s="5" t="s">
        <v>2297</v>
      </c>
      <c r="G168" s="5" t="s">
        <v>2146</v>
      </c>
      <c r="H168" s="5" t="s">
        <v>289</v>
      </c>
      <c r="I168" s="5" t="s">
        <v>133</v>
      </c>
      <c r="J168" s="5" t="s">
        <v>2147</v>
      </c>
      <c r="K168" s="7">
        <v>38324</v>
      </c>
      <c r="L168" s="7"/>
      <c r="M168" s="6" t="s">
        <v>55</v>
      </c>
      <c r="N168" s="5" t="s">
        <v>47</v>
      </c>
      <c r="O168" s="9"/>
      <c r="P168" s="6" t="str">
        <f>VLOOKUP(Table1[[#This Row],[SMT]],Table13[[SMT'#]:[163 J Election Question]],9,0)</f>
        <v>Yes</v>
      </c>
      <c r="Q168" s="6">
        <v>2018</v>
      </c>
      <c r="R168" s="6"/>
      <c r="S16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68" s="38">
        <f>VLOOKUP(Table1[[#This Row],[SMT]],'[1]Section 163(j) Election'!$A$5:$J$1406,7,0)</f>
        <v>2018</v>
      </c>
    </row>
    <row r="169" spans="1:20" s="5" customFormat="1" ht="30" customHeight="1" x14ac:dyDescent="0.25">
      <c r="A169" s="5" t="s">
        <v>1193</v>
      </c>
      <c r="B169" s="15">
        <v>61296</v>
      </c>
      <c r="C169" s="6">
        <v>24</v>
      </c>
      <c r="D169" s="5" t="s">
        <v>1193</v>
      </c>
      <c r="E169" s="5" t="s">
        <v>1205</v>
      </c>
      <c r="F169" s="5" t="s">
        <v>1206</v>
      </c>
      <c r="G169" s="5" t="s">
        <v>1207</v>
      </c>
      <c r="H169" s="5" t="s">
        <v>289</v>
      </c>
      <c r="I169" s="5" t="s">
        <v>133</v>
      </c>
      <c r="J169" s="5" t="s">
        <v>1208</v>
      </c>
      <c r="K169" s="7">
        <v>38707</v>
      </c>
      <c r="L169" s="7"/>
      <c r="M169" s="6" t="s">
        <v>422</v>
      </c>
      <c r="N169" s="5" t="s">
        <v>47</v>
      </c>
      <c r="O169" s="9"/>
      <c r="P169" s="6" t="str">
        <f>VLOOKUP(Table1[[#This Row],[SMT]],Table13[[SMT'#]:[163 J Election Question]],9,0)</f>
        <v>No</v>
      </c>
      <c r="Q169" s="6"/>
      <c r="R169" s="6"/>
      <c r="S16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69" s="37">
        <f>VLOOKUP(Table1[[#This Row],[SMT]],'[1]Section 163(j) Election'!$A$5:$J$1406,7,0)</f>
        <v>0</v>
      </c>
    </row>
    <row r="170" spans="1:20" s="5" customFormat="1" ht="30" customHeight="1" x14ac:dyDescent="0.25">
      <c r="A170" s="5" t="s">
        <v>2437</v>
      </c>
      <c r="B170" s="15">
        <v>61296</v>
      </c>
      <c r="C170" s="6">
        <v>76</v>
      </c>
      <c r="D170" s="5" t="s">
        <v>2437</v>
      </c>
      <c r="E170" s="5" t="s">
        <v>1205</v>
      </c>
      <c r="F170" s="5" t="s">
        <v>1206</v>
      </c>
      <c r="G170" s="5" t="s">
        <v>1207</v>
      </c>
      <c r="H170" s="5" t="s">
        <v>289</v>
      </c>
      <c r="I170" s="5" t="s">
        <v>133</v>
      </c>
      <c r="J170" s="5" t="s">
        <v>1208</v>
      </c>
      <c r="K170" s="7">
        <v>38707</v>
      </c>
      <c r="L170" s="7"/>
      <c r="M170" s="6" t="s">
        <v>422</v>
      </c>
      <c r="N170" s="5" t="s">
        <v>47</v>
      </c>
      <c r="O170" s="9"/>
      <c r="P170" s="6" t="str">
        <f>VLOOKUP(Table1[[#This Row],[SMT]],Table13[[SMT'#]:[163 J Election Question]],9,0)</f>
        <v>No</v>
      </c>
      <c r="Q170" s="6"/>
      <c r="R170" s="6"/>
      <c r="S17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70" s="38">
        <f>VLOOKUP(Table1[[#This Row],[SMT]],'[1]Section 163(j) Election'!$A$5:$J$1406,7,0)</f>
        <v>0</v>
      </c>
    </row>
    <row r="171" spans="1:20" s="5" customFormat="1" ht="30" customHeight="1" x14ac:dyDescent="0.25">
      <c r="A171" s="5" t="s">
        <v>3534</v>
      </c>
      <c r="B171" s="15">
        <v>61311</v>
      </c>
      <c r="C171" s="6">
        <v>100</v>
      </c>
      <c r="D171" s="5" t="s">
        <v>3534</v>
      </c>
      <c r="E171" s="5" t="s">
        <v>3586</v>
      </c>
      <c r="F171" s="5" t="s">
        <v>3587</v>
      </c>
      <c r="G171" s="5" t="s">
        <v>3588</v>
      </c>
      <c r="H171" s="5" t="s">
        <v>1334</v>
      </c>
      <c r="I171" s="5" t="s">
        <v>17</v>
      </c>
      <c r="J171" s="5" t="s">
        <v>351</v>
      </c>
      <c r="K171" s="7">
        <v>37707</v>
      </c>
      <c r="L171" s="7"/>
      <c r="M171" s="6" t="s">
        <v>46</v>
      </c>
      <c r="N171" s="5" t="s">
        <v>178</v>
      </c>
      <c r="O171" s="9"/>
      <c r="P171" s="6" t="str">
        <f>VLOOKUP(Table1[[#This Row],[SMT]],Table13[[SMT'#]:[163 J Election Question]],9,0)</f>
        <v>No</v>
      </c>
      <c r="Q171" s="6"/>
      <c r="R171" s="6"/>
      <c r="S171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71" s="37">
        <f>VLOOKUP(Table1[[#This Row],[SMT]],'[1]Section 163(j) Election'!$A$5:$J$1406,7,0)</f>
        <v>0</v>
      </c>
    </row>
    <row r="172" spans="1:20" s="5" customFormat="1" ht="30" customHeight="1" x14ac:dyDescent="0.25">
      <c r="A172" s="5" t="s">
        <v>49</v>
      </c>
      <c r="B172" s="15">
        <v>61319</v>
      </c>
      <c r="C172" s="6">
        <v>100</v>
      </c>
      <c r="D172" s="5" t="s">
        <v>49</v>
      </c>
      <c r="E172" s="5" t="s">
        <v>2170</v>
      </c>
      <c r="F172" s="5" t="s">
        <v>2171</v>
      </c>
      <c r="G172" s="5" t="s">
        <v>2172</v>
      </c>
      <c r="H172" s="5" t="s">
        <v>306</v>
      </c>
      <c r="I172" s="5" t="s">
        <v>133</v>
      </c>
      <c r="J172" s="5" t="s">
        <v>2173</v>
      </c>
      <c r="K172" s="7">
        <v>37984</v>
      </c>
      <c r="L172" s="7"/>
      <c r="M172" s="6" t="s">
        <v>55</v>
      </c>
      <c r="N172" s="5" t="s">
        <v>47</v>
      </c>
      <c r="O172" s="9"/>
      <c r="P172" s="6" t="str">
        <f>VLOOKUP(Table1[[#This Row],[SMT]],Table13[[SMT'#]:[163 J Election Question]],9,0)</f>
        <v>No</v>
      </c>
      <c r="Q172" s="6"/>
      <c r="R172" s="6"/>
      <c r="S17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72" s="38">
        <f>VLOOKUP(Table1[[#This Row],[SMT]],'[1]Section 163(j) Election'!$A$5:$J$1406,7,0)</f>
        <v>0</v>
      </c>
    </row>
    <row r="173" spans="1:20" s="5" customFormat="1" ht="30" customHeight="1" x14ac:dyDescent="0.25">
      <c r="A173" s="5" t="s">
        <v>49</v>
      </c>
      <c r="B173" s="15">
        <v>61323</v>
      </c>
      <c r="C173" s="6">
        <v>100</v>
      </c>
      <c r="D173" s="5" t="s">
        <v>49</v>
      </c>
      <c r="E173" s="5" t="s">
        <v>2174</v>
      </c>
      <c r="F173" s="5" t="s">
        <v>2175</v>
      </c>
      <c r="G173" s="5" t="s">
        <v>2176</v>
      </c>
      <c r="H173" s="5" t="s">
        <v>132</v>
      </c>
      <c r="I173" s="5" t="s">
        <v>133</v>
      </c>
      <c r="J173" s="5" t="s">
        <v>2177</v>
      </c>
      <c r="K173" s="7">
        <v>38168</v>
      </c>
      <c r="L173" s="7"/>
      <c r="M173" s="6" t="s">
        <v>37</v>
      </c>
      <c r="N173" s="5" t="s">
        <v>26</v>
      </c>
      <c r="O173" s="9"/>
      <c r="P173" s="6" t="str">
        <f>VLOOKUP(Table1[[#This Row],[SMT]],Table13[[SMT'#]:[163 J Election Question]],9,0)</f>
        <v>Yes</v>
      </c>
      <c r="Q173" s="6">
        <v>2018</v>
      </c>
      <c r="R173" s="6"/>
      <c r="S17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73" s="37">
        <f>VLOOKUP(Table1[[#This Row],[SMT]],'[1]Section 163(j) Election'!$A$5:$J$1406,7,0)</f>
        <v>2018</v>
      </c>
    </row>
    <row r="174" spans="1:20" s="5" customFormat="1" ht="30" customHeight="1" x14ac:dyDescent="0.25">
      <c r="A174" s="5" t="s">
        <v>49</v>
      </c>
      <c r="B174" s="15">
        <v>61326</v>
      </c>
      <c r="C174" s="6">
        <v>100</v>
      </c>
      <c r="D174" s="5" t="s">
        <v>49</v>
      </c>
      <c r="E174" s="5" t="s">
        <v>2178</v>
      </c>
      <c r="F174" s="5" t="s">
        <v>2179</v>
      </c>
      <c r="G174" s="5" t="s">
        <v>2180</v>
      </c>
      <c r="H174" s="5" t="s">
        <v>132</v>
      </c>
      <c r="I174" s="5" t="s">
        <v>133</v>
      </c>
      <c r="J174" s="5" t="s">
        <v>2181</v>
      </c>
      <c r="K174" s="7">
        <v>38167</v>
      </c>
      <c r="L174" s="7"/>
      <c r="M174" s="6" t="s">
        <v>422</v>
      </c>
      <c r="N174" s="5" t="s">
        <v>47</v>
      </c>
      <c r="O174" s="9"/>
      <c r="P174" s="6" t="str">
        <f>VLOOKUP(Table1[[#This Row],[SMT]],Table13[[SMT'#]:[163 J Election Question]],9,0)</f>
        <v>Yes</v>
      </c>
      <c r="Q174" s="6">
        <v>2018</v>
      </c>
      <c r="R174" s="6"/>
      <c r="S17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74" s="38">
        <f>VLOOKUP(Table1[[#This Row],[SMT]],'[1]Section 163(j) Election'!$A$5:$J$1406,7,0)</f>
        <v>2018</v>
      </c>
    </row>
    <row r="175" spans="1:20" s="5" customFormat="1" ht="30" customHeight="1" x14ac:dyDescent="0.25">
      <c r="A175" s="5" t="s">
        <v>2281</v>
      </c>
      <c r="B175" s="15">
        <v>61327</v>
      </c>
      <c r="C175" s="6">
        <v>100</v>
      </c>
      <c r="D175" s="5" t="s">
        <v>2281</v>
      </c>
      <c r="E175" s="5" t="s">
        <v>2298</v>
      </c>
      <c r="F175" s="5" t="s">
        <v>2299</v>
      </c>
      <c r="G175" s="5" t="s">
        <v>2300</v>
      </c>
      <c r="H175" s="5" t="s">
        <v>203</v>
      </c>
      <c r="I175" s="5" t="s">
        <v>133</v>
      </c>
      <c r="J175" s="5" t="s">
        <v>208</v>
      </c>
      <c r="K175" s="7">
        <v>38657</v>
      </c>
      <c r="L175" s="7"/>
      <c r="M175" s="6" t="s">
        <v>37</v>
      </c>
      <c r="N175" s="5" t="s">
        <v>56</v>
      </c>
      <c r="O175" s="9"/>
      <c r="P175" s="6" t="str">
        <f>VLOOKUP(Table1[[#This Row],[SMT]],Table13[[SMT'#]:[163 J Election Question]],9,0)</f>
        <v>No</v>
      </c>
      <c r="Q175" s="6"/>
      <c r="R175" s="6"/>
      <c r="S17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75" s="37">
        <f>VLOOKUP(Table1[[#This Row],[SMT]],'[1]Section 163(j) Election'!$A$5:$J$1406,7,0)</f>
        <v>0</v>
      </c>
    </row>
    <row r="176" spans="1:20" s="5" customFormat="1" ht="30" customHeight="1" x14ac:dyDescent="0.25">
      <c r="A176" s="5" t="s">
        <v>1991</v>
      </c>
      <c r="B176" s="15">
        <v>61331</v>
      </c>
      <c r="C176" s="6">
        <v>100</v>
      </c>
      <c r="D176" s="5" t="s">
        <v>1991</v>
      </c>
      <c r="E176" s="5" t="s">
        <v>1992</v>
      </c>
      <c r="F176" s="5" t="s">
        <v>1993</v>
      </c>
      <c r="G176" s="5" t="s">
        <v>498</v>
      </c>
      <c r="H176" s="5" t="s">
        <v>499</v>
      </c>
      <c r="I176" s="5" t="s">
        <v>43</v>
      </c>
      <c r="J176" s="5" t="s">
        <v>359</v>
      </c>
      <c r="K176" s="7">
        <v>37971</v>
      </c>
      <c r="L176" s="7"/>
      <c r="M176" s="6" t="s">
        <v>55</v>
      </c>
      <c r="N176" s="5" t="s">
        <v>47</v>
      </c>
      <c r="O176" s="9"/>
      <c r="P176" s="6" t="str">
        <f>VLOOKUP(Table1[[#This Row],[SMT]],Table13[[SMT'#]:[163 J Election Question]],9,0)</f>
        <v>Yes</v>
      </c>
      <c r="Q176" s="6">
        <v>2018</v>
      </c>
      <c r="R176" s="6"/>
      <c r="S17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76" s="38">
        <f>VLOOKUP(Table1[[#This Row],[SMT]],'[1]Section 163(j) Election'!$A$5:$J$1406,7,0)</f>
        <v>2018</v>
      </c>
    </row>
    <row r="177" spans="1:20" s="5" customFormat="1" ht="30" customHeight="1" x14ac:dyDescent="0.25">
      <c r="A177" s="5" t="s">
        <v>2065</v>
      </c>
      <c r="B177" s="15">
        <v>61357</v>
      </c>
      <c r="C177" s="6">
        <v>100</v>
      </c>
      <c r="D177" s="5" t="s">
        <v>2065</v>
      </c>
      <c r="E177" s="5" t="s">
        <v>2112</v>
      </c>
      <c r="F177" s="5" t="s">
        <v>2113</v>
      </c>
      <c r="G177" s="5" t="s">
        <v>2114</v>
      </c>
      <c r="H177" s="5" t="s">
        <v>306</v>
      </c>
      <c r="I177" s="5" t="s">
        <v>133</v>
      </c>
      <c r="J177" s="5" t="s">
        <v>1285</v>
      </c>
      <c r="K177" s="7">
        <v>37802</v>
      </c>
      <c r="L177" s="7">
        <v>43646</v>
      </c>
      <c r="M177" s="6" t="s">
        <v>1065</v>
      </c>
      <c r="N177" s="5" t="s">
        <v>47</v>
      </c>
      <c r="O177" s="9"/>
      <c r="P177" s="6" t="str">
        <f>VLOOKUP(Table1[[#This Row],[SMT]],Table13[[SMT'#]:[163 J Election Question]],9,0)</f>
        <v>No</v>
      </c>
      <c r="Q177" s="6"/>
      <c r="R177" s="6"/>
      <c r="S177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77" s="37">
        <f>VLOOKUP(Table1[[#This Row],[SMT]],'[1]Section 163(j) Election'!$A$5:$J$1406,7,0)</f>
        <v>0</v>
      </c>
    </row>
    <row r="178" spans="1:20" s="5" customFormat="1" ht="30" customHeight="1" x14ac:dyDescent="0.25">
      <c r="A178" s="5" t="s">
        <v>2065</v>
      </c>
      <c r="B178" s="15">
        <v>61362</v>
      </c>
      <c r="C178" s="6">
        <v>100</v>
      </c>
      <c r="D178" s="5" t="s">
        <v>2065</v>
      </c>
      <c r="E178" s="5" t="s">
        <v>2115</v>
      </c>
      <c r="F178" s="5" t="s">
        <v>2116</v>
      </c>
      <c r="G178" s="5" t="s">
        <v>2117</v>
      </c>
      <c r="H178" s="5" t="s">
        <v>306</v>
      </c>
      <c r="I178" s="5" t="s">
        <v>133</v>
      </c>
      <c r="J178" s="5" t="s">
        <v>171</v>
      </c>
      <c r="K178" s="7">
        <v>37802</v>
      </c>
      <c r="L178" s="7"/>
      <c r="M178" s="6" t="s">
        <v>2118</v>
      </c>
      <c r="N178" s="5" t="s">
        <v>47</v>
      </c>
      <c r="O178" s="9"/>
      <c r="P178" s="6" t="str">
        <f>VLOOKUP(Table1[[#This Row],[SMT]],Table13[[SMT'#]:[163 J Election Question]],9,0)</f>
        <v>No</v>
      </c>
      <c r="Q178" s="6"/>
      <c r="R178" s="6"/>
      <c r="S178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78" s="38">
        <f>VLOOKUP(Table1[[#This Row],[SMT]],'[1]Section 163(j) Election'!$A$5:$J$1406,7,0)</f>
        <v>0</v>
      </c>
    </row>
    <row r="179" spans="1:20" s="5" customFormat="1" ht="30" customHeight="1" x14ac:dyDescent="0.25">
      <c r="A179" s="5" t="s">
        <v>2281</v>
      </c>
      <c r="B179" s="15">
        <v>61384</v>
      </c>
      <c r="C179" s="6">
        <v>100</v>
      </c>
      <c r="D179" s="5" t="s">
        <v>2281</v>
      </c>
      <c r="E179" s="5" t="s">
        <v>2301</v>
      </c>
      <c r="F179" s="5" t="s">
        <v>2302</v>
      </c>
      <c r="G179" s="5" t="s">
        <v>2303</v>
      </c>
      <c r="H179" s="5" t="s">
        <v>306</v>
      </c>
      <c r="I179" s="5" t="s">
        <v>133</v>
      </c>
      <c r="J179" s="5" t="s">
        <v>2304</v>
      </c>
      <c r="K179" s="7">
        <v>38481</v>
      </c>
      <c r="L179" s="7"/>
      <c r="M179" s="6" t="s">
        <v>422</v>
      </c>
      <c r="N179" s="5" t="s">
        <v>47</v>
      </c>
      <c r="O179" s="9"/>
      <c r="P179" s="6" t="str">
        <f>VLOOKUP(Table1[[#This Row],[SMT]],Table13[[SMT'#]:[163 J Election Question]],9,0)</f>
        <v>No</v>
      </c>
      <c r="Q179" s="6"/>
      <c r="R179" s="6"/>
      <c r="S17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79" s="37">
        <f>VLOOKUP(Table1[[#This Row],[SMT]],'[1]Section 163(j) Election'!$A$5:$J$1406,7,0)</f>
        <v>0</v>
      </c>
    </row>
    <row r="180" spans="1:20" s="5" customFormat="1" ht="30" customHeight="1" x14ac:dyDescent="0.25">
      <c r="A180" s="5" t="s">
        <v>49</v>
      </c>
      <c r="B180" s="15">
        <v>61387</v>
      </c>
      <c r="C180" s="6">
        <v>100</v>
      </c>
      <c r="D180" s="5" t="s">
        <v>49</v>
      </c>
      <c r="E180" s="5" t="s">
        <v>2182</v>
      </c>
      <c r="F180" s="5" t="s">
        <v>2183</v>
      </c>
      <c r="G180" s="5" t="s">
        <v>2184</v>
      </c>
      <c r="H180" s="5" t="s">
        <v>68</v>
      </c>
      <c r="I180" s="5" t="s">
        <v>32</v>
      </c>
      <c r="J180" s="5" t="s">
        <v>2151</v>
      </c>
      <c r="K180" s="7">
        <v>38349</v>
      </c>
      <c r="L180" s="7"/>
      <c r="M180" s="6" t="s">
        <v>55</v>
      </c>
      <c r="N180" s="5" t="s">
        <v>47</v>
      </c>
      <c r="O180" s="9"/>
      <c r="P180" s="6" t="str">
        <f>VLOOKUP(Table1[[#This Row],[SMT]],Table13[[SMT'#]:[163 J Election Question]],9,0)</f>
        <v>No</v>
      </c>
      <c r="Q180" s="6"/>
      <c r="R180" s="6"/>
      <c r="S18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80" s="38">
        <f>VLOOKUP(Table1[[#This Row],[SMT]],'[1]Section 163(j) Election'!$A$5:$J$1406,7,0)</f>
        <v>0</v>
      </c>
    </row>
    <row r="181" spans="1:20" s="5" customFormat="1" ht="30" customHeight="1" x14ac:dyDescent="0.25">
      <c r="A181" s="5" t="s">
        <v>1991</v>
      </c>
      <c r="B181" s="15">
        <v>61400</v>
      </c>
      <c r="C181" s="6">
        <v>100</v>
      </c>
      <c r="D181" s="5" t="s">
        <v>1991</v>
      </c>
      <c r="E181" s="5" t="s">
        <v>1994</v>
      </c>
      <c r="F181" s="5" t="s">
        <v>1995</v>
      </c>
      <c r="G181" s="5" t="s">
        <v>1996</v>
      </c>
      <c r="H181" s="5" t="s">
        <v>182</v>
      </c>
      <c r="I181" s="5" t="s">
        <v>32</v>
      </c>
      <c r="J181" s="5" t="s">
        <v>122</v>
      </c>
      <c r="K181" s="7">
        <v>37817</v>
      </c>
      <c r="L181" s="7">
        <v>43466</v>
      </c>
      <c r="M181" s="6" t="s">
        <v>46</v>
      </c>
      <c r="N181" s="5" t="s">
        <v>47</v>
      </c>
      <c r="O181" s="9"/>
      <c r="P181" s="6" t="str">
        <f>VLOOKUP(Table1[[#This Row],[SMT]],Table13[[SMT'#]:[163 J Election Question]],9,0)</f>
        <v>No</v>
      </c>
      <c r="Q181" s="6"/>
      <c r="R181" s="6"/>
      <c r="S181" s="37" t="str">
        <f>IF(VLOOKUP(Table1[[#This Row],[SMT]],'[1]Section 163(j) Election'!$A$5:$H$1484,8,0)=Table1[[#This Row],[Make Section 163j Election (Yes/No)]],"MATCH",VLOOKUP(Table1[[#This Row],[SMT]],'[1]Section 163(j) Election'!$A$5:$H$1406,8,0))</f>
        <v>NEF DISPOSED INTEREST IN 2018</v>
      </c>
      <c r="T181" s="37">
        <f>VLOOKUP(Table1[[#This Row],[SMT]],'[1]Section 163(j) Election'!$A$5:$J$1406,7,0)</f>
        <v>0</v>
      </c>
    </row>
    <row r="182" spans="1:20" s="5" customFormat="1" ht="30" customHeight="1" x14ac:dyDescent="0.25">
      <c r="A182" s="5" t="s">
        <v>2281</v>
      </c>
      <c r="B182" s="15">
        <v>61426</v>
      </c>
      <c r="C182" s="6">
        <v>100</v>
      </c>
      <c r="D182" s="5" t="s">
        <v>2281</v>
      </c>
      <c r="E182" s="5" t="s">
        <v>2305</v>
      </c>
      <c r="F182" s="5" t="s">
        <v>2306</v>
      </c>
      <c r="G182" s="5" t="s">
        <v>2307</v>
      </c>
      <c r="H182" s="5" t="s">
        <v>306</v>
      </c>
      <c r="I182" s="5" t="s">
        <v>133</v>
      </c>
      <c r="J182" s="5" t="s">
        <v>2308</v>
      </c>
      <c r="K182" s="7">
        <v>38469</v>
      </c>
      <c r="L182" s="7"/>
      <c r="M182" s="6" t="s">
        <v>37</v>
      </c>
      <c r="N182" s="5" t="s">
        <v>56</v>
      </c>
      <c r="O182" s="9"/>
      <c r="P182" s="6" t="str">
        <f>VLOOKUP(Table1[[#This Row],[SMT]],Table13[[SMT'#]:[163 J Election Question]],9,0)</f>
        <v>No</v>
      </c>
      <c r="Q182" s="6"/>
      <c r="R182" s="6"/>
      <c r="S18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82" s="38">
        <f>VLOOKUP(Table1[[#This Row],[SMT]],'[1]Section 163(j) Election'!$A$5:$J$1406,7,0)</f>
        <v>0</v>
      </c>
    </row>
    <row r="183" spans="1:20" s="5" customFormat="1" ht="30" customHeight="1" x14ac:dyDescent="0.25">
      <c r="A183" s="5" t="s">
        <v>49</v>
      </c>
      <c r="B183" s="15">
        <v>61447</v>
      </c>
      <c r="C183" s="6">
        <v>100</v>
      </c>
      <c r="D183" s="5" t="s">
        <v>49</v>
      </c>
      <c r="E183" s="5" t="s">
        <v>2185</v>
      </c>
      <c r="F183" s="5" t="s">
        <v>2186</v>
      </c>
      <c r="G183" s="5" t="s">
        <v>1265</v>
      </c>
      <c r="H183" s="5" t="s">
        <v>53</v>
      </c>
      <c r="I183" s="5" t="s">
        <v>43</v>
      </c>
      <c r="J183" s="5" t="s">
        <v>1266</v>
      </c>
      <c r="K183" s="7">
        <v>37985</v>
      </c>
      <c r="L183" s="7"/>
      <c r="M183" s="6" t="s">
        <v>55</v>
      </c>
      <c r="N183" s="5" t="s">
        <v>47</v>
      </c>
      <c r="O183" s="9"/>
      <c r="P183" s="6" t="str">
        <f>VLOOKUP(Table1[[#This Row],[SMT]],Table13[[SMT'#]:[163 J Election Question]],9,0)</f>
        <v>No</v>
      </c>
      <c r="Q183" s="6"/>
      <c r="R183" s="6"/>
      <c r="S18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83" s="37">
        <f>VLOOKUP(Table1[[#This Row],[SMT]],'[1]Section 163(j) Election'!$A$5:$J$1406,7,0)</f>
        <v>0</v>
      </c>
    </row>
    <row r="184" spans="1:20" s="5" customFormat="1" ht="30" customHeight="1" x14ac:dyDescent="0.25">
      <c r="A184" s="5" t="s">
        <v>49</v>
      </c>
      <c r="B184" s="15">
        <v>61474</v>
      </c>
      <c r="C184" s="6">
        <v>100</v>
      </c>
      <c r="D184" s="5" t="s">
        <v>49</v>
      </c>
      <c r="E184" s="5" t="s">
        <v>2187</v>
      </c>
      <c r="F184" s="5" t="s">
        <v>2188</v>
      </c>
      <c r="G184" s="5" t="s">
        <v>207</v>
      </c>
      <c r="H184" s="5" t="s">
        <v>203</v>
      </c>
      <c r="I184" s="5" t="s">
        <v>133</v>
      </c>
      <c r="J184" s="5" t="s">
        <v>208</v>
      </c>
      <c r="K184" s="7">
        <v>37970</v>
      </c>
      <c r="L184" s="7"/>
      <c r="M184" s="6" t="s">
        <v>46</v>
      </c>
      <c r="N184" s="5" t="s">
        <v>26</v>
      </c>
      <c r="O184" s="9"/>
      <c r="P184" s="6" t="str">
        <f>VLOOKUP(Table1[[#This Row],[SMT]],Table13[[SMT'#]:[163 J Election Question]],9,0)</f>
        <v>Yes</v>
      </c>
      <c r="Q184" s="6">
        <v>2018</v>
      </c>
      <c r="R184" s="6"/>
      <c r="S184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84" s="38">
        <f>VLOOKUP(Table1[[#This Row],[SMT]],'[1]Section 163(j) Election'!$A$5:$J$1406,7,0)</f>
        <v>0</v>
      </c>
    </row>
    <row r="185" spans="1:20" s="5" customFormat="1" ht="30" customHeight="1" x14ac:dyDescent="0.25">
      <c r="A185" s="5" t="s">
        <v>2281</v>
      </c>
      <c r="B185" s="15">
        <v>61480</v>
      </c>
      <c r="C185" s="6">
        <v>100</v>
      </c>
      <c r="D185" s="5" t="s">
        <v>2281</v>
      </c>
      <c r="E185" s="5" t="s">
        <v>2309</v>
      </c>
      <c r="F185" s="5" t="s">
        <v>2310</v>
      </c>
      <c r="G185" s="5" t="s">
        <v>2311</v>
      </c>
      <c r="H185" s="5" t="s">
        <v>132</v>
      </c>
      <c r="I185" s="5" t="s">
        <v>133</v>
      </c>
      <c r="J185" s="5" t="s">
        <v>294</v>
      </c>
      <c r="K185" s="7">
        <v>38350</v>
      </c>
      <c r="L185" s="7"/>
      <c r="M185" s="6" t="s">
        <v>422</v>
      </c>
      <c r="N185" s="5" t="s">
        <v>47</v>
      </c>
      <c r="O185" s="9"/>
      <c r="P185" s="6" t="str">
        <f>VLOOKUP(Table1[[#This Row],[SMT]],Table13[[SMT'#]:[163 J Election Question]],9,0)</f>
        <v>Yes</v>
      </c>
      <c r="Q185" s="6">
        <v>2018</v>
      </c>
      <c r="R185" s="6"/>
      <c r="S18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85" s="37">
        <f>VLOOKUP(Table1[[#This Row],[SMT]],'[1]Section 163(j) Election'!$A$5:$J$1406,7,0)</f>
        <v>2018</v>
      </c>
    </row>
    <row r="186" spans="1:20" s="5" customFormat="1" ht="30" customHeight="1" x14ac:dyDescent="0.25">
      <c r="A186" s="5" t="s">
        <v>49</v>
      </c>
      <c r="B186" s="15">
        <v>61485</v>
      </c>
      <c r="C186" s="6">
        <v>100</v>
      </c>
      <c r="D186" s="5" t="s">
        <v>49</v>
      </c>
      <c r="E186" s="5" t="s">
        <v>2189</v>
      </c>
      <c r="F186" s="5" t="s">
        <v>2190</v>
      </c>
      <c r="G186" s="5" t="s">
        <v>2191</v>
      </c>
      <c r="H186" s="5" t="s">
        <v>306</v>
      </c>
      <c r="I186" s="5" t="s">
        <v>133</v>
      </c>
      <c r="J186" s="5" t="s">
        <v>1778</v>
      </c>
      <c r="K186" s="7">
        <v>38028</v>
      </c>
      <c r="L186" s="7"/>
      <c r="M186" s="6" t="s">
        <v>55</v>
      </c>
      <c r="N186" s="5" t="s">
        <v>47</v>
      </c>
      <c r="O186" s="9"/>
      <c r="P186" s="6" t="str">
        <f>VLOOKUP(Table1[[#This Row],[SMT]],Table13[[SMT'#]:[163 J Election Question]],9,0)</f>
        <v>Yes</v>
      </c>
      <c r="Q186" s="6">
        <v>2018</v>
      </c>
      <c r="R186" s="6"/>
      <c r="S18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86" s="38">
        <f>VLOOKUP(Table1[[#This Row],[SMT]],'[1]Section 163(j) Election'!$A$5:$J$1406,7,0)</f>
        <v>2018</v>
      </c>
    </row>
    <row r="187" spans="1:20" s="5" customFormat="1" ht="30" customHeight="1" x14ac:dyDescent="0.25">
      <c r="A187" s="5" t="s">
        <v>846</v>
      </c>
      <c r="B187" s="15">
        <v>61486</v>
      </c>
      <c r="C187" s="6">
        <v>100</v>
      </c>
      <c r="D187" s="5" t="s">
        <v>846</v>
      </c>
      <c r="E187" s="5" t="s">
        <v>853</v>
      </c>
      <c r="F187" s="5" t="s">
        <v>854</v>
      </c>
      <c r="G187" s="5" t="s">
        <v>855</v>
      </c>
      <c r="H187" s="5" t="s">
        <v>499</v>
      </c>
      <c r="I187" s="5" t="s">
        <v>43</v>
      </c>
      <c r="J187" s="5" t="s">
        <v>525</v>
      </c>
      <c r="K187" s="7">
        <v>37974</v>
      </c>
      <c r="L187" s="7"/>
      <c r="M187" s="6" t="s">
        <v>55</v>
      </c>
      <c r="N187" s="5" t="s">
        <v>47</v>
      </c>
      <c r="O187" s="9"/>
      <c r="P187" s="6" t="str">
        <f>VLOOKUP(Table1[[#This Row],[SMT]],Table13[[SMT'#]:[163 J Election Question]],9,0)</f>
        <v>Yes</v>
      </c>
      <c r="Q187" s="6">
        <v>2018</v>
      </c>
      <c r="R187" s="6"/>
      <c r="S18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87" s="37">
        <f>VLOOKUP(Table1[[#This Row],[SMT]],'[1]Section 163(j) Election'!$A$5:$J$1406,7,0)</f>
        <v>2018</v>
      </c>
    </row>
    <row r="188" spans="1:20" s="5" customFormat="1" ht="30" customHeight="1" x14ac:dyDescent="0.25">
      <c r="A188" s="5" t="s">
        <v>846</v>
      </c>
      <c r="B188" s="15">
        <v>61490</v>
      </c>
      <c r="C188" s="6">
        <v>100</v>
      </c>
      <c r="D188" s="5" t="s">
        <v>846</v>
      </c>
      <c r="E188" s="5" t="s">
        <v>856</v>
      </c>
      <c r="F188" s="5" t="s">
        <v>857</v>
      </c>
      <c r="G188" s="5" t="s">
        <v>858</v>
      </c>
      <c r="H188" s="5" t="s">
        <v>524</v>
      </c>
      <c r="I188" s="5" t="s">
        <v>43</v>
      </c>
      <c r="J188" s="5" t="s">
        <v>525</v>
      </c>
      <c r="K188" s="7">
        <v>37978</v>
      </c>
      <c r="L188" s="7"/>
      <c r="M188" s="6" t="s">
        <v>55</v>
      </c>
      <c r="N188" s="5" t="s">
        <v>47</v>
      </c>
      <c r="O188" s="9"/>
      <c r="P188" s="6" t="str">
        <f>VLOOKUP(Table1[[#This Row],[SMT]],Table13[[SMT'#]:[163 J Election Question]],9,0)</f>
        <v>No</v>
      </c>
      <c r="Q188" s="6"/>
      <c r="R188" s="6"/>
      <c r="S18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88" s="38">
        <f>VLOOKUP(Table1[[#This Row],[SMT]],'[1]Section 163(j) Election'!$A$5:$J$1406,7,0)</f>
        <v>0</v>
      </c>
    </row>
    <row r="189" spans="1:20" s="5" customFormat="1" ht="30" customHeight="1" x14ac:dyDescent="0.25">
      <c r="A189" s="5" t="s">
        <v>49</v>
      </c>
      <c r="B189" s="15">
        <v>61491</v>
      </c>
      <c r="C189" s="6">
        <v>100</v>
      </c>
      <c r="D189" s="5" t="s">
        <v>49</v>
      </c>
      <c r="E189" s="5" t="s">
        <v>2192</v>
      </c>
      <c r="F189" s="5" t="s">
        <v>2193</v>
      </c>
      <c r="G189" s="5" t="s">
        <v>2194</v>
      </c>
      <c r="H189" s="5" t="s">
        <v>31</v>
      </c>
      <c r="I189" s="5" t="s">
        <v>32</v>
      </c>
      <c r="J189" s="5" t="s">
        <v>19</v>
      </c>
      <c r="K189" s="7">
        <v>38049</v>
      </c>
      <c r="L189" s="7"/>
      <c r="M189" s="6" t="s">
        <v>55</v>
      </c>
      <c r="N189" s="5" t="s">
        <v>47</v>
      </c>
      <c r="O189" s="9"/>
      <c r="P189" s="6" t="str">
        <f>VLOOKUP(Table1[[#This Row],[SMT]],Table13[[SMT'#]:[163 J Election Question]],9,0)</f>
        <v>No</v>
      </c>
      <c r="Q189" s="6"/>
      <c r="R189" s="6"/>
      <c r="S189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89" s="37">
        <f>VLOOKUP(Table1[[#This Row],[SMT]],'[1]Section 163(j) Election'!$A$5:$J$1406,7,0)</f>
        <v>0</v>
      </c>
    </row>
    <row r="190" spans="1:20" s="5" customFormat="1" ht="30" customHeight="1" x14ac:dyDescent="0.25">
      <c r="A190" s="5" t="s">
        <v>49</v>
      </c>
      <c r="B190" s="15">
        <v>61499</v>
      </c>
      <c r="C190" s="6">
        <v>100</v>
      </c>
      <c r="D190" s="5" t="s">
        <v>49</v>
      </c>
      <c r="E190" s="5" t="s">
        <v>2195</v>
      </c>
      <c r="F190" s="5" t="s">
        <v>2196</v>
      </c>
      <c r="G190" s="5" t="s">
        <v>2197</v>
      </c>
      <c r="H190" s="5" t="s">
        <v>88</v>
      </c>
      <c r="I190" s="5" t="s">
        <v>32</v>
      </c>
      <c r="J190" s="5" t="s">
        <v>722</v>
      </c>
      <c r="K190" s="7">
        <v>37977</v>
      </c>
      <c r="L190" s="7"/>
      <c r="M190" s="6" t="s">
        <v>46</v>
      </c>
      <c r="N190" s="5" t="s">
        <v>47</v>
      </c>
      <c r="O190" s="9"/>
      <c r="P190" s="6" t="str">
        <f>VLOOKUP(Table1[[#This Row],[SMT]],Table13[[SMT'#]:[163 J Election Question]],9,0)</f>
        <v>No</v>
      </c>
      <c r="Q190" s="6"/>
      <c r="R190" s="6"/>
      <c r="S190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90" s="38">
        <f>VLOOKUP(Table1[[#This Row],[SMT]],'[1]Section 163(j) Election'!$A$5:$J$1406,7,0)</f>
        <v>0</v>
      </c>
    </row>
    <row r="191" spans="1:20" s="5" customFormat="1" ht="30" customHeight="1" x14ac:dyDescent="0.25">
      <c r="A191" s="5" t="s">
        <v>49</v>
      </c>
      <c r="B191" s="15">
        <v>61509</v>
      </c>
      <c r="C191" s="6">
        <v>100</v>
      </c>
      <c r="D191" s="5" t="s">
        <v>49</v>
      </c>
      <c r="E191" s="5" t="s">
        <v>2198</v>
      </c>
      <c r="F191" s="5" t="s">
        <v>2199</v>
      </c>
      <c r="G191" s="5" t="s">
        <v>2200</v>
      </c>
      <c r="H191" s="5" t="s">
        <v>31</v>
      </c>
      <c r="I191" s="5" t="s">
        <v>32</v>
      </c>
      <c r="J191" s="5" t="s">
        <v>2201</v>
      </c>
      <c r="K191" s="7">
        <v>37972</v>
      </c>
      <c r="L191" s="7"/>
      <c r="M191" s="6" t="s">
        <v>55</v>
      </c>
      <c r="N191" s="5" t="s">
        <v>47</v>
      </c>
      <c r="O191" s="9"/>
      <c r="P191" s="6" t="str">
        <f>VLOOKUP(Table1[[#This Row],[SMT]],Table13[[SMT'#]:[163 J Election Question]],9,0)</f>
        <v>Yes</v>
      </c>
      <c r="Q191" s="6">
        <v>2018</v>
      </c>
      <c r="R191" s="6"/>
      <c r="S19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91" s="37">
        <f>VLOOKUP(Table1[[#This Row],[SMT]],'[1]Section 163(j) Election'!$A$5:$J$1406,7,0)</f>
        <v>2018</v>
      </c>
    </row>
    <row r="192" spans="1:20" s="5" customFormat="1" ht="30" customHeight="1" x14ac:dyDescent="0.25">
      <c r="A192" s="5" t="s">
        <v>2281</v>
      </c>
      <c r="B192" s="15">
        <v>61517</v>
      </c>
      <c r="C192" s="6">
        <v>100</v>
      </c>
      <c r="D192" s="5" t="s">
        <v>2281</v>
      </c>
      <c r="E192" s="5" t="s">
        <v>2312</v>
      </c>
      <c r="F192" s="5" t="s">
        <v>2313</v>
      </c>
      <c r="G192" s="5" t="s">
        <v>2166</v>
      </c>
      <c r="H192" s="5" t="s">
        <v>88</v>
      </c>
      <c r="I192" s="5" t="s">
        <v>32</v>
      </c>
      <c r="J192" s="5" t="s">
        <v>89</v>
      </c>
      <c r="K192" s="7">
        <v>38443</v>
      </c>
      <c r="L192" s="7"/>
      <c r="M192" s="6" t="s">
        <v>422</v>
      </c>
      <c r="N192" s="5" t="s">
        <v>56</v>
      </c>
      <c r="O192" s="9"/>
      <c r="P192" s="6" t="str">
        <f>VLOOKUP(Table1[[#This Row],[SMT]],Table13[[SMT'#]:[163 J Election Question]],9,0)</f>
        <v>Yes</v>
      </c>
      <c r="Q192" s="6">
        <v>2018</v>
      </c>
      <c r="R192" s="6"/>
      <c r="S19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92" s="38">
        <f>VLOOKUP(Table1[[#This Row],[SMT]],'[1]Section 163(j) Election'!$A$5:$J$1406,7,0)</f>
        <v>2018</v>
      </c>
    </row>
    <row r="193" spans="1:20" s="5" customFormat="1" ht="30" customHeight="1" x14ac:dyDescent="0.25">
      <c r="A193" s="5" t="s">
        <v>49</v>
      </c>
      <c r="B193" s="15">
        <v>61520</v>
      </c>
      <c r="C193" s="6">
        <v>100</v>
      </c>
      <c r="D193" s="5" t="s">
        <v>49</v>
      </c>
      <c r="E193" s="5" t="s">
        <v>2202</v>
      </c>
      <c r="F193" s="5" t="s">
        <v>2203</v>
      </c>
      <c r="G193" s="5" t="s">
        <v>2204</v>
      </c>
      <c r="H193" s="5" t="s">
        <v>144</v>
      </c>
      <c r="I193" s="5" t="s">
        <v>133</v>
      </c>
      <c r="J193" s="5" t="s">
        <v>2205</v>
      </c>
      <c r="K193" s="7">
        <v>38321</v>
      </c>
      <c r="L193" s="7"/>
      <c r="M193" s="6" t="s">
        <v>422</v>
      </c>
      <c r="N193" s="5" t="s">
        <v>47</v>
      </c>
      <c r="O193" s="9"/>
      <c r="P193" s="6" t="str">
        <f>VLOOKUP(Table1[[#This Row],[SMT]],Table13[[SMT'#]:[163 J Election Question]],9,0)</f>
        <v>No</v>
      </c>
      <c r="Q193" s="6"/>
      <c r="R193" s="6"/>
      <c r="S19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93" s="37">
        <f>VLOOKUP(Table1[[#This Row],[SMT]],'[1]Section 163(j) Election'!$A$5:$J$1406,7,0)</f>
        <v>0</v>
      </c>
    </row>
    <row r="194" spans="1:20" s="5" customFormat="1" ht="30" customHeight="1" x14ac:dyDescent="0.25">
      <c r="A194" s="5" t="s">
        <v>2281</v>
      </c>
      <c r="B194" s="15">
        <v>61527</v>
      </c>
      <c r="C194" s="6">
        <v>100</v>
      </c>
      <c r="D194" s="5" t="s">
        <v>2281</v>
      </c>
      <c r="E194" s="5" t="s">
        <v>2314</v>
      </c>
      <c r="F194" s="5" t="s">
        <v>2315</v>
      </c>
      <c r="G194" s="5" t="s">
        <v>2316</v>
      </c>
      <c r="H194" s="5" t="s">
        <v>31</v>
      </c>
      <c r="I194" s="5" t="s">
        <v>32</v>
      </c>
      <c r="J194" s="5" t="s">
        <v>2317</v>
      </c>
      <c r="K194" s="7">
        <v>38322</v>
      </c>
      <c r="L194" s="7"/>
      <c r="M194" s="6" t="s">
        <v>55</v>
      </c>
      <c r="N194" s="5" t="s">
        <v>26</v>
      </c>
      <c r="O194" s="9"/>
      <c r="P194" s="6" t="str">
        <f>VLOOKUP(Table1[[#This Row],[SMT]],Table13[[SMT'#]:[163 J Election Question]],9,0)</f>
        <v>No</v>
      </c>
      <c r="Q194" s="6"/>
      <c r="R194" s="6"/>
      <c r="S19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94" s="38">
        <f>VLOOKUP(Table1[[#This Row],[SMT]],'[1]Section 163(j) Election'!$A$5:$J$1406,7,0)</f>
        <v>0</v>
      </c>
    </row>
    <row r="195" spans="1:20" s="5" customFormat="1" ht="30" customHeight="1" x14ac:dyDescent="0.25">
      <c r="A195" s="27" t="s">
        <v>865</v>
      </c>
      <c r="B195" s="28">
        <v>61530</v>
      </c>
      <c r="C195" s="29">
        <v>100</v>
      </c>
      <c r="D195" s="27" t="s">
        <v>865</v>
      </c>
      <c r="E195" s="27" t="s">
        <v>866</v>
      </c>
      <c r="F195" s="27" t="s">
        <v>867</v>
      </c>
      <c r="G195" s="27" t="s">
        <v>868</v>
      </c>
      <c r="H195" s="27" t="s">
        <v>524</v>
      </c>
      <c r="I195" s="27" t="s">
        <v>43</v>
      </c>
      <c r="J195" s="27" t="s">
        <v>676</v>
      </c>
      <c r="K195" s="30">
        <v>37974</v>
      </c>
      <c r="L195" s="30"/>
      <c r="M195" s="29" t="s">
        <v>422</v>
      </c>
      <c r="N195" s="27" t="s">
        <v>47</v>
      </c>
      <c r="O195" s="31"/>
      <c r="P195" s="29" t="s">
        <v>21</v>
      </c>
      <c r="Q195" s="29">
        <v>2019</v>
      </c>
      <c r="R195" s="29"/>
      <c r="S19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95" s="37">
        <f>VLOOKUP(Table1[[#This Row],[SMT]],'[1]Section 163(j) Election'!$A$5:$J$1406,7,0)</f>
        <v>2018</v>
      </c>
    </row>
    <row r="196" spans="1:20" s="5" customFormat="1" ht="30" customHeight="1" x14ac:dyDescent="0.25">
      <c r="A196" s="5" t="s">
        <v>846</v>
      </c>
      <c r="B196" s="15">
        <v>61531</v>
      </c>
      <c r="C196" s="6">
        <v>100</v>
      </c>
      <c r="D196" s="5" t="s">
        <v>846</v>
      </c>
      <c r="E196" s="5" t="s">
        <v>859</v>
      </c>
      <c r="F196" s="5" t="s">
        <v>860</v>
      </c>
      <c r="G196" s="5" t="s">
        <v>861</v>
      </c>
      <c r="H196" s="5" t="s">
        <v>431</v>
      </c>
      <c r="I196" s="5" t="s">
        <v>43</v>
      </c>
      <c r="J196" s="5" t="s">
        <v>862</v>
      </c>
      <c r="K196" s="7">
        <v>38035</v>
      </c>
      <c r="L196" s="7"/>
      <c r="M196" s="6" t="s">
        <v>46</v>
      </c>
      <c r="N196" s="5" t="s">
        <v>26</v>
      </c>
      <c r="O196" s="9"/>
      <c r="P196" s="6" t="str">
        <f>VLOOKUP(Table1[[#This Row],[SMT]],Table13[[SMT'#]:[163 J Election Question]],9,0)</f>
        <v>Yes</v>
      </c>
      <c r="Q196" s="6">
        <v>2018</v>
      </c>
      <c r="R196" s="6"/>
      <c r="S196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96" s="38">
        <f>VLOOKUP(Table1[[#This Row],[SMT]],'[1]Section 163(j) Election'!$A$5:$J$1406,7,0)</f>
        <v>0</v>
      </c>
    </row>
    <row r="197" spans="1:20" s="5" customFormat="1" ht="30" customHeight="1" x14ac:dyDescent="0.25">
      <c r="A197" s="5" t="s">
        <v>49</v>
      </c>
      <c r="B197" s="15">
        <v>61535</v>
      </c>
      <c r="C197" s="6">
        <v>100</v>
      </c>
      <c r="D197" s="5" t="s">
        <v>49</v>
      </c>
      <c r="E197" s="5" t="s">
        <v>2206</v>
      </c>
      <c r="F197" s="5" t="s">
        <v>2207</v>
      </c>
      <c r="G197" s="5" t="s">
        <v>2208</v>
      </c>
      <c r="H197" s="5" t="s">
        <v>53</v>
      </c>
      <c r="I197" s="5" t="s">
        <v>43</v>
      </c>
      <c r="J197" s="5" t="s">
        <v>19</v>
      </c>
      <c r="K197" s="7">
        <v>37966</v>
      </c>
      <c r="L197" s="7"/>
      <c r="M197" s="6" t="s">
        <v>46</v>
      </c>
      <c r="N197" s="5" t="s">
        <v>47</v>
      </c>
      <c r="O197" s="9"/>
      <c r="P197" s="6" t="str">
        <f>VLOOKUP(Table1[[#This Row],[SMT]],Table13[[SMT'#]:[163 J Election Question]],9,0)</f>
        <v>No</v>
      </c>
      <c r="Q197" s="6"/>
      <c r="R197" s="6"/>
      <c r="S197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197" s="37">
        <f>VLOOKUP(Table1[[#This Row],[SMT]],'[1]Section 163(j) Election'!$A$5:$J$1406,7,0)</f>
        <v>0</v>
      </c>
    </row>
    <row r="198" spans="1:20" s="5" customFormat="1" ht="30" customHeight="1" x14ac:dyDescent="0.25">
      <c r="A198" s="5" t="s">
        <v>49</v>
      </c>
      <c r="B198" s="15">
        <v>61539</v>
      </c>
      <c r="C198" s="6">
        <v>100</v>
      </c>
      <c r="D198" s="5" t="s">
        <v>49</v>
      </c>
      <c r="E198" s="5" t="s">
        <v>2209</v>
      </c>
      <c r="F198" s="5" t="s">
        <v>2210</v>
      </c>
      <c r="G198" s="5" t="s">
        <v>2211</v>
      </c>
      <c r="H198" s="5" t="s">
        <v>306</v>
      </c>
      <c r="I198" s="5" t="s">
        <v>133</v>
      </c>
      <c r="J198" s="5" t="s">
        <v>1285</v>
      </c>
      <c r="K198" s="7">
        <v>38231</v>
      </c>
      <c r="L198" s="7"/>
      <c r="M198" s="6" t="s">
        <v>422</v>
      </c>
      <c r="N198" s="5" t="s">
        <v>47</v>
      </c>
      <c r="O198" s="9"/>
      <c r="P198" s="6" t="str">
        <f>VLOOKUP(Table1[[#This Row],[SMT]],Table13[[SMT'#]:[163 J Election Question]],9,0)</f>
        <v>No</v>
      </c>
      <c r="Q198" s="6"/>
      <c r="R198" s="6"/>
      <c r="S19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98" s="38">
        <f>VLOOKUP(Table1[[#This Row],[SMT]],'[1]Section 163(j) Election'!$A$5:$J$1406,7,0)</f>
        <v>0</v>
      </c>
    </row>
    <row r="199" spans="1:20" s="5" customFormat="1" ht="30" customHeight="1" x14ac:dyDescent="0.25">
      <c r="A199" s="5" t="s">
        <v>2281</v>
      </c>
      <c r="B199" s="15">
        <v>61540</v>
      </c>
      <c r="C199" s="6">
        <v>100</v>
      </c>
      <c r="D199" s="5" t="s">
        <v>2281</v>
      </c>
      <c r="E199" s="5" t="s">
        <v>2318</v>
      </c>
      <c r="F199" s="5" t="s">
        <v>2319</v>
      </c>
      <c r="G199" s="5" t="s">
        <v>2320</v>
      </c>
      <c r="H199" s="5" t="s">
        <v>109</v>
      </c>
      <c r="I199" s="5" t="s">
        <v>32</v>
      </c>
      <c r="J199" s="5" t="s">
        <v>1219</v>
      </c>
      <c r="K199" s="7">
        <v>38546</v>
      </c>
      <c r="L199" s="7"/>
      <c r="M199" s="6" t="s">
        <v>37</v>
      </c>
      <c r="N199" s="5" t="s">
        <v>56</v>
      </c>
      <c r="O199" s="9"/>
      <c r="P199" s="6" t="str">
        <f>VLOOKUP(Table1[[#This Row],[SMT]],Table13[[SMT'#]:[163 J Election Question]],9,0)</f>
        <v>No</v>
      </c>
      <c r="Q199" s="6"/>
      <c r="R199" s="6"/>
      <c r="S19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99" s="37">
        <f>VLOOKUP(Table1[[#This Row],[SMT]],'[1]Section 163(j) Election'!$A$5:$J$1406,7,0)</f>
        <v>0</v>
      </c>
    </row>
    <row r="200" spans="1:20" s="5" customFormat="1" ht="30" customHeight="1" x14ac:dyDescent="0.25">
      <c r="A200" s="5" t="s">
        <v>1162</v>
      </c>
      <c r="B200" s="15">
        <v>61541</v>
      </c>
      <c r="C200" s="6">
        <v>100</v>
      </c>
      <c r="D200" s="5" t="s">
        <v>1162</v>
      </c>
      <c r="E200" s="5" t="s">
        <v>1178</v>
      </c>
      <c r="F200" s="5" t="s">
        <v>1179</v>
      </c>
      <c r="G200" s="5" t="s">
        <v>1059</v>
      </c>
      <c r="H200" s="5" t="s">
        <v>109</v>
      </c>
      <c r="I200" s="5" t="s">
        <v>32</v>
      </c>
      <c r="J200" s="5" t="s">
        <v>359</v>
      </c>
      <c r="K200" s="7">
        <v>38656</v>
      </c>
      <c r="L200" s="7"/>
      <c r="M200" s="6" t="s">
        <v>37</v>
      </c>
      <c r="N200" s="5" t="s">
        <v>47</v>
      </c>
      <c r="O200" s="9"/>
      <c r="P200" s="6" t="str">
        <f>VLOOKUP(Table1[[#This Row],[SMT]],Table13[[SMT'#]:[163 J Election Question]],9,0)</f>
        <v>No</v>
      </c>
      <c r="Q200" s="6"/>
      <c r="R200" s="6"/>
      <c r="S20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00" s="38">
        <f>VLOOKUP(Table1[[#This Row],[SMT]],'[1]Section 163(j) Election'!$A$5:$J$1406,7,0)</f>
        <v>0</v>
      </c>
    </row>
    <row r="201" spans="1:20" s="5" customFormat="1" ht="30" customHeight="1" x14ac:dyDescent="0.25">
      <c r="A201" s="5" t="s">
        <v>2281</v>
      </c>
      <c r="B201" s="15">
        <v>61544</v>
      </c>
      <c r="C201" s="6">
        <v>100</v>
      </c>
      <c r="D201" s="5" t="s">
        <v>2281</v>
      </c>
      <c r="E201" s="5" t="s">
        <v>2321</v>
      </c>
      <c r="F201" s="5" t="s">
        <v>2322</v>
      </c>
      <c r="G201" s="5" t="s">
        <v>1167</v>
      </c>
      <c r="H201" s="5" t="s">
        <v>144</v>
      </c>
      <c r="I201" s="5" t="s">
        <v>133</v>
      </c>
      <c r="J201" s="5" t="s">
        <v>1168</v>
      </c>
      <c r="K201" s="7">
        <v>38533</v>
      </c>
      <c r="L201" s="7"/>
      <c r="M201" s="6" t="s">
        <v>422</v>
      </c>
      <c r="N201" s="5" t="s">
        <v>47</v>
      </c>
      <c r="O201" s="9"/>
      <c r="P201" s="6" t="str">
        <f>VLOOKUP(Table1[[#This Row],[SMT]],Table13[[SMT'#]:[163 J Election Question]],9,0)</f>
        <v>Yes</v>
      </c>
      <c r="Q201" s="6">
        <v>2018</v>
      </c>
      <c r="R201" s="6"/>
      <c r="S20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01" s="37">
        <f>VLOOKUP(Table1[[#This Row],[SMT]],'[1]Section 163(j) Election'!$A$5:$J$1406,7,0)</f>
        <v>2018</v>
      </c>
    </row>
    <row r="202" spans="1:20" s="5" customFormat="1" ht="30" customHeight="1" x14ac:dyDescent="0.25">
      <c r="A202" s="5" t="s">
        <v>495</v>
      </c>
      <c r="B202" s="15">
        <v>61554</v>
      </c>
      <c r="C202" s="6">
        <v>100</v>
      </c>
      <c r="D202" s="5" t="s">
        <v>495</v>
      </c>
      <c r="E202" s="5" t="s">
        <v>515</v>
      </c>
      <c r="F202" s="5" t="s">
        <v>516</v>
      </c>
      <c r="G202" s="5" t="s">
        <v>517</v>
      </c>
      <c r="H202" s="5" t="s">
        <v>499</v>
      </c>
      <c r="I202" s="5" t="s">
        <v>43</v>
      </c>
      <c r="J202" s="5" t="s">
        <v>494</v>
      </c>
      <c r="K202" s="7">
        <v>38324</v>
      </c>
      <c r="L202" s="7"/>
      <c r="M202" s="6" t="s">
        <v>422</v>
      </c>
      <c r="N202" s="5" t="s">
        <v>47</v>
      </c>
      <c r="O202" s="9"/>
      <c r="P202" s="6" t="str">
        <f>VLOOKUP(Table1[[#This Row],[SMT]],Table13[[SMT'#]:[163 J Election Question]],9,0)</f>
        <v>Yes</v>
      </c>
      <c r="Q202" s="6">
        <v>2018</v>
      </c>
      <c r="R202" s="6"/>
      <c r="S202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202" s="38">
        <f>VLOOKUP(Table1[[#This Row],[SMT]],'[1]Section 163(j) Election'!$A$5:$J$1406,7,0)</f>
        <v>0</v>
      </c>
    </row>
    <row r="203" spans="1:20" s="21" customFormat="1" ht="30" customHeight="1" x14ac:dyDescent="0.25">
      <c r="A203" s="5" t="s">
        <v>1256</v>
      </c>
      <c r="B203" s="15">
        <v>61557</v>
      </c>
      <c r="C203" s="6">
        <v>100</v>
      </c>
      <c r="D203" s="5" t="s">
        <v>1256</v>
      </c>
      <c r="E203" s="5" t="s">
        <v>1257</v>
      </c>
      <c r="F203" s="5" t="s">
        <v>1258</v>
      </c>
      <c r="G203" s="5" t="s">
        <v>1091</v>
      </c>
      <c r="H203" s="5" t="s">
        <v>306</v>
      </c>
      <c r="I203" s="5" t="s">
        <v>133</v>
      </c>
      <c r="J203" s="5" t="s">
        <v>33</v>
      </c>
      <c r="K203" s="7">
        <v>38639</v>
      </c>
      <c r="L203" s="7"/>
      <c r="M203" s="6" t="s">
        <v>422</v>
      </c>
      <c r="N203" s="5" t="s">
        <v>47</v>
      </c>
      <c r="O203" s="9"/>
      <c r="P203" s="6" t="str">
        <f>VLOOKUP(Table1[[#This Row],[SMT]],Table13[[SMT'#]:[163 J Election Question]],9,0)</f>
        <v>No</v>
      </c>
      <c r="Q203" s="6"/>
      <c r="R203" s="6"/>
      <c r="S20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03" s="37">
        <f>VLOOKUP(Table1[[#This Row],[SMT]],'[1]Section 163(j) Election'!$A$5:$J$1406,7,0)</f>
        <v>0</v>
      </c>
    </row>
    <row r="204" spans="1:20" s="21" customFormat="1" ht="30" customHeight="1" x14ac:dyDescent="0.25">
      <c r="A204" s="5" t="s">
        <v>495</v>
      </c>
      <c r="B204" s="15">
        <v>61567</v>
      </c>
      <c r="C204" s="6">
        <v>100</v>
      </c>
      <c r="D204" s="5" t="s">
        <v>495</v>
      </c>
      <c r="E204" s="5" t="s">
        <v>518</v>
      </c>
      <c r="F204" s="5" t="s">
        <v>519</v>
      </c>
      <c r="G204" s="5" t="s">
        <v>520</v>
      </c>
      <c r="H204" s="5" t="s">
        <v>144</v>
      </c>
      <c r="I204" s="5" t="s">
        <v>133</v>
      </c>
      <c r="J204" s="5" t="s">
        <v>204</v>
      </c>
      <c r="K204" s="7">
        <v>38098</v>
      </c>
      <c r="L204" s="7"/>
      <c r="M204" s="6" t="s">
        <v>422</v>
      </c>
      <c r="N204" s="5" t="s">
        <v>56</v>
      </c>
      <c r="O204" s="9"/>
      <c r="P204" s="6" t="str">
        <f>VLOOKUP(Table1[[#This Row],[SMT]],Table13[[SMT'#]:[163 J Election Question]],9,0)</f>
        <v>Yes</v>
      </c>
      <c r="Q204" s="6">
        <v>2018</v>
      </c>
      <c r="R204" s="6"/>
      <c r="S204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204" s="38">
        <f>VLOOKUP(Table1[[#This Row],[SMT]],'[1]Section 163(j) Election'!$A$5:$J$1406,7,0)</f>
        <v>0</v>
      </c>
    </row>
    <row r="205" spans="1:20" s="5" customFormat="1" ht="30" customHeight="1" x14ac:dyDescent="0.25">
      <c r="A205" s="5" t="s">
        <v>49</v>
      </c>
      <c r="B205" s="15">
        <v>61584</v>
      </c>
      <c r="C205" s="6">
        <v>100</v>
      </c>
      <c r="D205" s="5" t="s">
        <v>49</v>
      </c>
      <c r="E205" s="5" t="s">
        <v>2212</v>
      </c>
      <c r="F205" s="5" t="s">
        <v>2213</v>
      </c>
      <c r="G205" s="5" t="s">
        <v>2078</v>
      </c>
      <c r="H205" s="5" t="s">
        <v>232</v>
      </c>
      <c r="I205" s="5" t="s">
        <v>133</v>
      </c>
      <c r="J205" s="5" t="s">
        <v>2214</v>
      </c>
      <c r="K205" s="7">
        <v>38343</v>
      </c>
      <c r="L205" s="7"/>
      <c r="M205" s="6" t="s">
        <v>422</v>
      </c>
      <c r="N205" s="5" t="s">
        <v>26</v>
      </c>
      <c r="O205" s="9"/>
      <c r="P205" s="6" t="str">
        <f>VLOOKUP(Table1[[#This Row],[SMT]],Table13[[SMT'#]:[163 J Election Question]],9,0)</f>
        <v>No</v>
      </c>
      <c r="Q205" s="6"/>
      <c r="R205" s="6"/>
      <c r="S20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05" s="37">
        <f>VLOOKUP(Table1[[#This Row],[SMT]],'[1]Section 163(j) Election'!$A$5:$J$1406,7,0)</f>
        <v>0</v>
      </c>
    </row>
    <row r="206" spans="1:20" s="5" customFormat="1" ht="30" customHeight="1" x14ac:dyDescent="0.25">
      <c r="A206" s="5" t="s">
        <v>49</v>
      </c>
      <c r="B206" s="15">
        <v>61586</v>
      </c>
      <c r="C206" s="6">
        <v>100</v>
      </c>
      <c r="D206" s="5" t="s">
        <v>49</v>
      </c>
      <c r="E206" s="5" t="s">
        <v>2215</v>
      </c>
      <c r="F206" s="5" t="s">
        <v>2216</v>
      </c>
      <c r="G206" s="5" t="s">
        <v>2217</v>
      </c>
      <c r="H206" s="5" t="s">
        <v>68</v>
      </c>
      <c r="I206" s="5" t="s">
        <v>32</v>
      </c>
      <c r="J206" s="5" t="s">
        <v>1085</v>
      </c>
      <c r="K206" s="7">
        <v>38191</v>
      </c>
      <c r="L206" s="7"/>
      <c r="M206" s="6" t="s">
        <v>422</v>
      </c>
      <c r="N206" s="5" t="s">
        <v>47</v>
      </c>
      <c r="O206" s="9"/>
      <c r="P206" s="6" t="str">
        <f>VLOOKUP(Table1[[#This Row],[SMT]],Table13[[SMT'#]:[163 J Election Question]],9,0)</f>
        <v>Yes</v>
      </c>
      <c r="Q206" s="6">
        <v>2018</v>
      </c>
      <c r="R206" s="6"/>
      <c r="S20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06" s="38">
        <f>VLOOKUP(Table1[[#This Row],[SMT]],'[1]Section 163(j) Election'!$A$5:$J$1406,7,0)</f>
        <v>2018</v>
      </c>
    </row>
    <row r="207" spans="1:20" s="5" customFormat="1" ht="30" customHeight="1" x14ac:dyDescent="0.25">
      <c r="A207" s="5" t="s">
        <v>49</v>
      </c>
      <c r="B207" s="15">
        <v>61587</v>
      </c>
      <c r="C207" s="6">
        <v>100</v>
      </c>
      <c r="D207" s="5" t="s">
        <v>49</v>
      </c>
      <c r="E207" s="5" t="s">
        <v>2218</v>
      </c>
      <c r="F207" s="5" t="s">
        <v>2219</v>
      </c>
      <c r="G207" s="5" t="s">
        <v>1084</v>
      </c>
      <c r="H207" s="5" t="s">
        <v>68</v>
      </c>
      <c r="I207" s="5" t="s">
        <v>32</v>
      </c>
      <c r="J207" s="5" t="s">
        <v>1085</v>
      </c>
      <c r="K207" s="7">
        <v>38083</v>
      </c>
      <c r="L207" s="7"/>
      <c r="M207" s="6" t="s">
        <v>55</v>
      </c>
      <c r="N207" s="5" t="s">
        <v>47</v>
      </c>
      <c r="O207" s="9"/>
      <c r="P207" s="6" t="str">
        <f>VLOOKUP(Table1[[#This Row],[SMT]],Table13[[SMT'#]:[163 J Election Question]],9,0)</f>
        <v>Yes</v>
      </c>
      <c r="Q207" s="6">
        <v>2018</v>
      </c>
      <c r="R207" s="6"/>
      <c r="S20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07" s="37">
        <f>VLOOKUP(Table1[[#This Row],[SMT]],'[1]Section 163(j) Election'!$A$5:$J$1406,7,0)</f>
        <v>2018</v>
      </c>
    </row>
    <row r="208" spans="1:20" s="21" customFormat="1" ht="30" customHeight="1" x14ac:dyDescent="0.25">
      <c r="A208" s="5" t="s">
        <v>2850</v>
      </c>
      <c r="B208" s="15">
        <v>61588</v>
      </c>
      <c r="C208" s="6">
        <v>100</v>
      </c>
      <c r="D208" s="5" t="s">
        <v>2850</v>
      </c>
      <c r="E208" s="5" t="s">
        <v>2851</v>
      </c>
      <c r="F208" s="5" t="s">
        <v>2852</v>
      </c>
      <c r="G208" s="5" t="s">
        <v>981</v>
      </c>
      <c r="H208" s="5" t="s">
        <v>499</v>
      </c>
      <c r="I208" s="5" t="s">
        <v>43</v>
      </c>
      <c r="J208" s="5" t="s">
        <v>862</v>
      </c>
      <c r="K208" s="7">
        <v>38322</v>
      </c>
      <c r="L208" s="7"/>
      <c r="M208" s="6" t="s">
        <v>37</v>
      </c>
      <c r="N208" s="5" t="s">
        <v>47</v>
      </c>
      <c r="O208" s="9"/>
      <c r="P208" s="6" t="str">
        <f>VLOOKUP(Table1[[#This Row],[SMT]],Table13[[SMT'#]:[163 J Election Question]],9,0)</f>
        <v>Yes</v>
      </c>
      <c r="Q208" s="6">
        <v>2018</v>
      </c>
      <c r="R208" s="6"/>
      <c r="S20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08" s="38">
        <f>VLOOKUP(Table1[[#This Row],[SMT]],'[1]Section 163(j) Election'!$A$5:$J$1406,7,0)</f>
        <v>2018</v>
      </c>
    </row>
    <row r="209" spans="1:20" s="21" customFormat="1" ht="30" customHeight="1" x14ac:dyDescent="0.25">
      <c r="A209" s="5" t="s">
        <v>495</v>
      </c>
      <c r="B209" s="15">
        <v>61589</v>
      </c>
      <c r="C209" s="6">
        <v>100</v>
      </c>
      <c r="D209" s="5" t="s">
        <v>495</v>
      </c>
      <c r="E209" s="5" t="s">
        <v>521</v>
      </c>
      <c r="F209" s="5" t="s">
        <v>522</v>
      </c>
      <c r="G209" s="5" t="s">
        <v>523</v>
      </c>
      <c r="H209" s="5" t="s">
        <v>524</v>
      </c>
      <c r="I209" s="5" t="s">
        <v>43</v>
      </c>
      <c r="J209" s="5" t="s">
        <v>525</v>
      </c>
      <c r="K209" s="7">
        <v>38139</v>
      </c>
      <c r="L209" s="7"/>
      <c r="M209" s="6" t="s">
        <v>55</v>
      </c>
      <c r="N209" s="5" t="s">
        <v>47</v>
      </c>
      <c r="O209" s="9"/>
      <c r="P209" s="6" t="str">
        <f>VLOOKUP(Table1[[#This Row],[SMT]],Table13[[SMT'#]:[163 J Election Question]],9,0)</f>
        <v>Yes</v>
      </c>
      <c r="Q209" s="6">
        <v>2018</v>
      </c>
      <c r="R209" s="6"/>
      <c r="S209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209" s="37">
        <f>VLOOKUP(Table1[[#This Row],[SMT]],'[1]Section 163(j) Election'!$A$5:$J$1406,7,0)</f>
        <v>0</v>
      </c>
    </row>
    <row r="210" spans="1:20" s="21" customFormat="1" ht="30" customHeight="1" x14ac:dyDescent="0.25">
      <c r="A210" s="5" t="s">
        <v>1193</v>
      </c>
      <c r="B210" s="15">
        <v>61591</v>
      </c>
      <c r="C210" s="6">
        <v>18</v>
      </c>
      <c r="D210" s="5" t="s">
        <v>1193</v>
      </c>
      <c r="E210" s="5" t="s">
        <v>1209</v>
      </c>
      <c r="F210" s="5" t="s">
        <v>1210</v>
      </c>
      <c r="G210" s="5" t="s">
        <v>1211</v>
      </c>
      <c r="H210" s="5" t="s">
        <v>289</v>
      </c>
      <c r="I210" s="5" t="s">
        <v>133</v>
      </c>
      <c r="J210" s="5" t="s">
        <v>566</v>
      </c>
      <c r="K210" s="7">
        <v>38324</v>
      </c>
      <c r="L210" s="7"/>
      <c r="M210" s="6" t="s">
        <v>55</v>
      </c>
      <c r="N210" s="5" t="s">
        <v>47</v>
      </c>
      <c r="O210" s="9"/>
      <c r="P210" s="6" t="str">
        <f>VLOOKUP(Table1[[#This Row],[SMT]],Table13[[SMT'#]:[163 J Election Question]],9,0)</f>
        <v>No</v>
      </c>
      <c r="Q210" s="6"/>
      <c r="R210" s="6"/>
      <c r="S21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10" s="38">
        <f>VLOOKUP(Table1[[#This Row],[SMT]],'[1]Section 163(j) Election'!$A$5:$J$1406,7,0)</f>
        <v>0</v>
      </c>
    </row>
    <row r="211" spans="1:20" s="21" customFormat="1" ht="30" customHeight="1" x14ac:dyDescent="0.25">
      <c r="A211" s="5" t="s">
        <v>2281</v>
      </c>
      <c r="B211" s="15">
        <v>61591</v>
      </c>
      <c r="C211" s="6">
        <v>82</v>
      </c>
      <c r="D211" s="5" t="s">
        <v>2281</v>
      </c>
      <c r="E211" s="5" t="s">
        <v>1209</v>
      </c>
      <c r="F211" s="5" t="s">
        <v>1210</v>
      </c>
      <c r="G211" s="5" t="s">
        <v>1211</v>
      </c>
      <c r="H211" s="5" t="s">
        <v>289</v>
      </c>
      <c r="I211" s="5" t="s">
        <v>133</v>
      </c>
      <c r="J211" s="5" t="s">
        <v>566</v>
      </c>
      <c r="K211" s="7">
        <v>38324</v>
      </c>
      <c r="L211" s="7"/>
      <c r="M211" s="6" t="s">
        <v>55</v>
      </c>
      <c r="N211" s="5" t="s">
        <v>47</v>
      </c>
      <c r="O211" s="9"/>
      <c r="P211" s="6" t="str">
        <f>VLOOKUP(Table1[[#This Row],[SMT]],Table13[[SMT'#]:[163 J Election Question]],9,0)</f>
        <v>No</v>
      </c>
      <c r="Q211" s="6"/>
      <c r="R211" s="6"/>
      <c r="S21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11" s="37">
        <f>VLOOKUP(Table1[[#This Row],[SMT]],'[1]Section 163(j) Election'!$A$5:$J$1406,7,0)</f>
        <v>0</v>
      </c>
    </row>
    <row r="212" spans="1:20" s="21" customFormat="1" ht="30" customHeight="1" x14ac:dyDescent="0.25">
      <c r="A212" s="5" t="s">
        <v>49</v>
      </c>
      <c r="B212" s="15">
        <v>61601</v>
      </c>
      <c r="C212" s="6">
        <v>100</v>
      </c>
      <c r="D212" s="5" t="s">
        <v>49</v>
      </c>
      <c r="E212" s="5" t="s">
        <v>2220</v>
      </c>
      <c r="F212" s="5" t="s">
        <v>2221</v>
      </c>
      <c r="G212" s="5" t="s">
        <v>2222</v>
      </c>
      <c r="H212" s="5" t="s">
        <v>306</v>
      </c>
      <c r="I212" s="5" t="s">
        <v>133</v>
      </c>
      <c r="J212" s="5" t="s">
        <v>1285</v>
      </c>
      <c r="K212" s="7">
        <v>38415</v>
      </c>
      <c r="L212" s="7"/>
      <c r="M212" s="6" t="s">
        <v>55</v>
      </c>
      <c r="N212" s="5" t="s">
        <v>47</v>
      </c>
      <c r="O212" s="9"/>
      <c r="P212" s="6" t="str">
        <f>VLOOKUP(Table1[[#This Row],[SMT]],Table13[[SMT'#]:[163 J Election Question]],9,0)</f>
        <v>No</v>
      </c>
      <c r="Q212" s="6"/>
      <c r="R212" s="6"/>
      <c r="S212" s="42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12" s="42">
        <f>VLOOKUP(Table1[[#This Row],[SMT]],'[1]Section 163(j) Election'!$A$5:$J$1406,7,0)</f>
        <v>0</v>
      </c>
    </row>
    <row r="213" spans="1:20" s="5" customFormat="1" ht="30" customHeight="1" x14ac:dyDescent="0.25">
      <c r="A213" s="5" t="s">
        <v>2437</v>
      </c>
      <c r="B213" s="15">
        <v>61603</v>
      </c>
      <c r="C213" s="6">
        <v>100</v>
      </c>
      <c r="D213" s="5" t="s">
        <v>2437</v>
      </c>
      <c r="E213" s="5" t="s">
        <v>2445</v>
      </c>
      <c r="F213" s="5" t="s">
        <v>2446</v>
      </c>
      <c r="G213" s="5" t="s">
        <v>2447</v>
      </c>
      <c r="H213" s="5" t="s">
        <v>42</v>
      </c>
      <c r="I213" s="5" t="s">
        <v>43</v>
      </c>
      <c r="J213" s="5" t="s">
        <v>1348</v>
      </c>
      <c r="K213" s="7">
        <v>38258</v>
      </c>
      <c r="L213" s="7"/>
      <c r="M213" s="6" t="s">
        <v>55</v>
      </c>
      <c r="N213" s="5" t="s">
        <v>47</v>
      </c>
      <c r="O213" s="9"/>
      <c r="P213" s="6" t="str">
        <f>VLOOKUP(Table1[[#This Row],[SMT]],Table13[[SMT'#]:[163 J Election Question]],9,0)</f>
        <v>No</v>
      </c>
      <c r="Q213" s="6"/>
      <c r="R213" s="6"/>
      <c r="S21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13" s="37">
        <f>VLOOKUP(Table1[[#This Row],[SMT]],'[1]Section 163(j) Election'!$A$5:$J$1406,7,0)</f>
        <v>0</v>
      </c>
    </row>
    <row r="214" spans="1:20" s="5" customFormat="1" ht="30" customHeight="1" x14ac:dyDescent="0.25">
      <c r="A214" s="5" t="s">
        <v>49</v>
      </c>
      <c r="B214" s="15">
        <v>61605</v>
      </c>
      <c r="C214" s="6">
        <v>100</v>
      </c>
      <c r="D214" s="5" t="s">
        <v>49</v>
      </c>
      <c r="E214" s="5" t="s">
        <v>2223</v>
      </c>
      <c r="F214" s="5" t="s">
        <v>2224</v>
      </c>
      <c r="G214" s="5" t="s">
        <v>2225</v>
      </c>
      <c r="H214" s="5" t="s">
        <v>42</v>
      </c>
      <c r="I214" s="5" t="s">
        <v>43</v>
      </c>
      <c r="J214" s="5" t="s">
        <v>1348</v>
      </c>
      <c r="K214" s="7">
        <v>38216</v>
      </c>
      <c r="L214" s="7"/>
      <c r="M214" s="6" t="s">
        <v>55</v>
      </c>
      <c r="N214" s="5" t="s">
        <v>47</v>
      </c>
      <c r="O214" s="9"/>
      <c r="P214" s="6" t="str">
        <f>VLOOKUP(Table1[[#This Row],[SMT]],Table13[[SMT'#]:[163 J Election Question]],9,0)</f>
        <v>No</v>
      </c>
      <c r="Q214" s="6"/>
      <c r="R214" s="6"/>
      <c r="S21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14" s="38">
        <f>VLOOKUP(Table1[[#This Row],[SMT]],'[1]Section 163(j) Election'!$A$5:$J$1406,7,0)</f>
        <v>0</v>
      </c>
    </row>
    <row r="215" spans="1:20" s="5" customFormat="1" ht="30" customHeight="1" x14ac:dyDescent="0.25">
      <c r="A215" s="5" t="s">
        <v>49</v>
      </c>
      <c r="B215" s="15">
        <v>61607</v>
      </c>
      <c r="C215" s="6">
        <v>100</v>
      </c>
      <c r="D215" s="5" t="s">
        <v>49</v>
      </c>
      <c r="E215" s="5" t="s">
        <v>50</v>
      </c>
      <c r="F215" s="5" t="s">
        <v>51</v>
      </c>
      <c r="G215" s="5" t="s">
        <v>52</v>
      </c>
      <c r="H215" s="5" t="s">
        <v>53</v>
      </c>
      <c r="I215" s="5" t="s">
        <v>43</v>
      </c>
      <c r="J215" s="5" t="s">
        <v>54</v>
      </c>
      <c r="K215" s="7">
        <v>38167</v>
      </c>
      <c r="L215" s="7">
        <v>43525</v>
      </c>
      <c r="M215" s="6" t="s">
        <v>55</v>
      </c>
      <c r="N215" s="5" t="s">
        <v>56</v>
      </c>
      <c r="O215" s="9"/>
      <c r="P215" s="6" t="str">
        <f>VLOOKUP(Table1[[#This Row],[SMT]],Table13[[SMT'#]:[163 J Election Question]],9,0)</f>
        <v>Yes</v>
      </c>
      <c r="Q215" s="6">
        <v>2018</v>
      </c>
      <c r="R215" s="6"/>
      <c r="S21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15" s="37">
        <f>VLOOKUP(Table1[[#This Row],[SMT]],'[1]Section 163(j) Election'!$A$5:$J$1406,7,0)</f>
        <v>2018</v>
      </c>
    </row>
    <row r="216" spans="1:20" s="5" customFormat="1" ht="30" customHeight="1" x14ac:dyDescent="0.25">
      <c r="A216" s="5" t="s">
        <v>2281</v>
      </c>
      <c r="B216" s="15">
        <v>61609</v>
      </c>
      <c r="C216" s="6">
        <v>100</v>
      </c>
      <c r="D216" s="5" t="s">
        <v>2281</v>
      </c>
      <c r="E216" s="5" t="s">
        <v>2323</v>
      </c>
      <c r="F216" s="5" t="s">
        <v>2324</v>
      </c>
      <c r="G216" s="5" t="s">
        <v>1631</v>
      </c>
      <c r="H216" s="5" t="s">
        <v>630</v>
      </c>
      <c r="I216" s="5" t="s">
        <v>43</v>
      </c>
      <c r="J216" s="5" t="s">
        <v>33</v>
      </c>
      <c r="K216" s="7">
        <v>38299</v>
      </c>
      <c r="L216" s="7"/>
      <c r="M216" s="6" t="s">
        <v>422</v>
      </c>
      <c r="N216" s="5" t="s">
        <v>178</v>
      </c>
      <c r="O216" s="9"/>
      <c r="P216" s="6" t="str">
        <f>VLOOKUP(Table1[[#This Row],[SMT]],Table13[[SMT'#]:[163 J Election Question]],9,0)</f>
        <v>No</v>
      </c>
      <c r="Q216" s="6"/>
      <c r="R216" s="6"/>
      <c r="S21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16" s="38">
        <f>VLOOKUP(Table1[[#This Row],[SMT]],'[1]Section 163(j) Election'!$A$5:$J$1406,7,0)</f>
        <v>0</v>
      </c>
    </row>
    <row r="217" spans="1:20" s="5" customFormat="1" ht="30" customHeight="1" x14ac:dyDescent="0.25">
      <c r="A217" s="5" t="s">
        <v>495</v>
      </c>
      <c r="B217" s="15">
        <v>61622</v>
      </c>
      <c r="C217" s="6">
        <v>50</v>
      </c>
      <c r="D217" s="5" t="s">
        <v>495</v>
      </c>
      <c r="E217" s="5" t="s">
        <v>526</v>
      </c>
      <c r="F217" s="5" t="s">
        <v>527</v>
      </c>
      <c r="G217" s="5" t="s">
        <v>528</v>
      </c>
      <c r="H217" s="5" t="s">
        <v>431</v>
      </c>
      <c r="I217" s="5" t="s">
        <v>43</v>
      </c>
      <c r="J217" s="5" t="s">
        <v>529</v>
      </c>
      <c r="K217" s="7">
        <v>38300</v>
      </c>
      <c r="L217" s="7"/>
      <c r="M217" s="6" t="s">
        <v>37</v>
      </c>
      <c r="N217" s="5" t="s">
        <v>47</v>
      </c>
      <c r="O217" s="9"/>
      <c r="P217" s="6" t="str">
        <f>VLOOKUP(Table1[[#This Row],[SMT]],Table13[[SMT'#]:[163 J Election Question]],9,0)</f>
        <v>Yes</v>
      </c>
      <c r="Q217" s="6">
        <v>2018</v>
      </c>
      <c r="R217" s="6"/>
      <c r="S21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17" s="37">
        <f>VLOOKUP(Table1[[#This Row],[SMT]],'[1]Section 163(j) Election'!$A$5:$J$1406,7,0)</f>
        <v>2018</v>
      </c>
    </row>
    <row r="218" spans="1:20" s="5" customFormat="1" ht="30" customHeight="1" x14ac:dyDescent="0.25">
      <c r="A218" s="5" t="s">
        <v>846</v>
      </c>
      <c r="B218" s="15">
        <v>61622</v>
      </c>
      <c r="C218" s="6">
        <v>39</v>
      </c>
      <c r="D218" s="5" t="s">
        <v>846</v>
      </c>
      <c r="E218" s="5" t="s">
        <v>526</v>
      </c>
      <c r="F218" s="5" t="s">
        <v>527</v>
      </c>
      <c r="G218" s="5" t="s">
        <v>528</v>
      </c>
      <c r="H218" s="5" t="s">
        <v>431</v>
      </c>
      <c r="I218" s="5" t="s">
        <v>43</v>
      </c>
      <c r="J218" s="5" t="s">
        <v>529</v>
      </c>
      <c r="K218" s="7">
        <v>38300</v>
      </c>
      <c r="L218" s="7"/>
      <c r="M218" s="6" t="s">
        <v>37</v>
      </c>
      <c r="N218" s="5" t="s">
        <v>47</v>
      </c>
      <c r="O218" s="9"/>
      <c r="P218" s="6" t="str">
        <f>VLOOKUP(Table1[[#This Row],[SMT]],Table13[[SMT'#]:[163 J Election Question]],9,0)</f>
        <v>Yes</v>
      </c>
      <c r="Q218" s="6">
        <v>2018</v>
      </c>
      <c r="R218" s="6"/>
      <c r="S21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18" s="38">
        <f>VLOOKUP(Table1[[#This Row],[SMT]],'[1]Section 163(j) Election'!$A$5:$J$1406,7,0)</f>
        <v>2018</v>
      </c>
    </row>
    <row r="219" spans="1:20" s="5" customFormat="1" ht="30" customHeight="1" x14ac:dyDescent="0.25">
      <c r="A219" s="5" t="s">
        <v>865</v>
      </c>
      <c r="B219" s="15">
        <v>61622</v>
      </c>
      <c r="C219" s="6">
        <v>11</v>
      </c>
      <c r="D219" s="5" t="s">
        <v>865</v>
      </c>
      <c r="E219" s="5" t="s">
        <v>526</v>
      </c>
      <c r="F219" s="5" t="s">
        <v>527</v>
      </c>
      <c r="G219" s="5" t="s">
        <v>528</v>
      </c>
      <c r="H219" s="5" t="s">
        <v>431</v>
      </c>
      <c r="I219" s="5" t="s">
        <v>43</v>
      </c>
      <c r="J219" s="5" t="s">
        <v>529</v>
      </c>
      <c r="K219" s="7">
        <v>38300</v>
      </c>
      <c r="L219" s="7"/>
      <c r="M219" s="6" t="s">
        <v>37</v>
      </c>
      <c r="N219" s="5" t="s">
        <v>47</v>
      </c>
      <c r="O219" s="9"/>
      <c r="P219" s="6" t="str">
        <f>VLOOKUP(Table1[[#This Row],[SMT]],Table13[[SMT'#]:[163 J Election Question]],9,0)</f>
        <v>Yes</v>
      </c>
      <c r="Q219" s="6">
        <v>2018</v>
      </c>
      <c r="R219" s="6"/>
      <c r="S21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19" s="37">
        <f>VLOOKUP(Table1[[#This Row],[SMT]],'[1]Section 163(j) Election'!$A$5:$J$1406,7,0)</f>
        <v>2018</v>
      </c>
    </row>
    <row r="220" spans="1:20" s="5" customFormat="1" ht="30" customHeight="1" x14ac:dyDescent="0.25">
      <c r="A220" s="5" t="s">
        <v>3589</v>
      </c>
      <c r="B220" s="15">
        <v>61623</v>
      </c>
      <c r="C220" s="6">
        <v>100</v>
      </c>
      <c r="D220" s="5" t="s">
        <v>3589</v>
      </c>
      <c r="E220" s="5" t="s">
        <v>3629</v>
      </c>
      <c r="F220" s="5" t="s">
        <v>3630</v>
      </c>
      <c r="G220" s="5" t="s">
        <v>1110</v>
      </c>
      <c r="H220" s="5" t="s">
        <v>451</v>
      </c>
      <c r="I220" s="5" t="s">
        <v>452</v>
      </c>
      <c r="J220" s="5" t="s">
        <v>1111</v>
      </c>
      <c r="K220" s="7">
        <v>37978</v>
      </c>
      <c r="L220" s="7"/>
      <c r="M220" s="6" t="s">
        <v>55</v>
      </c>
      <c r="N220" s="5" t="s">
        <v>178</v>
      </c>
      <c r="O220" s="9"/>
      <c r="P220" s="6" t="str">
        <f>VLOOKUP(Table1[[#This Row],[SMT]],Table13[[SMT'#]:[163 J Election Question]],9,0)</f>
        <v>No</v>
      </c>
      <c r="Q220" s="6"/>
      <c r="R220" s="6"/>
      <c r="S22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20" s="38">
        <f>VLOOKUP(Table1[[#This Row],[SMT]],'[1]Section 163(j) Election'!$A$5:$J$1406,7,0)</f>
        <v>0</v>
      </c>
    </row>
    <row r="221" spans="1:20" s="5" customFormat="1" ht="30" customHeight="1" x14ac:dyDescent="0.25">
      <c r="A221" s="27" t="s">
        <v>3634</v>
      </c>
      <c r="B221" s="28">
        <v>61624</v>
      </c>
      <c r="C221" s="29">
        <v>100</v>
      </c>
      <c r="D221" s="27" t="s">
        <v>3634</v>
      </c>
      <c r="E221" s="27" t="s">
        <v>3647</v>
      </c>
      <c r="F221" s="27" t="s">
        <v>3648</v>
      </c>
      <c r="G221" s="27" t="s">
        <v>3649</v>
      </c>
      <c r="H221" s="27" t="s">
        <v>451</v>
      </c>
      <c r="I221" s="27" t="s">
        <v>452</v>
      </c>
      <c r="J221" s="27" t="s">
        <v>3650</v>
      </c>
      <c r="K221" s="30">
        <v>37985</v>
      </c>
      <c r="L221" s="30"/>
      <c r="M221" s="29" t="s">
        <v>55</v>
      </c>
      <c r="N221" s="27" t="s">
        <v>178</v>
      </c>
      <c r="O221" s="31"/>
      <c r="P221" s="29" t="s">
        <v>21</v>
      </c>
      <c r="Q221" s="29">
        <v>2019</v>
      </c>
      <c r="R221" s="29"/>
      <c r="S22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21" s="37">
        <f>VLOOKUP(Table1[[#This Row],[SMT]],'[1]Section 163(j) Election'!$A$5:$J$1406,7,0)</f>
        <v>2018</v>
      </c>
    </row>
    <row r="222" spans="1:20" s="5" customFormat="1" ht="30" customHeight="1" x14ac:dyDescent="0.25">
      <c r="A222" s="5" t="s">
        <v>3634</v>
      </c>
      <c r="B222" s="15">
        <v>61625</v>
      </c>
      <c r="C222" s="6">
        <v>100</v>
      </c>
      <c r="D222" s="5" t="s">
        <v>3634</v>
      </c>
      <c r="E222" s="5" t="s">
        <v>3651</v>
      </c>
      <c r="F222" s="5" t="s">
        <v>3652</v>
      </c>
      <c r="G222" s="5" t="s">
        <v>3653</v>
      </c>
      <c r="H222" s="5" t="s">
        <v>463</v>
      </c>
      <c r="I222" s="5" t="s">
        <v>452</v>
      </c>
      <c r="J222" s="5" t="s">
        <v>710</v>
      </c>
      <c r="K222" s="7">
        <v>38288</v>
      </c>
      <c r="L222" s="7"/>
      <c r="M222" s="6" t="s">
        <v>55</v>
      </c>
      <c r="N222" s="5" t="s">
        <v>178</v>
      </c>
      <c r="O222" s="9"/>
      <c r="P222" s="6" t="str">
        <f>VLOOKUP(Table1[[#This Row],[SMT]],Table13[[SMT'#]:[163 J Election Question]],9,0)</f>
        <v>No</v>
      </c>
      <c r="Q222" s="6"/>
      <c r="R222" s="6"/>
      <c r="S22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22" s="38">
        <f>VLOOKUP(Table1[[#This Row],[SMT]],'[1]Section 163(j) Election'!$A$5:$J$1406,7,0)</f>
        <v>0</v>
      </c>
    </row>
    <row r="223" spans="1:20" s="5" customFormat="1" ht="30" customHeight="1" x14ac:dyDescent="0.25">
      <c r="A223" s="5" t="s">
        <v>2023</v>
      </c>
      <c r="B223" s="15">
        <v>61629</v>
      </c>
      <c r="C223" s="6">
        <v>100</v>
      </c>
      <c r="D223" s="5" t="s">
        <v>2023</v>
      </c>
      <c r="E223" s="5" t="s">
        <v>2024</v>
      </c>
      <c r="F223" s="5" t="s">
        <v>2025</v>
      </c>
      <c r="G223" s="5" t="s">
        <v>1999</v>
      </c>
      <c r="H223" s="5" t="s">
        <v>203</v>
      </c>
      <c r="I223" s="5" t="s">
        <v>133</v>
      </c>
      <c r="J223" s="5" t="s">
        <v>2000</v>
      </c>
      <c r="K223" s="7">
        <v>38113</v>
      </c>
      <c r="L223" s="7">
        <v>43466</v>
      </c>
      <c r="M223" s="6" t="s">
        <v>46</v>
      </c>
      <c r="N223" s="5" t="s">
        <v>26</v>
      </c>
      <c r="O223" s="9"/>
      <c r="P223" s="6" t="str">
        <f>VLOOKUP(Table1[[#This Row],[SMT]],Table13[[SMT'#]:[163 J Election Question]],9,0)</f>
        <v>Yes</v>
      </c>
      <c r="Q223" s="6">
        <v>2018</v>
      </c>
      <c r="R223" s="6"/>
      <c r="S223" s="37" t="str">
        <f>IF(VLOOKUP(Table1[[#This Row],[SMT]],'[1]Section 163(j) Election'!$A$5:$H$1484,8,0)=Table1[[#This Row],[Make Section 163j Election (Yes/No)]],"MATCH",VLOOKUP(Table1[[#This Row],[SMT]],'[1]Section 163(j) Election'!$A$5:$H$1406,8,0))</f>
        <v>NEF DISPOSED INTEREST IN 2018</v>
      </c>
      <c r="T223" s="37">
        <f>VLOOKUP(Table1[[#This Row],[SMT]],'[1]Section 163(j) Election'!$A$5:$J$1406,7,0)</f>
        <v>0</v>
      </c>
    </row>
    <row r="224" spans="1:20" s="5" customFormat="1" ht="30" customHeight="1" x14ac:dyDescent="0.25">
      <c r="A224" s="5" t="s">
        <v>3634</v>
      </c>
      <c r="B224" s="15">
        <v>61639</v>
      </c>
      <c r="C224" s="6">
        <v>100</v>
      </c>
      <c r="D224" s="5" t="s">
        <v>3634</v>
      </c>
      <c r="E224" s="5" t="s">
        <v>3654</v>
      </c>
      <c r="F224" s="5" t="s">
        <v>3655</v>
      </c>
      <c r="G224" s="5" t="s">
        <v>1314</v>
      </c>
      <c r="H224" s="5" t="s">
        <v>451</v>
      </c>
      <c r="I224" s="5" t="s">
        <v>452</v>
      </c>
      <c r="J224" s="5" t="s">
        <v>1315</v>
      </c>
      <c r="K224" s="7">
        <v>37974</v>
      </c>
      <c r="L224" s="7"/>
      <c r="M224" s="6" t="s">
        <v>55</v>
      </c>
      <c r="N224" s="5" t="s">
        <v>56</v>
      </c>
      <c r="O224" s="9"/>
      <c r="P224" s="6" t="str">
        <f>VLOOKUP(Table1[[#This Row],[SMT]],Table13[[SMT'#]:[163 J Election Question]],9,0)</f>
        <v>Yes</v>
      </c>
      <c r="Q224" s="6">
        <v>2018</v>
      </c>
      <c r="R224" s="6"/>
      <c r="S22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24" s="38">
        <f>VLOOKUP(Table1[[#This Row],[SMT]],'[1]Section 163(j) Election'!$A$5:$J$1406,7,0)</f>
        <v>2018</v>
      </c>
    </row>
    <row r="225" spans="1:20" s="5" customFormat="1" ht="30" customHeight="1" x14ac:dyDescent="0.25">
      <c r="A225" s="5" t="s">
        <v>3634</v>
      </c>
      <c r="B225" s="15">
        <v>61641</v>
      </c>
      <c r="C225" s="6">
        <v>100</v>
      </c>
      <c r="D225" s="5" t="s">
        <v>3634</v>
      </c>
      <c r="E225" s="5" t="s">
        <v>3656</v>
      </c>
      <c r="F225" s="5" t="s">
        <v>3657</v>
      </c>
      <c r="G225" s="5" t="s">
        <v>3658</v>
      </c>
      <c r="H225" s="5" t="s">
        <v>16</v>
      </c>
      <c r="I225" s="5" t="s">
        <v>17</v>
      </c>
      <c r="J225" s="5" t="s">
        <v>473</v>
      </c>
      <c r="K225" s="7">
        <v>37972</v>
      </c>
      <c r="L225" s="7"/>
      <c r="M225" s="6" t="s">
        <v>55</v>
      </c>
      <c r="N225" s="5" t="s">
        <v>178</v>
      </c>
      <c r="O225" s="9"/>
      <c r="P225" s="6" t="str">
        <f>VLOOKUP(Table1[[#This Row],[SMT]],Table13[[SMT'#]:[163 J Election Question]],9,0)</f>
        <v>Yes</v>
      </c>
      <c r="Q225" s="6">
        <v>2018</v>
      </c>
      <c r="R225" s="6"/>
      <c r="S22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25" s="37">
        <f>VLOOKUP(Table1[[#This Row],[SMT]],'[1]Section 163(j) Election'!$A$5:$J$1406,7,0)</f>
        <v>2018</v>
      </c>
    </row>
    <row r="226" spans="1:20" s="5" customFormat="1" ht="30" customHeight="1" x14ac:dyDescent="0.25">
      <c r="A226" s="5" t="s">
        <v>3634</v>
      </c>
      <c r="B226" s="15">
        <v>61642</v>
      </c>
      <c r="C226" s="6">
        <v>100</v>
      </c>
      <c r="D226" s="5" t="s">
        <v>3634</v>
      </c>
      <c r="E226" s="5" t="s">
        <v>3659</v>
      </c>
      <c r="F226" s="5" t="s">
        <v>3660</v>
      </c>
      <c r="G226" s="5" t="s">
        <v>2945</v>
      </c>
      <c r="H226" s="5" t="s">
        <v>16</v>
      </c>
      <c r="I226" s="5" t="s">
        <v>17</v>
      </c>
      <c r="J226" s="5" t="s">
        <v>171</v>
      </c>
      <c r="K226" s="7">
        <v>37979</v>
      </c>
      <c r="L226" s="7"/>
      <c r="M226" s="6" t="s">
        <v>55</v>
      </c>
      <c r="N226" s="5" t="s">
        <v>178</v>
      </c>
      <c r="O226" s="9"/>
      <c r="P226" s="6" t="str">
        <f>VLOOKUP(Table1[[#This Row],[SMT]],Table13[[SMT'#]:[163 J Election Question]],9,0)</f>
        <v>Yes</v>
      </c>
      <c r="Q226" s="6">
        <v>2018</v>
      </c>
      <c r="R226" s="6"/>
      <c r="S22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26" s="38">
        <f>VLOOKUP(Table1[[#This Row],[SMT]],'[1]Section 163(j) Election'!$A$5:$J$1406,7,0)</f>
        <v>2018</v>
      </c>
    </row>
    <row r="227" spans="1:20" s="5" customFormat="1" ht="30" customHeight="1" x14ac:dyDescent="0.25">
      <c r="A227" s="5" t="s">
        <v>3634</v>
      </c>
      <c r="B227" s="15">
        <v>61643</v>
      </c>
      <c r="C227" s="6">
        <v>100</v>
      </c>
      <c r="D227" s="5" t="s">
        <v>3634</v>
      </c>
      <c r="E227" s="5" t="s">
        <v>3661</v>
      </c>
      <c r="F227" s="5" t="s">
        <v>3661</v>
      </c>
      <c r="G227" s="5" t="s">
        <v>3662</v>
      </c>
      <c r="H227" s="5" t="s">
        <v>3455</v>
      </c>
      <c r="I227" s="5" t="s">
        <v>17</v>
      </c>
      <c r="J227" s="5" t="s">
        <v>1335</v>
      </c>
      <c r="K227" s="7">
        <v>37985</v>
      </c>
      <c r="L227" s="7"/>
      <c r="M227" s="6" t="s">
        <v>55</v>
      </c>
      <c r="N227" s="5" t="s">
        <v>178</v>
      </c>
      <c r="O227" s="9"/>
      <c r="P227" s="6" t="str">
        <f>VLOOKUP(Table1[[#This Row],[SMT]],Table13[[SMT'#]:[163 J Election Question]],9,0)</f>
        <v>No</v>
      </c>
      <c r="Q227" s="6"/>
      <c r="R227" s="6"/>
      <c r="S22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27" s="37">
        <f>VLOOKUP(Table1[[#This Row],[SMT]],'[1]Section 163(j) Election'!$A$5:$J$1406,7,0)</f>
        <v>0</v>
      </c>
    </row>
    <row r="228" spans="1:20" s="5" customFormat="1" ht="30" customHeight="1" x14ac:dyDescent="0.25">
      <c r="A228" s="5" t="s">
        <v>2281</v>
      </c>
      <c r="B228" s="15">
        <v>61646</v>
      </c>
      <c r="C228" s="6">
        <v>100</v>
      </c>
      <c r="D228" s="5" t="s">
        <v>2281</v>
      </c>
      <c r="E228" s="5" t="s">
        <v>2325</v>
      </c>
      <c r="F228" s="5" t="s">
        <v>2326</v>
      </c>
      <c r="G228" s="5" t="s">
        <v>1265</v>
      </c>
      <c r="H228" s="5" t="s">
        <v>53</v>
      </c>
      <c r="I228" s="5" t="s">
        <v>43</v>
      </c>
      <c r="J228" s="5" t="s">
        <v>1266</v>
      </c>
      <c r="K228" s="7">
        <v>38336</v>
      </c>
      <c r="L228" s="7"/>
      <c r="M228" s="6" t="s">
        <v>422</v>
      </c>
      <c r="N228" s="5" t="s">
        <v>47</v>
      </c>
      <c r="O228" s="9"/>
      <c r="P228" s="6" t="str">
        <f>VLOOKUP(Table1[[#This Row],[SMT]],Table13[[SMT'#]:[163 J Election Question]],9,0)</f>
        <v>No</v>
      </c>
      <c r="Q228" s="6"/>
      <c r="R228" s="6"/>
      <c r="S22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28" s="38">
        <f>VLOOKUP(Table1[[#This Row],[SMT]],'[1]Section 163(j) Election'!$A$5:$J$1406,7,0)</f>
        <v>0</v>
      </c>
    </row>
    <row r="229" spans="1:20" s="5" customFormat="1" ht="30" customHeight="1" x14ac:dyDescent="0.25">
      <c r="A229" s="5" t="s">
        <v>846</v>
      </c>
      <c r="B229" s="15">
        <v>61651</v>
      </c>
      <c r="C229" s="6">
        <v>94</v>
      </c>
      <c r="D229" s="5" t="s">
        <v>846</v>
      </c>
      <c r="E229" s="5" t="s">
        <v>863</v>
      </c>
      <c r="F229" s="5" t="s">
        <v>864</v>
      </c>
      <c r="G229" s="5" t="s">
        <v>849</v>
      </c>
      <c r="H229" s="5" t="s">
        <v>127</v>
      </c>
      <c r="I229" s="5" t="s">
        <v>43</v>
      </c>
      <c r="J229" s="5" t="s">
        <v>432</v>
      </c>
      <c r="K229" s="7">
        <v>38078</v>
      </c>
      <c r="L229" s="7"/>
      <c r="M229" s="6" t="s">
        <v>422</v>
      </c>
      <c r="N229" s="5" t="s">
        <v>47</v>
      </c>
      <c r="O229" s="9"/>
      <c r="P229" s="6" t="str">
        <f>VLOOKUP(Table1[[#This Row],[SMT]],Table13[[SMT'#]:[163 J Election Question]],9,0)</f>
        <v>Yes</v>
      </c>
      <c r="Q229" s="6">
        <v>2018</v>
      </c>
      <c r="R229" s="6"/>
      <c r="S22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29" s="37">
        <f>VLOOKUP(Table1[[#This Row],[SMT]],'[1]Section 163(j) Election'!$A$5:$J$1406,7,0)</f>
        <v>2018</v>
      </c>
    </row>
    <row r="230" spans="1:20" s="5" customFormat="1" ht="30" customHeight="1" x14ac:dyDescent="0.25">
      <c r="A230" s="5" t="s">
        <v>2281</v>
      </c>
      <c r="B230" s="15">
        <v>61651</v>
      </c>
      <c r="C230" s="6">
        <v>6</v>
      </c>
      <c r="D230" s="5" t="s">
        <v>2281</v>
      </c>
      <c r="E230" s="5" t="s">
        <v>863</v>
      </c>
      <c r="F230" s="5" t="s">
        <v>864</v>
      </c>
      <c r="G230" s="5" t="s">
        <v>849</v>
      </c>
      <c r="H230" s="5" t="s">
        <v>127</v>
      </c>
      <c r="I230" s="5" t="s">
        <v>43</v>
      </c>
      <c r="J230" s="5" t="s">
        <v>432</v>
      </c>
      <c r="K230" s="7">
        <v>38078</v>
      </c>
      <c r="L230" s="7"/>
      <c r="M230" s="6" t="s">
        <v>422</v>
      </c>
      <c r="N230" s="5" t="s">
        <v>47</v>
      </c>
      <c r="O230" s="9"/>
      <c r="P230" s="6" t="str">
        <f>VLOOKUP(Table1[[#This Row],[SMT]],Table13[[SMT'#]:[163 J Election Question]],9,0)</f>
        <v>Yes</v>
      </c>
      <c r="Q230" s="6">
        <v>2018</v>
      </c>
      <c r="R230" s="6"/>
      <c r="S23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30" s="38">
        <f>VLOOKUP(Table1[[#This Row],[SMT]],'[1]Section 163(j) Election'!$A$5:$J$1406,7,0)</f>
        <v>2018</v>
      </c>
    </row>
    <row r="231" spans="1:20" s="5" customFormat="1" ht="30" customHeight="1" x14ac:dyDescent="0.25">
      <c r="A231" s="5" t="s">
        <v>865</v>
      </c>
      <c r="B231" s="15">
        <v>61660</v>
      </c>
      <c r="C231" s="6">
        <v>100</v>
      </c>
      <c r="D231" s="5" t="s">
        <v>865</v>
      </c>
      <c r="E231" s="5" t="s">
        <v>869</v>
      </c>
      <c r="F231" s="5" t="s">
        <v>870</v>
      </c>
      <c r="G231" s="5" t="s">
        <v>871</v>
      </c>
      <c r="H231" s="5" t="s">
        <v>499</v>
      </c>
      <c r="I231" s="5" t="s">
        <v>43</v>
      </c>
      <c r="J231" s="5" t="s">
        <v>432</v>
      </c>
      <c r="K231" s="7">
        <v>38198</v>
      </c>
      <c r="L231" s="7"/>
      <c r="M231" s="6" t="s">
        <v>422</v>
      </c>
      <c r="N231" s="5" t="s">
        <v>47</v>
      </c>
      <c r="O231" s="9"/>
      <c r="P231" s="6" t="str">
        <f>VLOOKUP(Table1[[#This Row],[SMT]],Table13[[SMT'#]:[163 J Election Question]],9,0)</f>
        <v>No</v>
      </c>
      <c r="Q231" s="6"/>
      <c r="R231" s="6"/>
      <c r="S23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31" s="37">
        <f>VLOOKUP(Table1[[#This Row],[SMT]],'[1]Section 163(j) Election'!$A$5:$J$1406,7,0)</f>
        <v>0</v>
      </c>
    </row>
    <row r="232" spans="1:20" s="5" customFormat="1" ht="30" customHeight="1" x14ac:dyDescent="0.25">
      <c r="A232" s="5" t="s">
        <v>49</v>
      </c>
      <c r="B232" s="15">
        <v>61662</v>
      </c>
      <c r="C232" s="6">
        <v>100</v>
      </c>
      <c r="D232" s="5" t="s">
        <v>49</v>
      </c>
      <c r="E232" s="5" t="s">
        <v>2226</v>
      </c>
      <c r="F232" s="5" t="s">
        <v>2227</v>
      </c>
      <c r="G232" s="5" t="s">
        <v>2228</v>
      </c>
      <c r="H232" s="5" t="s">
        <v>182</v>
      </c>
      <c r="I232" s="5" t="s">
        <v>32</v>
      </c>
      <c r="J232" s="5" t="s">
        <v>33</v>
      </c>
      <c r="K232" s="7">
        <v>38335</v>
      </c>
      <c r="L232" s="7"/>
      <c r="M232" s="6" t="s">
        <v>55</v>
      </c>
      <c r="N232" s="5" t="s">
        <v>26</v>
      </c>
      <c r="O232" s="9"/>
      <c r="P232" s="6" t="str">
        <f>VLOOKUP(Table1[[#This Row],[SMT]],Table13[[SMT'#]:[163 J Election Question]],9,0)</f>
        <v>Yes</v>
      </c>
      <c r="Q232" s="6">
        <v>2018</v>
      </c>
      <c r="R232" s="6"/>
      <c r="S23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32" s="38">
        <f>VLOOKUP(Table1[[#This Row],[SMT]],'[1]Section 163(j) Election'!$A$5:$J$1406,7,0)</f>
        <v>2018</v>
      </c>
    </row>
    <row r="233" spans="1:20" s="5" customFormat="1" ht="30" customHeight="1" x14ac:dyDescent="0.25">
      <c r="A233" s="5" t="s">
        <v>49</v>
      </c>
      <c r="B233" s="15">
        <v>61667</v>
      </c>
      <c r="C233" s="6">
        <v>100</v>
      </c>
      <c r="D233" s="5" t="s">
        <v>49</v>
      </c>
      <c r="E233" s="5" t="s">
        <v>2229</v>
      </c>
      <c r="F233" s="5" t="s">
        <v>2230</v>
      </c>
      <c r="G233" s="5" t="s">
        <v>381</v>
      </c>
      <c r="H233" s="5" t="s">
        <v>203</v>
      </c>
      <c r="I233" s="5" t="s">
        <v>133</v>
      </c>
      <c r="J233" s="5" t="s">
        <v>134</v>
      </c>
      <c r="K233" s="7">
        <v>38240</v>
      </c>
      <c r="L233" s="7"/>
      <c r="M233" s="6" t="s">
        <v>55</v>
      </c>
      <c r="N233" s="5" t="s">
        <v>47</v>
      </c>
      <c r="O233" s="9"/>
      <c r="P233" s="6" t="str">
        <f>VLOOKUP(Table1[[#This Row],[SMT]],Table13[[SMT'#]:[163 J Election Question]],9,0)</f>
        <v>No</v>
      </c>
      <c r="Q233" s="6"/>
      <c r="R233" s="6"/>
      <c r="S23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33" s="37">
        <f>VLOOKUP(Table1[[#This Row],[SMT]],'[1]Section 163(j) Election'!$A$5:$J$1406,7,0)</f>
        <v>0</v>
      </c>
    </row>
    <row r="234" spans="1:20" s="5" customFormat="1" ht="30" customHeight="1" x14ac:dyDescent="0.25">
      <c r="A234" s="5" t="s">
        <v>49</v>
      </c>
      <c r="B234" s="15">
        <v>61668</v>
      </c>
      <c r="C234" s="6">
        <v>100</v>
      </c>
      <c r="D234" s="5" t="s">
        <v>49</v>
      </c>
      <c r="E234" s="5" t="s">
        <v>2231</v>
      </c>
      <c r="F234" s="5" t="s">
        <v>2232</v>
      </c>
      <c r="G234" s="5" t="s">
        <v>2233</v>
      </c>
      <c r="H234" s="5" t="s">
        <v>109</v>
      </c>
      <c r="I234" s="5" t="s">
        <v>32</v>
      </c>
      <c r="J234" s="5" t="s">
        <v>24</v>
      </c>
      <c r="K234" s="7">
        <v>38169</v>
      </c>
      <c r="L234" s="7"/>
      <c r="M234" s="6" t="s">
        <v>55</v>
      </c>
      <c r="N234" s="5" t="s">
        <v>47</v>
      </c>
      <c r="O234" s="9"/>
      <c r="P234" s="6" t="str">
        <f>VLOOKUP(Table1[[#This Row],[SMT]],Table13[[SMT'#]:[163 J Election Question]],9,0)</f>
        <v>No</v>
      </c>
      <c r="Q234" s="6"/>
      <c r="R234" s="6"/>
      <c r="S23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34" s="38">
        <f>VLOOKUP(Table1[[#This Row],[SMT]],'[1]Section 163(j) Election'!$A$5:$J$1406,7,0)</f>
        <v>0</v>
      </c>
    </row>
    <row r="235" spans="1:20" s="21" customFormat="1" ht="30" customHeight="1" x14ac:dyDescent="0.25">
      <c r="A235" s="5" t="s">
        <v>2281</v>
      </c>
      <c r="B235" s="15">
        <v>61674</v>
      </c>
      <c r="C235" s="6">
        <v>100</v>
      </c>
      <c r="D235" s="5" t="s">
        <v>2281</v>
      </c>
      <c r="E235" s="5" t="s">
        <v>2327</v>
      </c>
      <c r="F235" s="5" t="s">
        <v>2328</v>
      </c>
      <c r="G235" s="5" t="s">
        <v>2329</v>
      </c>
      <c r="H235" s="5" t="s">
        <v>306</v>
      </c>
      <c r="I235" s="5" t="s">
        <v>133</v>
      </c>
      <c r="J235" s="5" t="s">
        <v>2177</v>
      </c>
      <c r="K235" s="7">
        <v>38121</v>
      </c>
      <c r="L235" s="7"/>
      <c r="M235" s="6" t="s">
        <v>55</v>
      </c>
      <c r="N235" s="5" t="s">
        <v>47</v>
      </c>
      <c r="O235" s="9"/>
      <c r="P235" s="6" t="str">
        <f>VLOOKUP(Table1[[#This Row],[SMT]],Table13[[SMT'#]:[163 J Election Question]],9,0)</f>
        <v>No</v>
      </c>
      <c r="Q235" s="6"/>
      <c r="R235" s="6"/>
      <c r="S23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35" s="37">
        <f>VLOOKUP(Table1[[#This Row],[SMT]],'[1]Section 163(j) Election'!$A$5:$J$1406,7,0)</f>
        <v>0</v>
      </c>
    </row>
    <row r="236" spans="1:20" s="5" customFormat="1" ht="30" customHeight="1" x14ac:dyDescent="0.25">
      <c r="A236" s="5" t="s">
        <v>49</v>
      </c>
      <c r="B236" s="15">
        <v>61680</v>
      </c>
      <c r="C236" s="6">
        <v>100</v>
      </c>
      <c r="D236" s="5" t="s">
        <v>49</v>
      </c>
      <c r="E236" s="5" t="s">
        <v>2234</v>
      </c>
      <c r="F236" s="5" t="s">
        <v>2235</v>
      </c>
      <c r="G236" s="5" t="s">
        <v>309</v>
      </c>
      <c r="H236" s="5" t="s">
        <v>144</v>
      </c>
      <c r="I236" s="5" t="s">
        <v>133</v>
      </c>
      <c r="J236" s="5" t="s">
        <v>204</v>
      </c>
      <c r="K236" s="7">
        <v>38230</v>
      </c>
      <c r="L236" s="7"/>
      <c r="M236" s="6" t="s">
        <v>55</v>
      </c>
      <c r="N236" s="5" t="s">
        <v>47</v>
      </c>
      <c r="O236" s="9"/>
      <c r="P236" s="6" t="str">
        <f>VLOOKUP(Table1[[#This Row],[SMT]],Table13[[SMT'#]:[163 J Election Question]],9,0)</f>
        <v>No</v>
      </c>
      <c r="Q236" s="6"/>
      <c r="R236" s="6"/>
      <c r="S23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36" s="38">
        <f>VLOOKUP(Table1[[#This Row],[SMT]],'[1]Section 163(j) Election'!$A$5:$J$1406,7,0)</f>
        <v>0</v>
      </c>
    </row>
    <row r="237" spans="1:20" s="5" customFormat="1" ht="30" customHeight="1" x14ac:dyDescent="0.25">
      <c r="A237" s="5" t="s">
        <v>49</v>
      </c>
      <c r="B237" s="15">
        <v>61683</v>
      </c>
      <c r="C237" s="6">
        <v>100</v>
      </c>
      <c r="D237" s="5" t="s">
        <v>49</v>
      </c>
      <c r="E237" s="5" t="s">
        <v>2236</v>
      </c>
      <c r="F237" s="5" t="s">
        <v>2237</v>
      </c>
      <c r="G237" s="5" t="s">
        <v>2238</v>
      </c>
      <c r="H237" s="5" t="s">
        <v>630</v>
      </c>
      <c r="I237" s="5" t="s">
        <v>43</v>
      </c>
      <c r="J237" s="5" t="s">
        <v>1348</v>
      </c>
      <c r="K237" s="7">
        <v>38198</v>
      </c>
      <c r="L237" s="7"/>
      <c r="M237" s="6" t="s">
        <v>55</v>
      </c>
      <c r="N237" s="5" t="s">
        <v>47</v>
      </c>
      <c r="O237" s="9"/>
      <c r="P237" s="6" t="str">
        <f>VLOOKUP(Table1[[#This Row],[SMT]],Table13[[SMT'#]:[163 J Election Question]],9,0)</f>
        <v>No</v>
      </c>
      <c r="Q237" s="6"/>
      <c r="R237" s="6"/>
      <c r="S23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37" s="37">
        <f>VLOOKUP(Table1[[#This Row],[SMT]],'[1]Section 163(j) Election'!$A$5:$J$1406,7,0)</f>
        <v>0</v>
      </c>
    </row>
    <row r="238" spans="1:20" s="5" customFormat="1" ht="30" customHeight="1" x14ac:dyDescent="0.25">
      <c r="A238" s="5" t="s">
        <v>2281</v>
      </c>
      <c r="B238" s="15">
        <v>61684</v>
      </c>
      <c r="C238" s="6">
        <v>100</v>
      </c>
      <c r="D238" s="5" t="s">
        <v>2281</v>
      </c>
      <c r="E238" s="5" t="s">
        <v>2330</v>
      </c>
      <c r="F238" s="5" t="s">
        <v>2331</v>
      </c>
      <c r="G238" s="5" t="s">
        <v>2238</v>
      </c>
      <c r="H238" s="5" t="s">
        <v>630</v>
      </c>
      <c r="I238" s="5" t="s">
        <v>43</v>
      </c>
      <c r="J238" s="5" t="s">
        <v>1348</v>
      </c>
      <c r="K238" s="7">
        <v>38524</v>
      </c>
      <c r="L238" s="7"/>
      <c r="M238" s="6" t="s">
        <v>422</v>
      </c>
      <c r="N238" s="5" t="s">
        <v>56</v>
      </c>
      <c r="O238" s="9"/>
      <c r="P238" s="6" t="str">
        <f>VLOOKUP(Table1[[#This Row],[SMT]],Table13[[SMT'#]:[163 J Election Question]],9,0)</f>
        <v>No</v>
      </c>
      <c r="Q238" s="6"/>
      <c r="R238" s="6"/>
      <c r="S23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38" s="38">
        <f>VLOOKUP(Table1[[#This Row],[SMT]],'[1]Section 163(j) Election'!$A$5:$J$1406,7,0)</f>
        <v>0</v>
      </c>
    </row>
    <row r="239" spans="1:20" s="5" customFormat="1" ht="30" customHeight="1" x14ac:dyDescent="0.25">
      <c r="A239" s="5" t="s">
        <v>3777</v>
      </c>
      <c r="B239" s="15">
        <v>61685</v>
      </c>
      <c r="C239" s="6">
        <v>100</v>
      </c>
      <c r="D239" s="5" t="s">
        <v>3777</v>
      </c>
      <c r="E239" s="5" t="s">
        <v>3778</v>
      </c>
      <c r="F239" s="5" t="s">
        <v>3779</v>
      </c>
      <c r="G239" s="5" t="s">
        <v>2238</v>
      </c>
      <c r="H239" s="5" t="s">
        <v>630</v>
      </c>
      <c r="I239" s="5" t="s">
        <v>43</v>
      </c>
      <c r="J239" s="5" t="s">
        <v>1348</v>
      </c>
      <c r="K239" s="7">
        <v>38810</v>
      </c>
      <c r="L239" s="7"/>
      <c r="M239" s="6" t="s">
        <v>37</v>
      </c>
      <c r="N239" s="5" t="s">
        <v>47</v>
      </c>
      <c r="O239" s="9"/>
      <c r="P239" s="6" t="str">
        <f>VLOOKUP(Table1[[#This Row],[SMT]],Table13[[SMT'#]:[163 J Election Question]],9,0)</f>
        <v>No</v>
      </c>
      <c r="Q239" s="6"/>
      <c r="R239" s="6"/>
      <c r="S23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39" s="37">
        <f>VLOOKUP(Table1[[#This Row],[SMT]],'[1]Section 163(j) Election'!$A$5:$J$1406,7,0)</f>
        <v>0</v>
      </c>
    </row>
    <row r="240" spans="1:20" s="5" customFormat="1" ht="30" customHeight="1" x14ac:dyDescent="0.25">
      <c r="A240" s="5" t="s">
        <v>1193</v>
      </c>
      <c r="B240" s="15">
        <v>61686</v>
      </c>
      <c r="C240" s="6">
        <v>19</v>
      </c>
      <c r="D240" s="5" t="s">
        <v>1193</v>
      </c>
      <c r="E240" s="5" t="s">
        <v>1212</v>
      </c>
      <c r="F240" s="5" t="s">
        <v>1213</v>
      </c>
      <c r="G240" s="5" t="s">
        <v>1214</v>
      </c>
      <c r="H240" s="5" t="s">
        <v>232</v>
      </c>
      <c r="I240" s="5" t="s">
        <v>133</v>
      </c>
      <c r="J240" s="5" t="s">
        <v>1215</v>
      </c>
      <c r="K240" s="7">
        <v>38908</v>
      </c>
      <c r="L240" s="7"/>
      <c r="M240" s="6" t="s">
        <v>37</v>
      </c>
      <c r="N240" s="5" t="s">
        <v>47</v>
      </c>
      <c r="O240" s="9"/>
      <c r="P240" s="6" t="str">
        <f>VLOOKUP(Table1[[#This Row],[SMT]],Table13[[SMT'#]:[163 J Election Question]],9,0)</f>
        <v>No</v>
      </c>
      <c r="Q240" s="6"/>
      <c r="R240" s="6"/>
      <c r="S24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40" s="38">
        <f>VLOOKUP(Table1[[#This Row],[SMT]],'[1]Section 163(j) Election'!$A$5:$J$1406,7,0)</f>
        <v>0</v>
      </c>
    </row>
    <row r="241" spans="1:20" s="5" customFormat="1" ht="30" customHeight="1" x14ac:dyDescent="0.25">
      <c r="A241" s="5" t="s">
        <v>27</v>
      </c>
      <c r="B241" s="15">
        <v>61686</v>
      </c>
      <c r="C241" s="6">
        <v>81</v>
      </c>
      <c r="D241" s="5" t="s">
        <v>27</v>
      </c>
      <c r="E241" s="5" t="s">
        <v>1212</v>
      </c>
      <c r="F241" s="5" t="s">
        <v>1213</v>
      </c>
      <c r="G241" s="5" t="s">
        <v>1214</v>
      </c>
      <c r="H241" s="5" t="s">
        <v>232</v>
      </c>
      <c r="I241" s="5" t="s">
        <v>133</v>
      </c>
      <c r="J241" s="5" t="s">
        <v>1215</v>
      </c>
      <c r="K241" s="7">
        <v>38908</v>
      </c>
      <c r="L241" s="7"/>
      <c r="M241" s="6" t="s">
        <v>37</v>
      </c>
      <c r="N241" s="5" t="s">
        <v>47</v>
      </c>
      <c r="O241" s="9"/>
      <c r="P241" s="6" t="str">
        <f>VLOOKUP(Table1[[#This Row],[SMT]],Table13[[SMT'#]:[163 J Election Question]],9,0)</f>
        <v>No</v>
      </c>
      <c r="Q241" s="6"/>
      <c r="R241" s="6"/>
      <c r="S24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41" s="37">
        <f>VLOOKUP(Table1[[#This Row],[SMT]],'[1]Section 163(j) Election'!$A$5:$J$1406,7,0)</f>
        <v>0</v>
      </c>
    </row>
    <row r="242" spans="1:20" s="5" customFormat="1" ht="30" customHeight="1" x14ac:dyDescent="0.25">
      <c r="A242" s="5" t="s">
        <v>1162</v>
      </c>
      <c r="B242" s="15">
        <v>61692</v>
      </c>
      <c r="C242" s="6">
        <v>100</v>
      </c>
      <c r="D242" s="5" t="s">
        <v>1162</v>
      </c>
      <c r="E242" s="5" t="s">
        <v>1180</v>
      </c>
      <c r="F242" s="5" t="s">
        <v>1181</v>
      </c>
      <c r="G242" s="5" t="s">
        <v>1182</v>
      </c>
      <c r="H242" s="5" t="s">
        <v>431</v>
      </c>
      <c r="I242" s="5" t="s">
        <v>43</v>
      </c>
      <c r="J242" s="5" t="s">
        <v>432</v>
      </c>
      <c r="K242" s="7">
        <v>38212</v>
      </c>
      <c r="L242" s="7"/>
      <c r="M242" s="6" t="s">
        <v>422</v>
      </c>
      <c r="N242" s="5" t="s">
        <v>47</v>
      </c>
      <c r="O242" s="9"/>
      <c r="P242" s="6" t="str">
        <f>VLOOKUP(Table1[[#This Row],[SMT]],Table13[[SMT'#]:[163 J Election Question]],9,0)</f>
        <v>Yes</v>
      </c>
      <c r="Q242" s="6">
        <v>2018</v>
      </c>
      <c r="R242" s="6"/>
      <c r="S24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42" s="38">
        <f>VLOOKUP(Table1[[#This Row],[SMT]],'[1]Section 163(j) Election'!$A$5:$J$1406,7,0)</f>
        <v>2018</v>
      </c>
    </row>
    <row r="243" spans="1:20" s="5" customFormat="1" ht="30" customHeight="1" x14ac:dyDescent="0.25">
      <c r="A243" s="5" t="s">
        <v>2281</v>
      </c>
      <c r="B243" s="15">
        <v>61698</v>
      </c>
      <c r="C243" s="6">
        <v>100</v>
      </c>
      <c r="D243" s="5" t="s">
        <v>2281</v>
      </c>
      <c r="E243" s="5" t="s">
        <v>2332</v>
      </c>
      <c r="F243" s="5" t="s">
        <v>2333</v>
      </c>
      <c r="G243" s="5" t="s">
        <v>121</v>
      </c>
      <c r="H243" s="5" t="s">
        <v>100</v>
      </c>
      <c r="I243" s="5" t="s">
        <v>32</v>
      </c>
      <c r="J243" s="5" t="s">
        <v>122</v>
      </c>
      <c r="K243" s="7">
        <v>38379</v>
      </c>
      <c r="L243" s="7">
        <v>43565</v>
      </c>
      <c r="M243" s="6" t="s">
        <v>422</v>
      </c>
      <c r="N243" s="5" t="s">
        <v>47</v>
      </c>
      <c r="O243" s="9"/>
      <c r="P243" s="6" t="str">
        <f>VLOOKUP(Table1[[#This Row],[SMT]],Table13[[SMT'#]:[163 J Election Question]],9,0)</f>
        <v>No</v>
      </c>
      <c r="Q243" s="6"/>
      <c r="R243" s="6"/>
      <c r="S24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43" s="37">
        <f>VLOOKUP(Table1[[#This Row],[SMT]],'[1]Section 163(j) Election'!$A$5:$J$1406,7,0)</f>
        <v>0</v>
      </c>
    </row>
    <row r="244" spans="1:20" s="5" customFormat="1" ht="30" customHeight="1" x14ac:dyDescent="0.25">
      <c r="A244" s="5" t="s">
        <v>49</v>
      </c>
      <c r="B244" s="15">
        <v>61703</v>
      </c>
      <c r="C244" s="6">
        <v>100</v>
      </c>
      <c r="D244" s="5" t="s">
        <v>49</v>
      </c>
      <c r="E244" s="5" t="s">
        <v>2239</v>
      </c>
      <c r="F244" s="5" t="s">
        <v>2240</v>
      </c>
      <c r="G244" s="5" t="s">
        <v>168</v>
      </c>
      <c r="H244" s="5" t="s">
        <v>88</v>
      </c>
      <c r="I244" s="5" t="s">
        <v>32</v>
      </c>
      <c r="J244" s="5" t="s">
        <v>89</v>
      </c>
      <c r="K244" s="7">
        <v>38337</v>
      </c>
      <c r="L244" s="7"/>
      <c r="M244" s="6" t="s">
        <v>55</v>
      </c>
      <c r="N244" s="5" t="s">
        <v>47</v>
      </c>
      <c r="O244" s="9"/>
      <c r="P244" s="6" t="str">
        <f>VLOOKUP(Table1[[#This Row],[SMT]],Table13[[SMT'#]:[163 J Election Question]],9,0)</f>
        <v>No</v>
      </c>
      <c r="Q244" s="6"/>
      <c r="R244" s="6"/>
      <c r="S24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44" s="38">
        <f>VLOOKUP(Table1[[#This Row],[SMT]],'[1]Section 163(j) Election'!$A$5:$J$1406,7,0)</f>
        <v>0</v>
      </c>
    </row>
    <row r="245" spans="1:20" s="5" customFormat="1" ht="30" customHeight="1" x14ac:dyDescent="0.25">
      <c r="A245" s="5" t="s">
        <v>2281</v>
      </c>
      <c r="B245" s="15">
        <v>61706</v>
      </c>
      <c r="C245" s="6">
        <v>100</v>
      </c>
      <c r="D245" s="5" t="s">
        <v>2281</v>
      </c>
      <c r="E245" s="5" t="s">
        <v>2334</v>
      </c>
      <c r="F245" s="5" t="s">
        <v>2335</v>
      </c>
      <c r="G245" s="5" t="s">
        <v>1502</v>
      </c>
      <c r="H245" s="5" t="s">
        <v>42</v>
      </c>
      <c r="I245" s="5" t="s">
        <v>43</v>
      </c>
      <c r="J245" s="5" t="s">
        <v>631</v>
      </c>
      <c r="K245" s="7">
        <v>38483</v>
      </c>
      <c r="L245" s="7"/>
      <c r="M245" s="6" t="s">
        <v>422</v>
      </c>
      <c r="N245" s="5" t="s">
        <v>47</v>
      </c>
      <c r="O245" s="9"/>
      <c r="P245" s="6" t="str">
        <f>VLOOKUP(Table1[[#This Row],[SMT]],Table13[[SMT'#]:[163 J Election Question]],9,0)</f>
        <v>No</v>
      </c>
      <c r="Q245" s="6"/>
      <c r="R245" s="6"/>
      <c r="S24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45" s="37">
        <f>VLOOKUP(Table1[[#This Row],[SMT]],'[1]Section 163(j) Election'!$A$5:$J$1406,7,0)</f>
        <v>0</v>
      </c>
    </row>
    <row r="246" spans="1:20" s="5" customFormat="1" ht="30" customHeight="1" x14ac:dyDescent="0.25">
      <c r="A246" s="5" t="s">
        <v>2281</v>
      </c>
      <c r="B246" s="15">
        <v>61710</v>
      </c>
      <c r="C246" s="6">
        <v>100</v>
      </c>
      <c r="D246" s="5" t="s">
        <v>2281</v>
      </c>
      <c r="E246" s="5" t="s">
        <v>2336</v>
      </c>
      <c r="F246" s="5" t="s">
        <v>2337</v>
      </c>
      <c r="G246" s="5" t="s">
        <v>2338</v>
      </c>
      <c r="H246" s="5" t="s">
        <v>68</v>
      </c>
      <c r="I246" s="5" t="s">
        <v>32</v>
      </c>
      <c r="J246" s="5" t="s">
        <v>1085</v>
      </c>
      <c r="K246" s="7">
        <v>38532</v>
      </c>
      <c r="L246" s="7"/>
      <c r="M246" s="6" t="s">
        <v>37</v>
      </c>
      <c r="N246" s="5" t="s">
        <v>47</v>
      </c>
      <c r="O246" s="9"/>
      <c r="P246" s="6" t="str">
        <f>VLOOKUP(Table1[[#This Row],[SMT]],Table13[[SMT'#]:[163 J Election Question]],9,0)</f>
        <v>No</v>
      </c>
      <c r="Q246" s="6"/>
      <c r="R246" s="6"/>
      <c r="S24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46" s="38">
        <f>VLOOKUP(Table1[[#This Row],[SMT]],'[1]Section 163(j) Election'!$A$5:$J$1406,7,0)</f>
        <v>0</v>
      </c>
    </row>
    <row r="247" spans="1:20" s="5" customFormat="1" ht="30" customHeight="1" x14ac:dyDescent="0.25">
      <c r="A247" s="5" t="s">
        <v>3589</v>
      </c>
      <c r="B247" s="15">
        <v>61711</v>
      </c>
      <c r="C247" s="6">
        <v>100</v>
      </c>
      <c r="D247" s="5" t="s">
        <v>3589</v>
      </c>
      <c r="E247" s="5" t="s">
        <v>3631</v>
      </c>
      <c r="F247" s="5" t="s">
        <v>3632</v>
      </c>
      <c r="G247" s="5" t="s">
        <v>3633</v>
      </c>
      <c r="H247" s="5" t="s">
        <v>463</v>
      </c>
      <c r="I247" s="5" t="s">
        <v>452</v>
      </c>
      <c r="J247" s="5" t="s">
        <v>473</v>
      </c>
      <c r="K247" s="7">
        <v>38135</v>
      </c>
      <c r="L247" s="7"/>
      <c r="M247" s="6" t="s">
        <v>55</v>
      </c>
      <c r="N247" s="5" t="s">
        <v>178</v>
      </c>
      <c r="O247" s="9"/>
      <c r="P247" s="6" t="str">
        <f>VLOOKUP(Table1[[#This Row],[SMT]],Table13[[SMT'#]:[163 J Election Question]],9,0)</f>
        <v>Yes</v>
      </c>
      <c r="Q247" s="6">
        <v>2018</v>
      </c>
      <c r="R247" s="6"/>
      <c r="S24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47" s="37">
        <f>VLOOKUP(Table1[[#This Row],[SMT]],'[1]Section 163(j) Election'!$A$5:$J$1406,7,0)</f>
        <v>2018</v>
      </c>
    </row>
    <row r="248" spans="1:20" s="5" customFormat="1" ht="30" customHeight="1" x14ac:dyDescent="0.25">
      <c r="A248" s="5" t="s">
        <v>2281</v>
      </c>
      <c r="B248" s="15">
        <v>61717</v>
      </c>
      <c r="C248" s="6">
        <v>100</v>
      </c>
      <c r="D248" s="5" t="s">
        <v>2281</v>
      </c>
      <c r="E248" s="5" t="s">
        <v>2339</v>
      </c>
      <c r="F248" s="5" t="s">
        <v>2340</v>
      </c>
      <c r="G248" s="5" t="s">
        <v>2341</v>
      </c>
      <c r="H248" s="5" t="s">
        <v>463</v>
      </c>
      <c r="I248" s="5" t="s">
        <v>452</v>
      </c>
      <c r="J248" s="5" t="s">
        <v>274</v>
      </c>
      <c r="K248" s="7">
        <v>38569</v>
      </c>
      <c r="L248" s="7"/>
      <c r="M248" s="6" t="s">
        <v>37</v>
      </c>
      <c r="N248" s="5" t="s">
        <v>178</v>
      </c>
      <c r="O248" s="9"/>
      <c r="P248" s="6" t="str">
        <f>VLOOKUP(Table1[[#This Row],[SMT]],Table13[[SMT'#]:[163 J Election Question]],9,0)</f>
        <v>No</v>
      </c>
      <c r="Q248" s="6"/>
      <c r="R248" s="6"/>
      <c r="S24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48" s="38">
        <f>VLOOKUP(Table1[[#This Row],[SMT]],'[1]Section 163(j) Election'!$A$5:$J$1406,7,0)</f>
        <v>0</v>
      </c>
    </row>
    <row r="249" spans="1:20" s="5" customFormat="1" ht="30" customHeight="1" x14ac:dyDescent="0.25">
      <c r="A249" s="5" t="s">
        <v>27</v>
      </c>
      <c r="B249" s="15">
        <v>61720</v>
      </c>
      <c r="C249" s="6">
        <v>100</v>
      </c>
      <c r="D249" s="5" t="s">
        <v>27</v>
      </c>
      <c r="E249" s="5" t="s">
        <v>2530</v>
      </c>
      <c r="F249" s="5" t="s">
        <v>2531</v>
      </c>
      <c r="G249" s="5" t="s">
        <v>2089</v>
      </c>
      <c r="H249" s="5" t="s">
        <v>164</v>
      </c>
      <c r="I249" s="5" t="s">
        <v>133</v>
      </c>
      <c r="J249" s="5" t="s">
        <v>705</v>
      </c>
      <c r="K249" s="7">
        <v>39037</v>
      </c>
      <c r="L249" s="7"/>
      <c r="M249" s="6" t="s">
        <v>37</v>
      </c>
      <c r="N249" s="5" t="s">
        <v>56</v>
      </c>
      <c r="O249" s="9"/>
      <c r="P249" s="6" t="str">
        <f>VLOOKUP(Table1[[#This Row],[SMT]],Table13[[SMT'#]:[163 J Election Question]],9,0)</f>
        <v>No</v>
      </c>
      <c r="Q249" s="6"/>
      <c r="R249" s="6"/>
      <c r="S24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49" s="37">
        <f>VLOOKUP(Table1[[#This Row],[SMT]],'[1]Section 163(j) Election'!$A$5:$J$1406,7,0)</f>
        <v>0</v>
      </c>
    </row>
    <row r="250" spans="1:20" s="5" customFormat="1" ht="30" customHeight="1" x14ac:dyDescent="0.25">
      <c r="A250" s="5" t="s">
        <v>2281</v>
      </c>
      <c r="B250" s="15">
        <v>61721</v>
      </c>
      <c r="C250" s="6">
        <v>100</v>
      </c>
      <c r="D250" s="5" t="s">
        <v>2281</v>
      </c>
      <c r="E250" s="5" t="s">
        <v>2342</v>
      </c>
      <c r="F250" s="5" t="s">
        <v>2343</v>
      </c>
      <c r="G250" s="5" t="s">
        <v>2344</v>
      </c>
      <c r="H250" s="5" t="s">
        <v>132</v>
      </c>
      <c r="I250" s="5" t="s">
        <v>133</v>
      </c>
      <c r="J250" s="5" t="s">
        <v>1064</v>
      </c>
      <c r="K250" s="7">
        <v>38565</v>
      </c>
      <c r="L250" s="7"/>
      <c r="M250" s="6" t="s">
        <v>422</v>
      </c>
      <c r="N250" s="5" t="s">
        <v>47</v>
      </c>
      <c r="O250" s="9"/>
      <c r="P250" s="6" t="str">
        <f>VLOOKUP(Table1[[#This Row],[SMT]],Table13[[SMT'#]:[163 J Election Question]],9,0)</f>
        <v>No</v>
      </c>
      <c r="Q250" s="6"/>
      <c r="R250" s="6"/>
      <c r="S25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50" s="38">
        <f>VLOOKUP(Table1[[#This Row],[SMT]],'[1]Section 163(j) Election'!$A$5:$J$1406,7,0)</f>
        <v>0</v>
      </c>
    </row>
    <row r="251" spans="1:20" s="5" customFormat="1" ht="30" customHeight="1" x14ac:dyDescent="0.25">
      <c r="A251" s="5" t="s">
        <v>495</v>
      </c>
      <c r="B251" s="15">
        <v>61723</v>
      </c>
      <c r="C251" s="6">
        <v>100</v>
      </c>
      <c r="D251" s="5" t="s">
        <v>495</v>
      </c>
      <c r="E251" s="5" t="s">
        <v>530</v>
      </c>
      <c r="F251" s="5" t="s">
        <v>531</v>
      </c>
      <c r="G251" s="5" t="s">
        <v>532</v>
      </c>
      <c r="H251" s="5" t="s">
        <v>524</v>
      </c>
      <c r="I251" s="5" t="s">
        <v>43</v>
      </c>
      <c r="J251" s="5" t="s">
        <v>525</v>
      </c>
      <c r="K251" s="7">
        <v>38338</v>
      </c>
      <c r="L251" s="7"/>
      <c r="M251" s="6" t="s">
        <v>55</v>
      </c>
      <c r="N251" s="5" t="s">
        <v>47</v>
      </c>
      <c r="O251" s="9"/>
      <c r="P251" s="6" t="str">
        <f>VLOOKUP(Table1[[#This Row],[SMT]],Table13[[SMT'#]:[163 J Election Question]],9,0)</f>
        <v>Yes</v>
      </c>
      <c r="Q251" s="6">
        <v>2018</v>
      </c>
      <c r="R251" s="6"/>
      <c r="S25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51" s="37">
        <f>VLOOKUP(Table1[[#This Row],[SMT]],'[1]Section 163(j) Election'!$A$5:$J$1406,7,0)</f>
        <v>2018</v>
      </c>
    </row>
    <row r="252" spans="1:20" s="5" customFormat="1" ht="30" customHeight="1" x14ac:dyDescent="0.25">
      <c r="A252" s="5" t="s">
        <v>49</v>
      </c>
      <c r="B252" s="15">
        <v>61726</v>
      </c>
      <c r="C252" s="6">
        <v>100</v>
      </c>
      <c r="D252" s="5" t="s">
        <v>49</v>
      </c>
      <c r="E252" s="5" t="s">
        <v>2241</v>
      </c>
      <c r="F252" s="5" t="s">
        <v>2242</v>
      </c>
      <c r="G252" s="5" t="s">
        <v>2243</v>
      </c>
      <c r="H252" s="5" t="s">
        <v>139</v>
      </c>
      <c r="I252" s="5" t="s">
        <v>32</v>
      </c>
      <c r="J252" s="5" t="s">
        <v>2244</v>
      </c>
      <c r="K252" s="7">
        <v>38218</v>
      </c>
      <c r="L252" s="7"/>
      <c r="M252" s="6" t="s">
        <v>422</v>
      </c>
      <c r="N252" s="5" t="s">
        <v>26</v>
      </c>
      <c r="O252" s="9"/>
      <c r="P252" s="6" t="str">
        <f>VLOOKUP(Table1[[#This Row],[SMT]],Table13[[SMT'#]:[163 J Election Question]],9,0)</f>
        <v>No</v>
      </c>
      <c r="Q252" s="6"/>
      <c r="R252" s="6"/>
      <c r="S25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52" s="38">
        <f>VLOOKUP(Table1[[#This Row],[SMT]],'[1]Section 163(j) Election'!$A$5:$J$1406,7,0)</f>
        <v>0</v>
      </c>
    </row>
    <row r="253" spans="1:20" s="5" customFormat="1" ht="30" customHeight="1" x14ac:dyDescent="0.25">
      <c r="A253" s="5" t="s">
        <v>2437</v>
      </c>
      <c r="B253" s="15">
        <v>61727</v>
      </c>
      <c r="C253" s="6">
        <v>100</v>
      </c>
      <c r="D253" s="5" t="s">
        <v>2437</v>
      </c>
      <c r="E253" s="5" t="s">
        <v>2448</v>
      </c>
      <c r="F253" s="5" t="s">
        <v>2449</v>
      </c>
      <c r="G253" s="5" t="s">
        <v>2450</v>
      </c>
      <c r="H253" s="5" t="s">
        <v>109</v>
      </c>
      <c r="I253" s="5" t="s">
        <v>32</v>
      </c>
      <c r="J253" s="5" t="s">
        <v>1219</v>
      </c>
      <c r="K253" s="7">
        <v>38716</v>
      </c>
      <c r="L253" s="7"/>
      <c r="M253" s="6" t="s">
        <v>422</v>
      </c>
      <c r="N253" s="5" t="s">
        <v>47</v>
      </c>
      <c r="O253" s="9"/>
      <c r="P253" s="6" t="str">
        <f>VLOOKUP(Table1[[#This Row],[SMT]],Table13[[SMT'#]:[163 J Election Question]],9,0)</f>
        <v>Yes</v>
      </c>
      <c r="Q253" s="6">
        <v>2018</v>
      </c>
      <c r="R253" s="6"/>
      <c r="S25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53" s="37">
        <f>VLOOKUP(Table1[[#This Row],[SMT]],'[1]Section 163(j) Election'!$A$5:$J$1406,7,0)</f>
        <v>2018</v>
      </c>
    </row>
    <row r="254" spans="1:20" s="5" customFormat="1" ht="30" customHeight="1" x14ac:dyDescent="0.25">
      <c r="A254" s="5" t="s">
        <v>2023</v>
      </c>
      <c r="B254" s="15">
        <v>61729</v>
      </c>
      <c r="C254" s="6">
        <v>100</v>
      </c>
      <c r="D254" s="5" t="s">
        <v>2023</v>
      </c>
      <c r="E254" s="5" t="s">
        <v>2026</v>
      </c>
      <c r="F254" s="5" t="s">
        <v>2027</v>
      </c>
      <c r="G254" s="5" t="s">
        <v>1222</v>
      </c>
      <c r="H254" s="5" t="s">
        <v>109</v>
      </c>
      <c r="I254" s="5" t="s">
        <v>32</v>
      </c>
      <c r="J254" s="5" t="s">
        <v>298</v>
      </c>
      <c r="K254" s="7">
        <v>38121</v>
      </c>
      <c r="L254" s="7">
        <v>43466</v>
      </c>
      <c r="M254" s="6" t="s">
        <v>46</v>
      </c>
      <c r="N254" s="5" t="s">
        <v>47</v>
      </c>
      <c r="O254" s="9"/>
      <c r="P254" s="6" t="str">
        <f>VLOOKUP(Table1[[#This Row],[SMT]],Table13[[SMT'#]:[163 J Election Question]],9,0)</f>
        <v>No</v>
      </c>
      <c r="Q254" s="6"/>
      <c r="R254" s="6"/>
      <c r="S254" s="38" t="str">
        <f>IF(VLOOKUP(Table1[[#This Row],[SMT]],'[1]Section 163(j) Election'!$A$5:$H$1484,8,0)=Table1[[#This Row],[Make Section 163j Election (Yes/No)]],"MATCH",VLOOKUP(Table1[[#This Row],[SMT]],'[1]Section 163(j) Election'!$A$5:$H$1406,8,0))</f>
        <v>NEF DISPOSED INTEREST IN 2018</v>
      </c>
      <c r="T254" s="38">
        <f>VLOOKUP(Table1[[#This Row],[SMT]],'[1]Section 163(j) Election'!$A$5:$J$1406,7,0)</f>
        <v>0</v>
      </c>
    </row>
    <row r="255" spans="1:20" s="5" customFormat="1" ht="30" customHeight="1" x14ac:dyDescent="0.25">
      <c r="A255" s="5" t="s">
        <v>2637</v>
      </c>
      <c r="B255" s="15">
        <v>61730</v>
      </c>
      <c r="C255" s="6">
        <v>100</v>
      </c>
      <c r="D255" s="5" t="s">
        <v>2637</v>
      </c>
      <c r="E255" s="5" t="s">
        <v>2638</v>
      </c>
      <c r="F255" s="5" t="s">
        <v>2639</v>
      </c>
      <c r="G255" s="5" t="s">
        <v>1063</v>
      </c>
      <c r="H255" s="5" t="s">
        <v>203</v>
      </c>
      <c r="I255" s="5" t="s">
        <v>133</v>
      </c>
      <c r="J255" s="5" t="s">
        <v>1064</v>
      </c>
      <c r="K255" s="7">
        <v>39022</v>
      </c>
      <c r="L255" s="7"/>
      <c r="M255" s="6" t="s">
        <v>419</v>
      </c>
      <c r="N255" s="5" t="s">
        <v>47</v>
      </c>
      <c r="O255" s="9"/>
      <c r="P255" s="6" t="str">
        <f>VLOOKUP(Table1[[#This Row],[SMT]],Table13[[SMT'#]:[163 J Election Question]],9,0)</f>
        <v>No</v>
      </c>
      <c r="Q255" s="6"/>
      <c r="R255" s="6"/>
      <c r="S25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55" s="37">
        <f>VLOOKUP(Table1[[#This Row],[SMT]],'[1]Section 163(j) Election'!$A$5:$J$1406,7,0)</f>
        <v>0</v>
      </c>
    </row>
    <row r="256" spans="1:20" s="5" customFormat="1" ht="30" customHeight="1" x14ac:dyDescent="0.25">
      <c r="A256" s="5" t="s">
        <v>3777</v>
      </c>
      <c r="B256" s="15">
        <v>61732</v>
      </c>
      <c r="C256" s="6">
        <v>100</v>
      </c>
      <c r="D256" s="5" t="s">
        <v>3777</v>
      </c>
      <c r="E256" s="5" t="s">
        <v>3780</v>
      </c>
      <c r="F256" s="5" t="s">
        <v>3781</v>
      </c>
      <c r="G256" s="5" t="s">
        <v>3782</v>
      </c>
      <c r="H256" s="5" t="s">
        <v>203</v>
      </c>
      <c r="I256" s="5" t="s">
        <v>133</v>
      </c>
      <c r="J256" s="5" t="s">
        <v>3783</v>
      </c>
      <c r="K256" s="7">
        <v>38657</v>
      </c>
      <c r="L256" s="7"/>
      <c r="M256" s="6" t="s">
        <v>117</v>
      </c>
      <c r="N256" s="5" t="s">
        <v>47</v>
      </c>
      <c r="O256" s="9"/>
      <c r="P256" s="6" t="str">
        <f>VLOOKUP(Table1[[#This Row],[SMT]],Table13[[SMT'#]:[163 J Election Question]],9,0)</f>
        <v>No</v>
      </c>
      <c r="Q256" s="6"/>
      <c r="R256" s="6"/>
      <c r="S25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56" s="38">
        <f>VLOOKUP(Table1[[#This Row],[SMT]],'[1]Section 163(j) Election'!$A$5:$J$1406,7,0)</f>
        <v>0</v>
      </c>
    </row>
    <row r="257" spans="1:20" s="5" customFormat="1" ht="30" customHeight="1" x14ac:dyDescent="0.25">
      <c r="A257" s="5" t="s">
        <v>2281</v>
      </c>
      <c r="B257" s="15">
        <v>61734</v>
      </c>
      <c r="C257" s="6">
        <v>100</v>
      </c>
      <c r="D257" s="5" t="s">
        <v>2281</v>
      </c>
      <c r="E257" s="5" t="s">
        <v>2345</v>
      </c>
      <c r="F257" s="5" t="s">
        <v>2346</v>
      </c>
      <c r="G257" s="5" t="s">
        <v>2347</v>
      </c>
      <c r="H257" s="5" t="s">
        <v>203</v>
      </c>
      <c r="I257" s="5" t="s">
        <v>133</v>
      </c>
      <c r="J257" s="5" t="s">
        <v>2181</v>
      </c>
      <c r="K257" s="7">
        <v>38586</v>
      </c>
      <c r="L257" s="7"/>
      <c r="M257" s="6" t="s">
        <v>37</v>
      </c>
      <c r="N257" s="5" t="s">
        <v>178</v>
      </c>
      <c r="O257" s="9"/>
      <c r="P257" s="6" t="str">
        <f>VLOOKUP(Table1[[#This Row],[SMT]],Table13[[SMT'#]:[163 J Election Question]],9,0)</f>
        <v>Yes</v>
      </c>
      <c r="Q257" s="6">
        <v>2018</v>
      </c>
      <c r="R257" s="6"/>
      <c r="S25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57" s="37">
        <f>VLOOKUP(Table1[[#This Row],[SMT]],'[1]Section 163(j) Election'!$A$5:$J$1406,7,0)</f>
        <v>0</v>
      </c>
    </row>
    <row r="258" spans="1:20" s="27" customFormat="1" ht="30" customHeight="1" x14ac:dyDescent="0.25">
      <c r="A258" s="5" t="s">
        <v>49</v>
      </c>
      <c r="B258" s="15">
        <v>61735</v>
      </c>
      <c r="C258" s="6">
        <v>100</v>
      </c>
      <c r="D258" s="5" t="s">
        <v>49</v>
      </c>
      <c r="E258" s="5" t="s">
        <v>2245</v>
      </c>
      <c r="F258" s="5" t="s">
        <v>2246</v>
      </c>
      <c r="G258" s="5" t="s">
        <v>2247</v>
      </c>
      <c r="H258" s="5" t="s">
        <v>203</v>
      </c>
      <c r="I258" s="5" t="s">
        <v>133</v>
      </c>
      <c r="J258" s="5" t="s">
        <v>1121</v>
      </c>
      <c r="K258" s="7">
        <v>38239</v>
      </c>
      <c r="L258" s="7"/>
      <c r="M258" s="6" t="s">
        <v>55</v>
      </c>
      <c r="N258" s="5" t="s">
        <v>26</v>
      </c>
      <c r="O258" s="9"/>
      <c r="P258" s="6" t="str">
        <f>VLOOKUP(Table1[[#This Row],[SMT]],Table13[[SMT'#]:[163 J Election Question]],9,0)</f>
        <v>No</v>
      </c>
      <c r="Q258" s="6"/>
      <c r="R258" s="6"/>
      <c r="S25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58" s="38">
        <f>VLOOKUP(Table1[[#This Row],[SMT]],'[1]Section 163(j) Election'!$A$5:$J$1406,7,0)</f>
        <v>0</v>
      </c>
    </row>
    <row r="259" spans="1:20" s="5" customFormat="1" ht="30" customHeight="1" x14ac:dyDescent="0.25">
      <c r="A259" s="5" t="s">
        <v>533</v>
      </c>
      <c r="B259" s="15">
        <v>61736</v>
      </c>
      <c r="C259" s="6">
        <v>100</v>
      </c>
      <c r="D259" s="5" t="s">
        <v>533</v>
      </c>
      <c r="E259" s="5" t="s">
        <v>537</v>
      </c>
      <c r="F259" s="5" t="s">
        <v>538</v>
      </c>
      <c r="G259" s="5" t="s">
        <v>539</v>
      </c>
      <c r="H259" s="5" t="s">
        <v>203</v>
      </c>
      <c r="I259" s="5" t="s">
        <v>133</v>
      </c>
      <c r="J259" s="5" t="s">
        <v>540</v>
      </c>
      <c r="K259" s="7">
        <v>38504</v>
      </c>
      <c r="L259" s="7"/>
      <c r="M259" s="6" t="s">
        <v>422</v>
      </c>
      <c r="N259" s="5" t="s">
        <v>178</v>
      </c>
      <c r="O259" s="9"/>
      <c r="P259" s="6" t="str">
        <f>VLOOKUP(Table1[[#This Row],[SMT]],Table13[[SMT'#]:[163 J Election Question]],9,0)</f>
        <v>Yes</v>
      </c>
      <c r="Q259" s="6">
        <v>2018</v>
      </c>
      <c r="R259" s="6"/>
      <c r="S25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59" s="37">
        <f>VLOOKUP(Table1[[#This Row],[SMT]],'[1]Section 163(j) Election'!$A$5:$J$1406,7,0)</f>
        <v>2018</v>
      </c>
    </row>
    <row r="260" spans="1:20" s="5" customFormat="1" ht="30" customHeight="1" x14ac:dyDescent="0.25">
      <c r="A260" s="5" t="s">
        <v>4062</v>
      </c>
      <c r="B260" s="15">
        <v>61741</v>
      </c>
      <c r="C260" s="6">
        <v>100</v>
      </c>
      <c r="D260" s="5" t="s">
        <v>4062</v>
      </c>
      <c r="E260" s="5" t="s">
        <v>4063</v>
      </c>
      <c r="F260" s="5" t="s">
        <v>4064</v>
      </c>
      <c r="G260" s="5" t="s">
        <v>2354</v>
      </c>
      <c r="H260" s="5" t="s">
        <v>164</v>
      </c>
      <c r="I260" s="5" t="s">
        <v>133</v>
      </c>
      <c r="J260" s="5" t="s">
        <v>165</v>
      </c>
      <c r="K260" s="7">
        <v>40087</v>
      </c>
      <c r="L260" s="7"/>
      <c r="M260" s="6" t="s">
        <v>135</v>
      </c>
      <c r="N260" s="5" t="s">
        <v>47</v>
      </c>
      <c r="O260" s="9"/>
      <c r="P260" s="6" t="str">
        <f>VLOOKUP(Table1[[#This Row],[SMT]],[3]Sheet1!$A$11:$AC$60,29,0)</f>
        <v>No</v>
      </c>
      <c r="Q260" s="6"/>
      <c r="R260" s="6"/>
      <c r="S26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60" s="38">
        <f>VLOOKUP(Table1[[#This Row],[SMT]],'[1]Section 163(j) Election'!$A$5:$J$1406,7,0)</f>
        <v>0</v>
      </c>
    </row>
    <row r="261" spans="1:20" s="5" customFormat="1" ht="30" customHeight="1" x14ac:dyDescent="0.25">
      <c r="A261" s="5" t="s">
        <v>2281</v>
      </c>
      <c r="B261" s="15">
        <v>61742</v>
      </c>
      <c r="C261" s="6">
        <v>100</v>
      </c>
      <c r="D261" s="5" t="s">
        <v>2281</v>
      </c>
      <c r="E261" s="5" t="s">
        <v>2348</v>
      </c>
      <c r="F261" s="5" t="s">
        <v>2349</v>
      </c>
      <c r="G261" s="5" t="s">
        <v>2350</v>
      </c>
      <c r="H261" s="5" t="s">
        <v>164</v>
      </c>
      <c r="I261" s="5" t="s">
        <v>133</v>
      </c>
      <c r="J261" s="5" t="s">
        <v>2351</v>
      </c>
      <c r="K261" s="7">
        <v>38540</v>
      </c>
      <c r="L261" s="7"/>
      <c r="M261" s="6" t="s">
        <v>37</v>
      </c>
      <c r="N261" s="5" t="s">
        <v>47</v>
      </c>
      <c r="O261" s="9"/>
      <c r="P261" s="6" t="str">
        <f>VLOOKUP(Table1[[#This Row],[SMT]],Table13[[SMT'#]:[163 J Election Question]],9,0)</f>
        <v>No</v>
      </c>
      <c r="Q261" s="6"/>
      <c r="R261" s="6"/>
      <c r="S26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61" s="37">
        <f>VLOOKUP(Table1[[#This Row],[SMT]],'[1]Section 163(j) Election'!$A$5:$J$1406,7,0)</f>
        <v>0</v>
      </c>
    </row>
    <row r="262" spans="1:20" s="5" customFormat="1" ht="30" customHeight="1" x14ac:dyDescent="0.25">
      <c r="A262" s="5" t="s">
        <v>2637</v>
      </c>
      <c r="B262" s="15">
        <v>61745</v>
      </c>
      <c r="C262" s="6">
        <v>100</v>
      </c>
      <c r="D262" s="5" t="s">
        <v>2637</v>
      </c>
      <c r="E262" s="5" t="s">
        <v>2640</v>
      </c>
      <c r="F262" s="5" t="s">
        <v>2641</v>
      </c>
      <c r="G262" s="5" t="s">
        <v>2642</v>
      </c>
      <c r="H262" s="5" t="s">
        <v>232</v>
      </c>
      <c r="I262" s="5" t="s">
        <v>133</v>
      </c>
      <c r="J262" s="5" t="s">
        <v>236</v>
      </c>
      <c r="K262" s="7">
        <v>39077</v>
      </c>
      <c r="L262" s="7"/>
      <c r="M262" s="6" t="s">
        <v>37</v>
      </c>
      <c r="N262" s="5" t="s">
        <v>47</v>
      </c>
      <c r="O262" s="9"/>
      <c r="P262" s="6" t="str">
        <f>VLOOKUP(Table1[[#This Row],[SMT]],Table13[[SMT'#]:[163 J Election Question]],9,0)</f>
        <v>No</v>
      </c>
      <c r="Q262" s="6"/>
      <c r="R262" s="6"/>
      <c r="S26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62" s="38">
        <f>VLOOKUP(Table1[[#This Row],[SMT]],'[1]Section 163(j) Election'!$A$5:$J$1406,7,0)</f>
        <v>0</v>
      </c>
    </row>
    <row r="263" spans="1:20" s="5" customFormat="1" ht="30" customHeight="1" x14ac:dyDescent="0.25">
      <c r="A263" s="5" t="s">
        <v>2437</v>
      </c>
      <c r="B263" s="15">
        <v>61746</v>
      </c>
      <c r="C263" s="6">
        <v>100</v>
      </c>
      <c r="D263" s="5" t="s">
        <v>2437</v>
      </c>
      <c r="E263" s="5" t="s">
        <v>2451</v>
      </c>
      <c r="F263" s="5" t="s">
        <v>2452</v>
      </c>
      <c r="G263" s="5" t="s">
        <v>1211</v>
      </c>
      <c r="H263" s="5" t="s">
        <v>289</v>
      </c>
      <c r="I263" s="5" t="s">
        <v>133</v>
      </c>
      <c r="J263" s="5" t="s">
        <v>566</v>
      </c>
      <c r="K263" s="7">
        <v>38678</v>
      </c>
      <c r="L263" s="7"/>
      <c r="M263" s="6" t="s">
        <v>37</v>
      </c>
      <c r="N263" s="5" t="s">
        <v>47</v>
      </c>
      <c r="O263" s="9"/>
      <c r="P263" s="6" t="str">
        <f>VLOOKUP(Table1[[#This Row],[SMT]],Table13[[SMT'#]:[163 J Election Question]],9,0)</f>
        <v>No</v>
      </c>
      <c r="Q263" s="6"/>
      <c r="R263" s="6"/>
      <c r="S26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63" s="37">
        <f>VLOOKUP(Table1[[#This Row],[SMT]],'[1]Section 163(j) Election'!$A$5:$J$1406,7,0)</f>
        <v>0</v>
      </c>
    </row>
    <row r="264" spans="1:20" s="5" customFormat="1" ht="30" customHeight="1" x14ac:dyDescent="0.25">
      <c r="A264" s="5" t="s">
        <v>49</v>
      </c>
      <c r="B264" s="15">
        <v>61748</v>
      </c>
      <c r="C264" s="6">
        <v>100</v>
      </c>
      <c r="D264" s="5" t="s">
        <v>49</v>
      </c>
      <c r="E264" s="5" t="s">
        <v>2248</v>
      </c>
      <c r="F264" s="5" t="s">
        <v>2249</v>
      </c>
      <c r="G264" s="5" t="s">
        <v>185</v>
      </c>
      <c r="H264" s="5" t="s">
        <v>88</v>
      </c>
      <c r="I264" s="5" t="s">
        <v>32</v>
      </c>
      <c r="J264" s="5" t="s">
        <v>89</v>
      </c>
      <c r="K264" s="7">
        <v>38336</v>
      </c>
      <c r="L264" s="7"/>
      <c r="M264" s="6" t="s">
        <v>55</v>
      </c>
      <c r="N264" s="5" t="s">
        <v>47</v>
      </c>
      <c r="O264" s="9"/>
      <c r="P264" s="6" t="str">
        <f>VLOOKUP(Table1[[#This Row],[SMT]],Table13[[SMT'#]:[163 J Election Question]],9,0)</f>
        <v>No</v>
      </c>
      <c r="Q264" s="6"/>
      <c r="R264" s="6"/>
      <c r="S26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64" s="38">
        <f>VLOOKUP(Table1[[#This Row],[SMT]],'[1]Section 163(j) Election'!$A$5:$J$1406,7,0)</f>
        <v>0</v>
      </c>
    </row>
    <row r="265" spans="1:20" s="5" customFormat="1" ht="30" customHeight="1" x14ac:dyDescent="0.25">
      <c r="A265" s="5" t="s">
        <v>2023</v>
      </c>
      <c r="B265" s="15">
        <v>61750</v>
      </c>
      <c r="C265" s="6">
        <v>100</v>
      </c>
      <c r="D265" s="5" t="s">
        <v>2023</v>
      </c>
      <c r="E265" s="5" t="s">
        <v>2028</v>
      </c>
      <c r="F265" s="5" t="s">
        <v>2029</v>
      </c>
      <c r="G265" s="5" t="s">
        <v>2030</v>
      </c>
      <c r="H265" s="5" t="s">
        <v>289</v>
      </c>
      <c r="I265" s="5" t="s">
        <v>133</v>
      </c>
      <c r="J265" s="5" t="s">
        <v>2031</v>
      </c>
      <c r="K265" s="7">
        <v>38121</v>
      </c>
      <c r="L265" s="7">
        <v>43677</v>
      </c>
      <c r="M265" s="6" t="s">
        <v>46</v>
      </c>
      <c r="N265" s="5" t="s">
        <v>56</v>
      </c>
      <c r="O265" s="9"/>
      <c r="P265" s="6" t="str">
        <f>VLOOKUP(Table1[[#This Row],[SMT]],Table13[[SMT'#]:[163 J Election Question]],9,0)</f>
        <v>No</v>
      </c>
      <c r="Q265" s="6"/>
      <c r="R265" s="6"/>
      <c r="S265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265" s="37">
        <f>VLOOKUP(Table1[[#This Row],[SMT]],'[1]Section 163(j) Election'!$A$5:$J$1406,7,0)</f>
        <v>0</v>
      </c>
    </row>
    <row r="266" spans="1:20" s="5" customFormat="1" ht="30" customHeight="1" x14ac:dyDescent="0.25">
      <c r="A266" s="27" t="s">
        <v>2281</v>
      </c>
      <c r="B266" s="28">
        <v>61751</v>
      </c>
      <c r="C266" s="29">
        <v>86</v>
      </c>
      <c r="D266" s="27" t="s">
        <v>2281</v>
      </c>
      <c r="E266" s="27" t="s">
        <v>2352</v>
      </c>
      <c r="F266" s="27" t="s">
        <v>2353</v>
      </c>
      <c r="G266" s="27" t="s">
        <v>2354</v>
      </c>
      <c r="H266" s="27" t="s">
        <v>164</v>
      </c>
      <c r="I266" s="27" t="s">
        <v>133</v>
      </c>
      <c r="J266" s="27" t="s">
        <v>165</v>
      </c>
      <c r="K266" s="30">
        <v>38716</v>
      </c>
      <c r="L266" s="30"/>
      <c r="M266" s="29" t="s">
        <v>37</v>
      </c>
      <c r="N266" s="27" t="s">
        <v>47</v>
      </c>
      <c r="O266" s="31"/>
      <c r="P266" s="29" t="s">
        <v>21</v>
      </c>
      <c r="Q266" s="29">
        <v>2019</v>
      </c>
      <c r="R266" s="29"/>
      <c r="S26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66" s="38">
        <f>VLOOKUP(Table1[[#This Row],[SMT]],'[1]Section 163(j) Election'!$A$5:$J$1406,7,0)</f>
        <v>2018</v>
      </c>
    </row>
    <row r="267" spans="1:20" s="5" customFormat="1" ht="30" customHeight="1" x14ac:dyDescent="0.25">
      <c r="A267" s="27" t="s">
        <v>2726</v>
      </c>
      <c r="B267" s="28">
        <v>61751</v>
      </c>
      <c r="C267" s="29">
        <v>14</v>
      </c>
      <c r="D267" s="27" t="s">
        <v>2726</v>
      </c>
      <c r="E267" s="27" t="s">
        <v>2352</v>
      </c>
      <c r="F267" s="27" t="s">
        <v>2353</v>
      </c>
      <c r="G267" s="27" t="s">
        <v>2354</v>
      </c>
      <c r="H267" s="27" t="s">
        <v>164</v>
      </c>
      <c r="I267" s="27" t="s">
        <v>133</v>
      </c>
      <c r="J267" s="27" t="s">
        <v>165</v>
      </c>
      <c r="K267" s="30">
        <v>38716</v>
      </c>
      <c r="L267" s="30"/>
      <c r="M267" s="29" t="s">
        <v>37</v>
      </c>
      <c r="N267" s="27" t="s">
        <v>47</v>
      </c>
      <c r="O267" s="31"/>
      <c r="P267" s="29" t="s">
        <v>21</v>
      </c>
      <c r="Q267" s="29">
        <v>2019</v>
      </c>
      <c r="R267" s="29"/>
      <c r="S26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67" s="37">
        <f>VLOOKUP(Table1[[#This Row],[SMT]],'[1]Section 163(j) Election'!$A$5:$J$1406,7,0)</f>
        <v>2018</v>
      </c>
    </row>
    <row r="268" spans="1:20" s="5" customFormat="1" ht="30" customHeight="1" x14ac:dyDescent="0.25">
      <c r="A268" s="5" t="s">
        <v>3634</v>
      </c>
      <c r="B268" s="15">
        <v>61757</v>
      </c>
      <c r="C268" s="6">
        <v>100</v>
      </c>
      <c r="D268" s="5" t="s">
        <v>3634</v>
      </c>
      <c r="E268" s="5" t="s">
        <v>3663</v>
      </c>
      <c r="F268" s="5" t="s">
        <v>3664</v>
      </c>
      <c r="G268" s="5" t="s">
        <v>3665</v>
      </c>
      <c r="H268" s="5" t="s">
        <v>3455</v>
      </c>
      <c r="I268" s="5" t="s">
        <v>17</v>
      </c>
      <c r="J268" s="5" t="s">
        <v>1320</v>
      </c>
      <c r="K268" s="7">
        <v>38141</v>
      </c>
      <c r="L268" s="7"/>
      <c r="M268" s="6" t="s">
        <v>422</v>
      </c>
      <c r="N268" s="5" t="s">
        <v>56</v>
      </c>
      <c r="O268" s="9"/>
      <c r="P268" s="6" t="str">
        <f>VLOOKUP(Table1[[#This Row],[SMT]],Table13[[SMT'#]:[163 J Election Question]],9,0)</f>
        <v>Yes</v>
      </c>
      <c r="Q268" s="6">
        <v>2018</v>
      </c>
      <c r="R268" s="6"/>
      <c r="S26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68" s="38">
        <f>VLOOKUP(Table1[[#This Row],[SMT]],'[1]Section 163(j) Election'!$A$5:$J$1406,7,0)</f>
        <v>2018</v>
      </c>
    </row>
    <row r="269" spans="1:20" s="5" customFormat="1" ht="30" customHeight="1" x14ac:dyDescent="0.25">
      <c r="A269" s="5" t="s">
        <v>3634</v>
      </c>
      <c r="B269" s="15">
        <v>61758</v>
      </c>
      <c r="C269" s="6">
        <v>100</v>
      </c>
      <c r="D269" s="5" t="s">
        <v>3634</v>
      </c>
      <c r="E269" s="5" t="s">
        <v>3666</v>
      </c>
      <c r="F269" s="5" t="s">
        <v>3667</v>
      </c>
      <c r="G269" s="5" t="s">
        <v>3668</v>
      </c>
      <c r="H269" s="5" t="s">
        <v>1319</v>
      </c>
      <c r="I269" s="5" t="s">
        <v>17</v>
      </c>
      <c r="J269" s="5" t="s">
        <v>473</v>
      </c>
      <c r="K269" s="7">
        <v>38868</v>
      </c>
      <c r="L269" s="7"/>
      <c r="M269" s="6" t="s">
        <v>422</v>
      </c>
      <c r="N269" s="5" t="s">
        <v>178</v>
      </c>
      <c r="O269" s="9"/>
      <c r="P269" s="6" t="str">
        <f>VLOOKUP(Table1[[#This Row],[SMT]],Table13[[SMT'#]:[163 J Election Question]],9,0)</f>
        <v>Yes</v>
      </c>
      <c r="Q269" s="6">
        <v>2018</v>
      </c>
      <c r="R269" s="6"/>
      <c r="S26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69" s="37">
        <f>VLOOKUP(Table1[[#This Row],[SMT]],'[1]Section 163(j) Election'!$A$5:$J$1406,7,0)</f>
        <v>2018</v>
      </c>
    </row>
    <row r="270" spans="1:20" s="5" customFormat="1" ht="30" customHeight="1" x14ac:dyDescent="0.25">
      <c r="A270" s="5" t="s">
        <v>3675</v>
      </c>
      <c r="B270" s="15">
        <v>61759</v>
      </c>
      <c r="C270" s="6">
        <v>100</v>
      </c>
      <c r="D270" s="5" t="s">
        <v>3675</v>
      </c>
      <c r="E270" s="5" t="s">
        <v>3676</v>
      </c>
      <c r="F270" s="5" t="s">
        <v>3677</v>
      </c>
      <c r="G270" s="5" t="s">
        <v>457</v>
      </c>
      <c r="H270" s="5" t="s">
        <v>3455</v>
      </c>
      <c r="I270" s="5" t="s">
        <v>17</v>
      </c>
      <c r="J270" s="5" t="s">
        <v>458</v>
      </c>
      <c r="K270" s="7">
        <v>38323</v>
      </c>
      <c r="L270" s="7"/>
      <c r="M270" s="6" t="s">
        <v>55</v>
      </c>
      <c r="N270" s="5" t="s">
        <v>178</v>
      </c>
      <c r="O270" s="9"/>
      <c r="P270" s="6" t="str">
        <f>VLOOKUP(Table1[[#This Row],[SMT]],Table13[[SMT'#]:[163 J Election Question]],9,0)</f>
        <v>Yes</v>
      </c>
      <c r="Q270" s="6">
        <v>2018</v>
      </c>
      <c r="R270" s="6"/>
      <c r="S27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70" s="38">
        <f>VLOOKUP(Table1[[#This Row],[SMT]],'[1]Section 163(j) Election'!$A$5:$J$1406,7,0)</f>
        <v>2018</v>
      </c>
    </row>
    <row r="271" spans="1:20" s="5" customFormat="1" ht="30" customHeight="1" x14ac:dyDescent="0.25">
      <c r="A271" s="5" t="s">
        <v>3675</v>
      </c>
      <c r="B271" s="15">
        <v>61760</v>
      </c>
      <c r="C271" s="6">
        <v>100</v>
      </c>
      <c r="D271" s="5" t="s">
        <v>3675</v>
      </c>
      <c r="E271" s="5" t="s">
        <v>3678</v>
      </c>
      <c r="F271" s="5" t="s">
        <v>3679</v>
      </c>
      <c r="G271" s="5" t="s">
        <v>3680</v>
      </c>
      <c r="H271" s="5" t="s">
        <v>3455</v>
      </c>
      <c r="I271" s="5" t="s">
        <v>17</v>
      </c>
      <c r="J271" s="5" t="s">
        <v>710</v>
      </c>
      <c r="K271" s="7">
        <v>38407</v>
      </c>
      <c r="L271" s="7"/>
      <c r="M271" s="6" t="s">
        <v>422</v>
      </c>
      <c r="N271" s="5" t="s">
        <v>178</v>
      </c>
      <c r="O271" s="9"/>
      <c r="P271" s="6" t="str">
        <f>VLOOKUP(Table1[[#This Row],[SMT]],Table13[[SMT'#]:[163 J Election Question]],9,0)</f>
        <v>Yes</v>
      </c>
      <c r="Q271" s="6">
        <v>2018</v>
      </c>
      <c r="R271" s="6"/>
      <c r="S27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71" s="37">
        <f>VLOOKUP(Table1[[#This Row],[SMT]],'[1]Section 163(j) Election'!$A$5:$J$1406,7,0)</f>
        <v>2018</v>
      </c>
    </row>
    <row r="272" spans="1:20" s="5" customFormat="1" ht="30" customHeight="1" x14ac:dyDescent="0.25">
      <c r="A272" s="5" t="s">
        <v>3634</v>
      </c>
      <c r="B272" s="15">
        <v>61762</v>
      </c>
      <c r="C272" s="6">
        <v>100</v>
      </c>
      <c r="D272" s="5" t="s">
        <v>3634</v>
      </c>
      <c r="E272" s="5" t="s">
        <v>3669</v>
      </c>
      <c r="F272" s="5" t="s">
        <v>3670</v>
      </c>
      <c r="G272" s="5" t="s">
        <v>3494</v>
      </c>
      <c r="H272" s="5" t="s">
        <v>1334</v>
      </c>
      <c r="I272" s="5" t="s">
        <v>17</v>
      </c>
      <c r="J272" s="5" t="s">
        <v>1320</v>
      </c>
      <c r="K272" s="7">
        <v>38475</v>
      </c>
      <c r="L272" s="7"/>
      <c r="M272" s="6" t="s">
        <v>37</v>
      </c>
      <c r="N272" s="5" t="s">
        <v>56</v>
      </c>
      <c r="O272" s="9"/>
      <c r="P272" s="6" t="str">
        <f>VLOOKUP(Table1[[#This Row],[SMT]],Table13[[SMT'#]:[163 J Election Question]],9,0)</f>
        <v>Yes</v>
      </c>
      <c r="Q272" s="6">
        <v>2018</v>
      </c>
      <c r="R272" s="6"/>
      <c r="S27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72" s="38">
        <f>VLOOKUP(Table1[[#This Row],[SMT]],'[1]Section 163(j) Election'!$A$5:$J$1406,7,0)</f>
        <v>2018</v>
      </c>
    </row>
    <row r="273" spans="1:20" s="5" customFormat="1" ht="30" customHeight="1" x14ac:dyDescent="0.25">
      <c r="A273" s="5" t="s">
        <v>3777</v>
      </c>
      <c r="B273" s="15">
        <v>61768</v>
      </c>
      <c r="C273" s="6">
        <v>100</v>
      </c>
      <c r="D273" s="5" t="s">
        <v>3777</v>
      </c>
      <c r="E273" s="5" t="s">
        <v>3784</v>
      </c>
      <c r="F273" s="5" t="s">
        <v>3785</v>
      </c>
      <c r="G273" s="5" t="s">
        <v>1821</v>
      </c>
      <c r="H273" s="5" t="s">
        <v>53</v>
      </c>
      <c r="I273" s="5" t="s">
        <v>43</v>
      </c>
      <c r="J273" s="5" t="s">
        <v>323</v>
      </c>
      <c r="K273" s="7">
        <v>39052</v>
      </c>
      <c r="L273" s="7"/>
      <c r="M273" s="6" t="s">
        <v>419</v>
      </c>
      <c r="N273" s="5" t="s">
        <v>47</v>
      </c>
      <c r="O273" s="9"/>
      <c r="P273" s="6" t="str">
        <f>VLOOKUP(Table1[[#This Row],[SMT]],Table13[[SMT'#]:[163 J Election Question]],9,0)</f>
        <v>No</v>
      </c>
      <c r="Q273" s="6"/>
      <c r="R273" s="6"/>
      <c r="S27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73" s="37">
        <f>VLOOKUP(Table1[[#This Row],[SMT]],'[1]Section 163(j) Election'!$A$5:$J$1406,7,0)</f>
        <v>0</v>
      </c>
    </row>
    <row r="274" spans="1:20" s="5" customFormat="1" ht="30" customHeight="1" x14ac:dyDescent="0.25">
      <c r="A274" s="5" t="s">
        <v>49</v>
      </c>
      <c r="B274" s="15">
        <v>61780</v>
      </c>
      <c r="C274" s="6">
        <v>100</v>
      </c>
      <c r="D274" s="5" t="s">
        <v>49</v>
      </c>
      <c r="E274" s="5" t="s">
        <v>2250</v>
      </c>
      <c r="F274" s="5" t="s">
        <v>2251</v>
      </c>
      <c r="G274" s="5" t="s">
        <v>2252</v>
      </c>
      <c r="H274" s="5" t="s">
        <v>306</v>
      </c>
      <c r="I274" s="5" t="s">
        <v>133</v>
      </c>
      <c r="J274" s="5" t="s">
        <v>1168</v>
      </c>
      <c r="K274" s="7">
        <v>38322</v>
      </c>
      <c r="L274" s="7"/>
      <c r="M274" s="6" t="s">
        <v>55</v>
      </c>
      <c r="N274" s="5" t="s">
        <v>26</v>
      </c>
      <c r="O274" s="9"/>
      <c r="P274" s="6" t="str">
        <f>VLOOKUP(Table1[[#This Row],[SMT]],Table13[[SMT'#]:[163 J Election Question]],9,0)</f>
        <v>Yes</v>
      </c>
      <c r="Q274" s="6">
        <v>2018</v>
      </c>
      <c r="R274" s="6"/>
      <c r="S27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74" s="38">
        <f>VLOOKUP(Table1[[#This Row],[SMT]],'[1]Section 163(j) Election'!$A$5:$J$1406,7,0)</f>
        <v>2018</v>
      </c>
    </row>
    <row r="275" spans="1:20" s="5" customFormat="1" ht="30" customHeight="1" x14ac:dyDescent="0.25">
      <c r="A275" s="5" t="s">
        <v>533</v>
      </c>
      <c r="B275" s="15">
        <v>61783</v>
      </c>
      <c r="C275" s="6">
        <v>100</v>
      </c>
      <c r="D275" s="5" t="s">
        <v>533</v>
      </c>
      <c r="E275" s="5" t="s">
        <v>541</v>
      </c>
      <c r="F275" s="5" t="s">
        <v>542</v>
      </c>
      <c r="G275" s="5" t="s">
        <v>543</v>
      </c>
      <c r="H275" s="5" t="s">
        <v>127</v>
      </c>
      <c r="I275" s="5" t="s">
        <v>43</v>
      </c>
      <c r="J275" s="5" t="s">
        <v>329</v>
      </c>
      <c r="K275" s="7">
        <v>39022</v>
      </c>
      <c r="L275" s="7"/>
      <c r="M275" s="6" t="s">
        <v>37</v>
      </c>
      <c r="N275" s="5" t="s">
        <v>47</v>
      </c>
      <c r="O275" s="9"/>
      <c r="P275" s="6" t="str">
        <f>VLOOKUP(Table1[[#This Row],[SMT]],Table13[[SMT'#]:[163 J Election Question]],9,0)</f>
        <v>Yes</v>
      </c>
      <c r="Q275" s="6">
        <v>2018</v>
      </c>
      <c r="R275" s="6"/>
      <c r="S27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75" s="37">
        <f>VLOOKUP(Table1[[#This Row],[SMT]],'[1]Section 163(j) Election'!$A$5:$J$1406,7,0)</f>
        <v>2018</v>
      </c>
    </row>
    <row r="276" spans="1:20" s="5" customFormat="1" ht="30" customHeight="1" x14ac:dyDescent="0.25">
      <c r="A276" s="5" t="s">
        <v>1991</v>
      </c>
      <c r="B276" s="15">
        <v>61786</v>
      </c>
      <c r="C276" s="6">
        <v>100</v>
      </c>
      <c r="D276" s="5" t="s">
        <v>1991</v>
      </c>
      <c r="E276" s="5" t="s">
        <v>1997</v>
      </c>
      <c r="F276" s="5" t="s">
        <v>1998</v>
      </c>
      <c r="G276" s="5" t="s">
        <v>1999</v>
      </c>
      <c r="H276" s="5" t="s">
        <v>203</v>
      </c>
      <c r="I276" s="5" t="s">
        <v>133</v>
      </c>
      <c r="J276" s="5" t="s">
        <v>2000</v>
      </c>
      <c r="K276" s="7">
        <v>38337</v>
      </c>
      <c r="L276" s="7"/>
      <c r="M276" s="6" t="s">
        <v>55</v>
      </c>
      <c r="N276" s="5" t="s">
        <v>26</v>
      </c>
      <c r="O276" s="9"/>
      <c r="P276" s="6" t="str">
        <f>VLOOKUP(Table1[[#This Row],[SMT]],Table13[[SMT'#]:[163 J Election Question]],9,0)</f>
        <v>Yes</v>
      </c>
      <c r="Q276" s="6">
        <v>2018</v>
      </c>
      <c r="R276" s="6"/>
      <c r="S27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76" s="38">
        <f>VLOOKUP(Table1[[#This Row],[SMT]],'[1]Section 163(j) Election'!$A$5:$J$1406,7,0)</f>
        <v>2018</v>
      </c>
    </row>
    <row r="277" spans="1:20" s="5" customFormat="1" ht="30" customHeight="1" x14ac:dyDescent="0.25">
      <c r="A277" s="5" t="s">
        <v>49</v>
      </c>
      <c r="B277" s="15">
        <v>61793</v>
      </c>
      <c r="C277" s="6">
        <v>100</v>
      </c>
      <c r="D277" s="5" t="s">
        <v>49</v>
      </c>
      <c r="E277" s="5" t="s">
        <v>2253</v>
      </c>
      <c r="F277" s="5" t="s">
        <v>2254</v>
      </c>
      <c r="G277" s="5" t="s">
        <v>2255</v>
      </c>
      <c r="H277" s="5" t="s">
        <v>88</v>
      </c>
      <c r="I277" s="5" t="s">
        <v>32</v>
      </c>
      <c r="J277" s="5" t="s">
        <v>94</v>
      </c>
      <c r="K277" s="7">
        <v>38296</v>
      </c>
      <c r="L277" s="7"/>
      <c r="M277" s="6" t="s">
        <v>55</v>
      </c>
      <c r="N277" s="5" t="s">
        <v>47</v>
      </c>
      <c r="O277" s="9"/>
      <c r="P277" s="6" t="str">
        <f>VLOOKUP(Table1[[#This Row],[SMT]],Table13[[SMT'#]:[163 J Election Question]],9,0)</f>
        <v>Yes</v>
      </c>
      <c r="Q277" s="6">
        <v>2018</v>
      </c>
      <c r="R277" s="6"/>
      <c r="S27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77" s="37">
        <f>VLOOKUP(Table1[[#This Row],[SMT]],'[1]Section 163(j) Election'!$A$5:$J$1406,7,0)</f>
        <v>2018</v>
      </c>
    </row>
    <row r="278" spans="1:20" s="5" customFormat="1" ht="30" customHeight="1" x14ac:dyDescent="0.25">
      <c r="A278" s="5" t="s">
        <v>1193</v>
      </c>
      <c r="B278" s="15">
        <v>61794</v>
      </c>
      <c r="C278" s="6">
        <v>14</v>
      </c>
      <c r="D278" s="5" t="s">
        <v>1193</v>
      </c>
      <c r="E278" s="5" t="s">
        <v>1216</v>
      </c>
      <c r="F278" s="5" t="s">
        <v>1217</v>
      </c>
      <c r="G278" s="5" t="s">
        <v>1218</v>
      </c>
      <c r="H278" s="5" t="s">
        <v>109</v>
      </c>
      <c r="I278" s="5" t="s">
        <v>32</v>
      </c>
      <c r="J278" s="5" t="s">
        <v>1219</v>
      </c>
      <c r="K278" s="7">
        <v>38643</v>
      </c>
      <c r="L278" s="7"/>
      <c r="M278" s="6" t="s">
        <v>422</v>
      </c>
      <c r="N278" s="5" t="s">
        <v>47</v>
      </c>
      <c r="O278" s="9"/>
      <c r="P278" s="6" t="str">
        <f>VLOOKUP(Table1[[#This Row],[SMT]],Table13[[SMT'#]:[163 J Election Question]],9,0)</f>
        <v>Yes</v>
      </c>
      <c r="Q278" s="6">
        <v>2018</v>
      </c>
      <c r="R278" s="6"/>
      <c r="S27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78" s="38">
        <f>VLOOKUP(Table1[[#This Row],[SMT]],'[1]Section 163(j) Election'!$A$5:$J$1406,7,0)</f>
        <v>2018</v>
      </c>
    </row>
    <row r="279" spans="1:20" s="5" customFormat="1" ht="30" customHeight="1" x14ac:dyDescent="0.25">
      <c r="A279" s="5" t="s">
        <v>2281</v>
      </c>
      <c r="B279" s="15">
        <v>61794</v>
      </c>
      <c r="C279" s="6">
        <v>86</v>
      </c>
      <c r="D279" s="5" t="s">
        <v>2281</v>
      </c>
      <c r="E279" s="5" t="s">
        <v>1216</v>
      </c>
      <c r="F279" s="5" t="s">
        <v>1217</v>
      </c>
      <c r="G279" s="5" t="s">
        <v>1218</v>
      </c>
      <c r="H279" s="5" t="s">
        <v>109</v>
      </c>
      <c r="I279" s="5" t="s">
        <v>32</v>
      </c>
      <c r="J279" s="5" t="s">
        <v>1219</v>
      </c>
      <c r="K279" s="7">
        <v>38643</v>
      </c>
      <c r="L279" s="7"/>
      <c r="M279" s="6" t="s">
        <v>422</v>
      </c>
      <c r="N279" s="5" t="s">
        <v>47</v>
      </c>
      <c r="O279" s="9"/>
      <c r="P279" s="6" t="str">
        <f>VLOOKUP(Table1[[#This Row],[SMT]],Table13[[SMT'#]:[163 J Election Question]],9,0)</f>
        <v>Yes</v>
      </c>
      <c r="Q279" s="6">
        <v>2018</v>
      </c>
      <c r="R279" s="6"/>
      <c r="S27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79" s="37">
        <f>VLOOKUP(Table1[[#This Row],[SMT]],'[1]Section 163(j) Election'!$A$5:$J$1406,7,0)</f>
        <v>2018</v>
      </c>
    </row>
    <row r="280" spans="1:20" s="5" customFormat="1" ht="30" customHeight="1" x14ac:dyDescent="0.25">
      <c r="A280" s="5" t="s">
        <v>2281</v>
      </c>
      <c r="B280" s="15">
        <v>61796</v>
      </c>
      <c r="C280" s="6">
        <v>100</v>
      </c>
      <c r="D280" s="5" t="s">
        <v>2281</v>
      </c>
      <c r="E280" s="5" t="s">
        <v>2355</v>
      </c>
      <c r="F280" s="5" t="s">
        <v>2356</v>
      </c>
      <c r="G280" s="5" t="s">
        <v>502</v>
      </c>
      <c r="H280" s="5" t="s">
        <v>306</v>
      </c>
      <c r="I280" s="5" t="s">
        <v>133</v>
      </c>
      <c r="J280" s="5" t="s">
        <v>24</v>
      </c>
      <c r="K280" s="7">
        <v>38714</v>
      </c>
      <c r="L280" s="7"/>
      <c r="M280" s="6" t="s">
        <v>422</v>
      </c>
      <c r="N280" s="5" t="s">
        <v>47</v>
      </c>
      <c r="O280" s="9"/>
      <c r="P280" s="6" t="str">
        <f>VLOOKUP(Table1[[#This Row],[SMT]],Table13[[SMT'#]:[163 J Election Question]],9,0)</f>
        <v>Yes</v>
      </c>
      <c r="Q280" s="6">
        <v>2018</v>
      </c>
      <c r="R280" s="6"/>
      <c r="S28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80" s="38">
        <f>VLOOKUP(Table1[[#This Row],[SMT]],'[1]Section 163(j) Election'!$A$5:$J$1406,7,0)</f>
        <v>0</v>
      </c>
    </row>
    <row r="281" spans="1:20" s="5" customFormat="1" ht="30" customHeight="1" x14ac:dyDescent="0.25">
      <c r="A281" s="5" t="s">
        <v>27</v>
      </c>
      <c r="B281" s="15">
        <v>61797</v>
      </c>
      <c r="C281" s="6">
        <v>100</v>
      </c>
      <c r="D281" s="5" t="s">
        <v>27</v>
      </c>
      <c r="E281" s="5" t="s">
        <v>2532</v>
      </c>
      <c r="F281" s="5" t="s">
        <v>2533</v>
      </c>
      <c r="G281" s="5" t="s">
        <v>2534</v>
      </c>
      <c r="H281" s="5" t="s">
        <v>61</v>
      </c>
      <c r="I281" s="5" t="s">
        <v>32</v>
      </c>
      <c r="J281" s="5" t="s">
        <v>1509</v>
      </c>
      <c r="K281" s="7">
        <v>38898</v>
      </c>
      <c r="L281" s="7"/>
      <c r="M281" s="6" t="s">
        <v>37</v>
      </c>
      <c r="N281" s="5" t="s">
        <v>47</v>
      </c>
      <c r="O281" s="9"/>
      <c r="P281" s="6" t="str">
        <f>VLOOKUP(Table1[[#This Row],[SMT]],Table13[[SMT'#]:[163 J Election Question]],9,0)</f>
        <v>No</v>
      </c>
      <c r="Q281" s="6"/>
      <c r="R281" s="6"/>
      <c r="S28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81" s="37">
        <f>VLOOKUP(Table1[[#This Row],[SMT]],'[1]Section 163(j) Election'!$A$5:$J$1406,7,0)</f>
        <v>0</v>
      </c>
    </row>
    <row r="282" spans="1:20" s="5" customFormat="1" ht="30" customHeight="1" x14ac:dyDescent="0.25">
      <c r="A282" s="5" t="s">
        <v>3777</v>
      </c>
      <c r="B282" s="15">
        <v>61798</v>
      </c>
      <c r="C282" s="6">
        <v>100</v>
      </c>
      <c r="D282" s="5" t="s">
        <v>3777</v>
      </c>
      <c r="E282" s="5" t="s">
        <v>3786</v>
      </c>
      <c r="F282" s="5" t="s">
        <v>3787</v>
      </c>
      <c r="G282" s="5" t="s">
        <v>3788</v>
      </c>
      <c r="H282" s="5" t="s">
        <v>88</v>
      </c>
      <c r="I282" s="5" t="s">
        <v>32</v>
      </c>
      <c r="J282" s="5" t="s">
        <v>89</v>
      </c>
      <c r="K282" s="7">
        <v>38989</v>
      </c>
      <c r="L282" s="7"/>
      <c r="M282" s="6" t="s">
        <v>37</v>
      </c>
      <c r="N282" s="5" t="s">
        <v>47</v>
      </c>
      <c r="O282" s="9"/>
      <c r="P282" s="6" t="str">
        <f>VLOOKUP(Table1[[#This Row],[SMT]],Table13[[SMT'#]:[163 J Election Question]],9,0)</f>
        <v>No</v>
      </c>
      <c r="Q282" s="6"/>
      <c r="R282" s="6"/>
      <c r="S28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82" s="38">
        <f>VLOOKUP(Table1[[#This Row],[SMT]],'[1]Section 163(j) Election'!$A$5:$J$1406,7,0)</f>
        <v>0</v>
      </c>
    </row>
    <row r="283" spans="1:20" s="5" customFormat="1" ht="30" customHeight="1" x14ac:dyDescent="0.25">
      <c r="A283" s="5" t="s">
        <v>49</v>
      </c>
      <c r="B283" s="15">
        <v>61806</v>
      </c>
      <c r="C283" s="6">
        <v>100</v>
      </c>
      <c r="D283" s="5" t="s">
        <v>49</v>
      </c>
      <c r="E283" s="5" t="s">
        <v>2256</v>
      </c>
      <c r="F283" s="5" t="s">
        <v>2257</v>
      </c>
      <c r="G283" s="5" t="s">
        <v>2258</v>
      </c>
      <c r="H283" s="5" t="s">
        <v>53</v>
      </c>
      <c r="I283" s="5" t="s">
        <v>43</v>
      </c>
      <c r="J283" s="5" t="s">
        <v>2259</v>
      </c>
      <c r="K283" s="7">
        <v>38504</v>
      </c>
      <c r="L283" s="7"/>
      <c r="M283" s="6" t="s">
        <v>422</v>
      </c>
      <c r="N283" s="5" t="s">
        <v>47</v>
      </c>
      <c r="O283" s="9"/>
      <c r="P283" s="6" t="str">
        <f>VLOOKUP(Table1[[#This Row],[SMT]],Table13[[SMT'#]:[163 J Election Question]],9,0)</f>
        <v>No</v>
      </c>
      <c r="Q283" s="6"/>
      <c r="R283" s="6"/>
      <c r="S28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83" s="37">
        <f>VLOOKUP(Table1[[#This Row],[SMT]],'[1]Section 163(j) Election'!$A$5:$J$1406,7,0)</f>
        <v>0</v>
      </c>
    </row>
    <row r="284" spans="1:20" s="5" customFormat="1" ht="30" customHeight="1" x14ac:dyDescent="0.25">
      <c r="A284" s="27" t="s">
        <v>1193</v>
      </c>
      <c r="B284" s="28">
        <v>61809</v>
      </c>
      <c r="C284" s="29">
        <v>33</v>
      </c>
      <c r="D284" s="27" t="s">
        <v>1193</v>
      </c>
      <c r="E284" s="27" t="s">
        <v>1220</v>
      </c>
      <c r="F284" s="27" t="s">
        <v>1221</v>
      </c>
      <c r="G284" s="27" t="s">
        <v>1222</v>
      </c>
      <c r="H284" s="27" t="s">
        <v>61</v>
      </c>
      <c r="I284" s="27" t="s">
        <v>32</v>
      </c>
      <c r="J284" s="27" t="s">
        <v>298</v>
      </c>
      <c r="K284" s="30">
        <v>38243</v>
      </c>
      <c r="L284" s="30"/>
      <c r="M284" s="29" t="s">
        <v>55</v>
      </c>
      <c r="N284" s="27" t="s">
        <v>47</v>
      </c>
      <c r="O284" s="31"/>
      <c r="P284" s="29" t="s">
        <v>21</v>
      </c>
      <c r="Q284" s="29">
        <v>2019</v>
      </c>
      <c r="R284" s="29"/>
      <c r="S28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84" s="38">
        <f>VLOOKUP(Table1[[#This Row],[SMT]],'[1]Section 163(j) Election'!$A$5:$J$1406,7,0)</f>
        <v>2018</v>
      </c>
    </row>
    <row r="285" spans="1:20" s="5" customFormat="1" ht="30" customHeight="1" x14ac:dyDescent="0.25">
      <c r="A285" s="27" t="s">
        <v>2281</v>
      </c>
      <c r="B285" s="28">
        <v>61809</v>
      </c>
      <c r="C285" s="29">
        <v>67</v>
      </c>
      <c r="D285" s="27" t="s">
        <v>2281</v>
      </c>
      <c r="E285" s="27" t="s">
        <v>1220</v>
      </c>
      <c r="F285" s="27" t="s">
        <v>1221</v>
      </c>
      <c r="G285" s="27" t="s">
        <v>1222</v>
      </c>
      <c r="H285" s="27" t="s">
        <v>61</v>
      </c>
      <c r="I285" s="27" t="s">
        <v>32</v>
      </c>
      <c r="J285" s="27" t="s">
        <v>298</v>
      </c>
      <c r="K285" s="30">
        <v>38243</v>
      </c>
      <c r="L285" s="30"/>
      <c r="M285" s="29" t="s">
        <v>55</v>
      </c>
      <c r="N285" s="27" t="s">
        <v>47</v>
      </c>
      <c r="O285" s="31"/>
      <c r="P285" s="29" t="s">
        <v>21</v>
      </c>
      <c r="Q285" s="29">
        <v>2019</v>
      </c>
      <c r="R285" s="29"/>
      <c r="S28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85" s="37">
        <f>VLOOKUP(Table1[[#This Row],[SMT]],'[1]Section 163(j) Election'!$A$5:$J$1406,7,0)</f>
        <v>2018</v>
      </c>
    </row>
    <row r="286" spans="1:20" s="5" customFormat="1" ht="30" customHeight="1" x14ac:dyDescent="0.25">
      <c r="A286" s="5" t="s">
        <v>1991</v>
      </c>
      <c r="B286" s="15">
        <v>61813</v>
      </c>
      <c r="C286" s="6">
        <v>100</v>
      </c>
      <c r="D286" s="5" t="s">
        <v>1991</v>
      </c>
      <c r="E286" s="5" t="s">
        <v>2001</v>
      </c>
      <c r="F286" s="5" t="s">
        <v>2002</v>
      </c>
      <c r="G286" s="5" t="s">
        <v>2003</v>
      </c>
      <c r="H286" s="5" t="s">
        <v>31</v>
      </c>
      <c r="I286" s="5" t="s">
        <v>32</v>
      </c>
      <c r="J286" s="5" t="s">
        <v>24</v>
      </c>
      <c r="K286" s="7">
        <v>39251</v>
      </c>
      <c r="L286" s="7"/>
      <c r="M286" s="6" t="s">
        <v>117</v>
      </c>
      <c r="N286" s="5" t="s">
        <v>56</v>
      </c>
      <c r="O286" s="9"/>
      <c r="P286" s="6" t="str">
        <f>VLOOKUP(Table1[[#This Row],[SMT]],Table13[[SMT'#]:[163 J Election Question]],9,0)</f>
        <v>No</v>
      </c>
      <c r="Q286" s="6"/>
      <c r="R286" s="6"/>
      <c r="S28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86" s="38">
        <f>VLOOKUP(Table1[[#This Row],[SMT]],'[1]Section 163(j) Election'!$A$5:$J$1406,7,0)</f>
        <v>0</v>
      </c>
    </row>
    <row r="287" spans="1:20" s="5" customFormat="1" ht="30" customHeight="1" x14ac:dyDescent="0.25">
      <c r="A287" s="5" t="s">
        <v>2281</v>
      </c>
      <c r="B287" s="15">
        <v>61814</v>
      </c>
      <c r="C287" s="6">
        <v>100</v>
      </c>
      <c r="D287" s="5" t="s">
        <v>2281</v>
      </c>
      <c r="E287" s="5" t="s">
        <v>2357</v>
      </c>
      <c r="F287" s="5" t="s">
        <v>2358</v>
      </c>
      <c r="G287" s="5" t="s">
        <v>2359</v>
      </c>
      <c r="H287" s="5" t="s">
        <v>182</v>
      </c>
      <c r="I287" s="5" t="s">
        <v>32</v>
      </c>
      <c r="J287" s="5" t="s">
        <v>19</v>
      </c>
      <c r="K287" s="7">
        <v>38231</v>
      </c>
      <c r="L287" s="7"/>
      <c r="M287" s="6" t="s">
        <v>422</v>
      </c>
      <c r="N287" s="5" t="s">
        <v>26</v>
      </c>
      <c r="O287" s="9"/>
      <c r="P287" s="6" t="str">
        <f>VLOOKUP(Table1[[#This Row],[SMT]],Table13[[SMT'#]:[163 J Election Question]],9,0)</f>
        <v>No</v>
      </c>
      <c r="Q287" s="6"/>
      <c r="R287" s="6"/>
      <c r="S28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87" s="37">
        <f>VLOOKUP(Table1[[#This Row],[SMT]],'[1]Section 163(j) Election'!$A$5:$J$1406,7,0)</f>
        <v>0</v>
      </c>
    </row>
    <row r="288" spans="1:20" s="5" customFormat="1" ht="30" customHeight="1" x14ac:dyDescent="0.25">
      <c r="A288" s="5" t="s">
        <v>2281</v>
      </c>
      <c r="B288" s="15">
        <v>61818</v>
      </c>
      <c r="C288" s="6">
        <v>100</v>
      </c>
      <c r="D288" s="5" t="s">
        <v>2281</v>
      </c>
      <c r="E288" s="5" t="s">
        <v>2360</v>
      </c>
      <c r="F288" s="5" t="s">
        <v>2361</v>
      </c>
      <c r="G288" s="5" t="s">
        <v>2362</v>
      </c>
      <c r="H288" s="5" t="s">
        <v>88</v>
      </c>
      <c r="I288" s="5" t="s">
        <v>32</v>
      </c>
      <c r="J288" s="5" t="s">
        <v>94</v>
      </c>
      <c r="K288" s="7">
        <v>38351</v>
      </c>
      <c r="L288" s="7"/>
      <c r="M288" s="6" t="s">
        <v>55</v>
      </c>
      <c r="N288" s="5" t="s">
        <v>26</v>
      </c>
      <c r="O288" s="9"/>
      <c r="P288" s="6" t="str">
        <f>VLOOKUP(Table1[[#This Row],[SMT]],Table13[[SMT'#]:[163 J Election Question]],9,0)</f>
        <v>No</v>
      </c>
      <c r="Q288" s="6"/>
      <c r="R288" s="6"/>
      <c r="S28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88" s="38">
        <f>VLOOKUP(Table1[[#This Row],[SMT]],'[1]Section 163(j) Election'!$A$5:$J$1406,7,0)</f>
        <v>0</v>
      </c>
    </row>
    <row r="289" spans="1:20" s="5" customFormat="1" ht="30" customHeight="1" x14ac:dyDescent="0.25">
      <c r="A289" s="5" t="s">
        <v>49</v>
      </c>
      <c r="B289" s="15">
        <v>61826</v>
      </c>
      <c r="C289" s="6">
        <v>100</v>
      </c>
      <c r="D289" s="5" t="s">
        <v>49</v>
      </c>
      <c r="E289" s="5" t="s">
        <v>2260</v>
      </c>
      <c r="F289" s="5" t="s">
        <v>2261</v>
      </c>
      <c r="G289" s="5" t="s">
        <v>163</v>
      </c>
      <c r="H289" s="5" t="s">
        <v>164</v>
      </c>
      <c r="I289" s="5" t="s">
        <v>133</v>
      </c>
      <c r="J289" s="5" t="s">
        <v>165</v>
      </c>
      <c r="K289" s="7">
        <v>38301</v>
      </c>
      <c r="L289" s="7"/>
      <c r="M289" s="6" t="s">
        <v>55</v>
      </c>
      <c r="N289" s="5" t="s">
        <v>47</v>
      </c>
      <c r="O289" s="9"/>
      <c r="P289" s="6" t="str">
        <f>VLOOKUP(Table1[[#This Row],[SMT]],Table13[[SMT'#]:[163 J Election Question]],9,0)</f>
        <v>Yes</v>
      </c>
      <c r="Q289" s="6">
        <v>2018</v>
      </c>
      <c r="R289" s="6"/>
      <c r="S28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89" s="37">
        <f>VLOOKUP(Table1[[#This Row],[SMT]],'[1]Section 163(j) Election'!$A$5:$J$1406,7,0)</f>
        <v>2018</v>
      </c>
    </row>
    <row r="290" spans="1:20" s="5" customFormat="1" ht="30" customHeight="1" x14ac:dyDescent="0.25">
      <c r="A290" s="5" t="s">
        <v>2281</v>
      </c>
      <c r="B290" s="15">
        <v>61827</v>
      </c>
      <c r="C290" s="6">
        <v>100</v>
      </c>
      <c r="D290" s="5" t="s">
        <v>2281</v>
      </c>
      <c r="E290" s="5" t="s">
        <v>2363</v>
      </c>
      <c r="F290" s="5" t="s">
        <v>2364</v>
      </c>
      <c r="G290" s="5" t="s">
        <v>2365</v>
      </c>
      <c r="H290" s="5" t="s">
        <v>182</v>
      </c>
      <c r="I290" s="5" t="s">
        <v>32</v>
      </c>
      <c r="J290" s="5" t="s">
        <v>2366</v>
      </c>
      <c r="K290" s="7">
        <v>38323</v>
      </c>
      <c r="L290" s="7"/>
      <c r="M290" s="6" t="s">
        <v>422</v>
      </c>
      <c r="N290" s="5" t="s">
        <v>47</v>
      </c>
      <c r="O290" s="9"/>
      <c r="P290" s="6" t="str">
        <f>VLOOKUP(Table1[[#This Row],[SMT]],Table13[[SMT'#]:[163 J Election Question]],9,0)</f>
        <v>No</v>
      </c>
      <c r="Q290" s="6"/>
      <c r="R290" s="6"/>
      <c r="S29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90" s="38">
        <f>VLOOKUP(Table1[[#This Row],[SMT]],'[1]Section 163(j) Election'!$A$5:$J$1406,7,0)</f>
        <v>0</v>
      </c>
    </row>
    <row r="291" spans="1:20" s="5" customFormat="1" ht="30" customHeight="1" x14ac:dyDescent="0.25">
      <c r="A291" s="5" t="s">
        <v>49</v>
      </c>
      <c r="B291" s="15">
        <v>61828</v>
      </c>
      <c r="C291" s="6">
        <v>100</v>
      </c>
      <c r="D291" s="5" t="s">
        <v>49</v>
      </c>
      <c r="E291" s="5" t="s">
        <v>2262</v>
      </c>
      <c r="F291" s="5" t="s">
        <v>2263</v>
      </c>
      <c r="G291" s="5" t="s">
        <v>2264</v>
      </c>
      <c r="H291" s="5" t="s">
        <v>306</v>
      </c>
      <c r="I291" s="5" t="s">
        <v>133</v>
      </c>
      <c r="J291" s="5" t="s">
        <v>2265</v>
      </c>
      <c r="K291" s="7">
        <v>38267</v>
      </c>
      <c r="L291" s="7"/>
      <c r="M291" s="6" t="s">
        <v>55</v>
      </c>
      <c r="N291" s="5" t="s">
        <v>47</v>
      </c>
      <c r="O291" s="9"/>
      <c r="P291" s="6" t="str">
        <f>VLOOKUP(Table1[[#This Row],[SMT]],Table13[[SMT'#]:[163 J Election Question]],9,0)</f>
        <v>No</v>
      </c>
      <c r="Q291" s="6"/>
      <c r="R291" s="6"/>
      <c r="S291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291" s="37">
        <f>VLOOKUP(Table1[[#This Row],[SMT]],'[1]Section 163(j) Election'!$A$5:$J$1406,7,0)</f>
        <v>0</v>
      </c>
    </row>
    <row r="292" spans="1:20" s="5" customFormat="1" ht="30" customHeight="1" x14ac:dyDescent="0.25">
      <c r="A292" s="5" t="s">
        <v>49</v>
      </c>
      <c r="B292" s="15">
        <v>61829</v>
      </c>
      <c r="C292" s="6">
        <v>100</v>
      </c>
      <c r="D292" s="5" t="s">
        <v>49</v>
      </c>
      <c r="E292" s="5" t="s">
        <v>2266</v>
      </c>
      <c r="F292" s="5" t="s">
        <v>2267</v>
      </c>
      <c r="G292" s="5" t="s">
        <v>2264</v>
      </c>
      <c r="H292" s="5" t="s">
        <v>306</v>
      </c>
      <c r="I292" s="5" t="s">
        <v>133</v>
      </c>
      <c r="J292" s="5" t="s">
        <v>2265</v>
      </c>
      <c r="K292" s="7">
        <v>38267</v>
      </c>
      <c r="L292" s="7"/>
      <c r="M292" s="6" t="s">
        <v>55</v>
      </c>
      <c r="N292" s="5" t="s">
        <v>47</v>
      </c>
      <c r="O292" s="9"/>
      <c r="P292" s="6" t="str">
        <f>VLOOKUP(Table1[[#This Row],[SMT]],Table13[[SMT'#]:[163 J Election Question]],9,0)</f>
        <v>No</v>
      </c>
      <c r="Q292" s="6"/>
      <c r="R292" s="6"/>
      <c r="S292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292" s="38">
        <f>VLOOKUP(Table1[[#This Row],[SMT]],'[1]Section 163(j) Election'!$A$5:$J$1406,7,0)</f>
        <v>0</v>
      </c>
    </row>
    <row r="293" spans="1:20" s="5" customFormat="1" ht="30" customHeight="1" x14ac:dyDescent="0.25">
      <c r="A293" s="5" t="s">
        <v>49</v>
      </c>
      <c r="B293" s="15">
        <v>61830</v>
      </c>
      <c r="C293" s="6">
        <v>100</v>
      </c>
      <c r="D293" s="5" t="s">
        <v>49</v>
      </c>
      <c r="E293" s="5" t="s">
        <v>2268</v>
      </c>
      <c r="F293" s="5" t="s">
        <v>2269</v>
      </c>
      <c r="G293" s="5" t="s">
        <v>2264</v>
      </c>
      <c r="H293" s="5" t="s">
        <v>306</v>
      </c>
      <c r="I293" s="5" t="s">
        <v>133</v>
      </c>
      <c r="J293" s="5" t="s">
        <v>2265</v>
      </c>
      <c r="K293" s="7">
        <v>38267</v>
      </c>
      <c r="L293" s="7"/>
      <c r="M293" s="6" t="s">
        <v>55</v>
      </c>
      <c r="N293" s="5" t="s">
        <v>47</v>
      </c>
      <c r="O293" s="9"/>
      <c r="P293" s="6" t="str">
        <f>VLOOKUP(Table1[[#This Row],[SMT]],Table13[[SMT'#]:[163 J Election Question]],9,0)</f>
        <v>No</v>
      </c>
      <c r="Q293" s="6"/>
      <c r="R293" s="6"/>
      <c r="S293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293" s="37">
        <f>VLOOKUP(Table1[[#This Row],[SMT]],'[1]Section 163(j) Election'!$A$5:$J$1406,7,0)</f>
        <v>0</v>
      </c>
    </row>
    <row r="294" spans="1:20" s="5" customFormat="1" ht="30" customHeight="1" x14ac:dyDescent="0.25">
      <c r="A294" s="5" t="s">
        <v>865</v>
      </c>
      <c r="B294" s="15">
        <v>61833</v>
      </c>
      <c r="C294" s="6">
        <v>100</v>
      </c>
      <c r="D294" s="5" t="s">
        <v>865</v>
      </c>
      <c r="E294" s="5" t="s">
        <v>872</v>
      </c>
      <c r="F294" s="5" t="s">
        <v>873</v>
      </c>
      <c r="G294" s="5" t="s">
        <v>855</v>
      </c>
      <c r="H294" s="5" t="s">
        <v>499</v>
      </c>
      <c r="I294" s="5" t="s">
        <v>43</v>
      </c>
      <c r="J294" s="5" t="s">
        <v>525</v>
      </c>
      <c r="K294" s="7">
        <v>38330</v>
      </c>
      <c r="L294" s="7"/>
      <c r="M294" s="6" t="s">
        <v>422</v>
      </c>
      <c r="N294" s="5" t="s">
        <v>47</v>
      </c>
      <c r="O294" s="9"/>
      <c r="P294" s="6" t="str">
        <f>VLOOKUP(Table1[[#This Row],[SMT]],Table13[[SMT'#]:[163 J Election Question]],9,0)</f>
        <v>No</v>
      </c>
      <c r="Q294" s="6"/>
      <c r="R294" s="6"/>
      <c r="S29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94" s="38">
        <f>VLOOKUP(Table1[[#This Row],[SMT]],'[1]Section 163(j) Election'!$A$5:$J$1406,7,0)</f>
        <v>0</v>
      </c>
    </row>
    <row r="295" spans="1:20" s="5" customFormat="1" ht="30" customHeight="1" x14ac:dyDescent="0.25">
      <c r="A295" s="5" t="s">
        <v>2281</v>
      </c>
      <c r="B295" s="15">
        <v>61834</v>
      </c>
      <c r="C295" s="6">
        <v>100</v>
      </c>
      <c r="D295" s="5" t="s">
        <v>2281</v>
      </c>
      <c r="E295" s="5" t="s">
        <v>2367</v>
      </c>
      <c r="F295" s="5" t="s">
        <v>2368</v>
      </c>
      <c r="G295" s="5" t="s">
        <v>2369</v>
      </c>
      <c r="H295" s="5" t="s">
        <v>139</v>
      </c>
      <c r="I295" s="5" t="s">
        <v>32</v>
      </c>
      <c r="J295" s="5" t="s">
        <v>1601</v>
      </c>
      <c r="K295" s="7">
        <v>38503</v>
      </c>
      <c r="L295" s="7"/>
      <c r="M295" s="6" t="s">
        <v>37</v>
      </c>
      <c r="N295" s="5" t="s">
        <v>56</v>
      </c>
      <c r="O295" s="9"/>
      <c r="P295" s="6" t="str">
        <f>VLOOKUP(Table1[[#This Row],[SMT]],Table13[[SMT'#]:[163 J Election Question]],9,0)</f>
        <v>Yes</v>
      </c>
      <c r="Q295" s="6">
        <v>2018</v>
      </c>
      <c r="R295" s="6"/>
      <c r="S29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95" s="37">
        <f>VLOOKUP(Table1[[#This Row],[SMT]],'[1]Section 163(j) Election'!$A$5:$J$1406,7,0)</f>
        <v>2018</v>
      </c>
    </row>
    <row r="296" spans="1:20" s="21" customFormat="1" ht="30" customHeight="1" x14ac:dyDescent="0.25">
      <c r="A296" s="5" t="s">
        <v>49</v>
      </c>
      <c r="B296" s="15">
        <v>61850</v>
      </c>
      <c r="C296" s="6">
        <v>100</v>
      </c>
      <c r="D296" s="5" t="s">
        <v>49</v>
      </c>
      <c r="E296" s="5" t="s">
        <v>2270</v>
      </c>
      <c r="F296" s="5" t="s">
        <v>2271</v>
      </c>
      <c r="G296" s="5" t="s">
        <v>2255</v>
      </c>
      <c r="H296" s="5" t="s">
        <v>88</v>
      </c>
      <c r="I296" s="5" t="s">
        <v>32</v>
      </c>
      <c r="J296" s="5" t="s">
        <v>94</v>
      </c>
      <c r="K296" s="7">
        <v>38335</v>
      </c>
      <c r="L296" s="7"/>
      <c r="M296" s="6" t="s">
        <v>55</v>
      </c>
      <c r="N296" s="5" t="s">
        <v>47</v>
      </c>
      <c r="O296" s="9"/>
      <c r="P296" s="6" t="str">
        <f>VLOOKUP(Table1[[#This Row],[SMT]],Table13[[SMT'#]:[163 J Election Question]],9,0)</f>
        <v>Yes</v>
      </c>
      <c r="Q296" s="6">
        <v>2018</v>
      </c>
      <c r="R296" s="6"/>
      <c r="S29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96" s="38">
        <f>VLOOKUP(Table1[[#This Row],[SMT]],'[1]Section 163(j) Election'!$A$5:$J$1406,7,0)</f>
        <v>2018</v>
      </c>
    </row>
    <row r="297" spans="1:20" s="5" customFormat="1" ht="30" customHeight="1" x14ac:dyDescent="0.25">
      <c r="A297" s="5" t="s">
        <v>2437</v>
      </c>
      <c r="B297" s="15">
        <v>61852</v>
      </c>
      <c r="C297" s="6">
        <v>100</v>
      </c>
      <c r="D297" s="5" t="s">
        <v>2437</v>
      </c>
      <c r="E297" s="5" t="s">
        <v>2453</v>
      </c>
      <c r="F297" s="5" t="s">
        <v>2454</v>
      </c>
      <c r="G297" s="5" t="s">
        <v>1885</v>
      </c>
      <c r="H297" s="5" t="s">
        <v>61</v>
      </c>
      <c r="I297" s="5" t="s">
        <v>32</v>
      </c>
      <c r="J297" s="5" t="s">
        <v>1886</v>
      </c>
      <c r="K297" s="7">
        <v>38912</v>
      </c>
      <c r="L297" s="7"/>
      <c r="M297" s="6" t="s">
        <v>37</v>
      </c>
      <c r="N297" s="5" t="s">
        <v>47</v>
      </c>
      <c r="O297" s="9"/>
      <c r="P297" s="6" t="str">
        <f>VLOOKUP(Table1[[#This Row],[SMT]],Table13[[SMT'#]:[163 J Election Question]],9,0)</f>
        <v>No</v>
      </c>
      <c r="Q297" s="6"/>
      <c r="R297" s="6"/>
      <c r="S29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97" s="37">
        <f>VLOOKUP(Table1[[#This Row],[SMT]],'[1]Section 163(j) Election'!$A$5:$J$1406,7,0)</f>
        <v>0</v>
      </c>
    </row>
    <row r="298" spans="1:20" s="5" customFormat="1" ht="30" customHeight="1" x14ac:dyDescent="0.25">
      <c r="A298" s="5" t="s">
        <v>865</v>
      </c>
      <c r="B298" s="15">
        <v>61854</v>
      </c>
      <c r="C298" s="6">
        <v>100</v>
      </c>
      <c r="D298" s="5" t="s">
        <v>865</v>
      </c>
      <c r="E298" s="5" t="s">
        <v>874</v>
      </c>
      <c r="F298" s="5" t="s">
        <v>875</v>
      </c>
      <c r="G298" s="5" t="s">
        <v>517</v>
      </c>
      <c r="H298" s="5" t="s">
        <v>499</v>
      </c>
      <c r="I298" s="5" t="s">
        <v>43</v>
      </c>
      <c r="J298" s="5" t="s">
        <v>494</v>
      </c>
      <c r="K298" s="7">
        <v>38337</v>
      </c>
      <c r="L298" s="7"/>
      <c r="M298" s="6" t="s">
        <v>422</v>
      </c>
      <c r="N298" s="5" t="s">
        <v>47</v>
      </c>
      <c r="O298" s="9"/>
      <c r="P298" s="6" t="str">
        <f>VLOOKUP(Table1[[#This Row],[SMT]],Table13[[SMT'#]:[163 J Election Question]],9,0)</f>
        <v>No</v>
      </c>
      <c r="Q298" s="6"/>
      <c r="R298" s="6"/>
      <c r="S29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98" s="38">
        <f>VLOOKUP(Table1[[#This Row],[SMT]],'[1]Section 163(j) Election'!$A$5:$J$1406,7,0)</f>
        <v>0</v>
      </c>
    </row>
    <row r="299" spans="1:20" s="5" customFormat="1" ht="30" customHeight="1" x14ac:dyDescent="0.25">
      <c r="A299" s="5" t="s">
        <v>865</v>
      </c>
      <c r="B299" s="15">
        <v>61856</v>
      </c>
      <c r="C299" s="6">
        <v>100</v>
      </c>
      <c r="D299" s="5" t="s">
        <v>865</v>
      </c>
      <c r="E299" s="5" t="s">
        <v>876</v>
      </c>
      <c r="F299" s="5" t="s">
        <v>877</v>
      </c>
      <c r="G299" s="5" t="s">
        <v>849</v>
      </c>
      <c r="H299" s="5" t="s">
        <v>127</v>
      </c>
      <c r="I299" s="5" t="s">
        <v>43</v>
      </c>
      <c r="J299" s="5" t="s">
        <v>432</v>
      </c>
      <c r="K299" s="7">
        <v>38656</v>
      </c>
      <c r="L299" s="7"/>
      <c r="M299" s="6" t="s">
        <v>37</v>
      </c>
      <c r="N299" s="5" t="s">
        <v>47</v>
      </c>
      <c r="O299" s="9"/>
      <c r="P299" s="6" t="str">
        <f>VLOOKUP(Table1[[#This Row],[SMT]],Table13[[SMT'#]:[163 J Election Question]],9,0)</f>
        <v>No</v>
      </c>
      <c r="Q299" s="6"/>
      <c r="R299" s="6"/>
      <c r="S29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299" s="37">
        <f>VLOOKUP(Table1[[#This Row],[SMT]],'[1]Section 163(j) Election'!$A$5:$J$1406,7,0)</f>
        <v>0</v>
      </c>
    </row>
    <row r="300" spans="1:20" s="5" customFormat="1" ht="30" customHeight="1" x14ac:dyDescent="0.25">
      <c r="A300" s="5" t="s">
        <v>1991</v>
      </c>
      <c r="B300" s="15">
        <v>61875</v>
      </c>
      <c r="C300" s="6">
        <v>100</v>
      </c>
      <c r="D300" s="5" t="s">
        <v>1991</v>
      </c>
      <c r="E300" s="5" t="s">
        <v>2004</v>
      </c>
      <c r="F300" s="5" t="s">
        <v>2005</v>
      </c>
      <c r="G300" s="5" t="s">
        <v>1999</v>
      </c>
      <c r="H300" s="5" t="s">
        <v>109</v>
      </c>
      <c r="I300" s="5" t="s">
        <v>32</v>
      </c>
      <c r="J300" s="5" t="s">
        <v>2000</v>
      </c>
      <c r="K300" s="7">
        <v>38384</v>
      </c>
      <c r="L300" s="7"/>
      <c r="M300" s="6" t="s">
        <v>422</v>
      </c>
      <c r="N300" s="5" t="s">
        <v>26</v>
      </c>
      <c r="O300" s="9"/>
      <c r="P300" s="6" t="str">
        <f>VLOOKUP(Table1[[#This Row],[SMT]],Table13[[SMT'#]:[163 J Election Question]],9,0)</f>
        <v>Yes</v>
      </c>
      <c r="Q300" s="6">
        <v>2018</v>
      </c>
      <c r="R300" s="6"/>
      <c r="S30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00" s="38">
        <f>VLOOKUP(Table1[[#This Row],[SMT]],'[1]Section 163(j) Election'!$A$5:$J$1406,7,0)</f>
        <v>2018</v>
      </c>
    </row>
    <row r="301" spans="1:20" s="5" customFormat="1" ht="30" customHeight="1" x14ac:dyDescent="0.25">
      <c r="A301" s="5" t="s">
        <v>2281</v>
      </c>
      <c r="B301" s="15">
        <v>61885</v>
      </c>
      <c r="C301" s="6">
        <v>100</v>
      </c>
      <c r="D301" s="5" t="s">
        <v>2281</v>
      </c>
      <c r="E301" s="5" t="s">
        <v>2370</v>
      </c>
      <c r="F301" s="5" t="s">
        <v>2371</v>
      </c>
      <c r="G301" s="5" t="s">
        <v>435</v>
      </c>
      <c r="H301" s="5" t="s">
        <v>109</v>
      </c>
      <c r="I301" s="5" t="s">
        <v>32</v>
      </c>
      <c r="J301" s="5" t="s">
        <v>110</v>
      </c>
      <c r="K301" s="7">
        <v>38684</v>
      </c>
      <c r="L301" s="7"/>
      <c r="M301" s="6" t="s">
        <v>422</v>
      </c>
      <c r="N301" s="5" t="s">
        <v>47</v>
      </c>
      <c r="O301" s="9"/>
      <c r="P301" s="6" t="str">
        <f>VLOOKUP(Table1[[#This Row],[SMT]],Table13[[SMT'#]:[163 J Election Question]],9,0)</f>
        <v>No</v>
      </c>
      <c r="Q301" s="6"/>
      <c r="R301" s="6"/>
      <c r="S30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01" s="37">
        <f>VLOOKUP(Table1[[#This Row],[SMT]],'[1]Section 163(j) Election'!$A$5:$J$1406,7,0)</f>
        <v>0</v>
      </c>
    </row>
    <row r="302" spans="1:20" s="5" customFormat="1" ht="30" customHeight="1" x14ac:dyDescent="0.25">
      <c r="A302" s="5" t="s">
        <v>3777</v>
      </c>
      <c r="B302" s="15">
        <v>61886</v>
      </c>
      <c r="C302" s="6">
        <v>100</v>
      </c>
      <c r="D302" s="5" t="s">
        <v>3777</v>
      </c>
      <c r="E302" s="5" t="s">
        <v>3789</v>
      </c>
      <c r="F302" s="5" t="s">
        <v>3790</v>
      </c>
      <c r="G302" s="5" t="s">
        <v>1233</v>
      </c>
      <c r="H302" s="5" t="s">
        <v>109</v>
      </c>
      <c r="I302" s="5" t="s">
        <v>32</v>
      </c>
      <c r="J302" s="5" t="s">
        <v>333</v>
      </c>
      <c r="K302" s="7">
        <v>38899</v>
      </c>
      <c r="L302" s="7"/>
      <c r="M302" s="6" t="s">
        <v>419</v>
      </c>
      <c r="N302" s="5" t="s">
        <v>178</v>
      </c>
      <c r="O302" s="9"/>
      <c r="P302" s="6" t="str">
        <f>VLOOKUP(Table1[[#This Row],[SMT]],Table13[[SMT'#]:[163 J Election Question]],9,0)</f>
        <v>No</v>
      </c>
      <c r="Q302" s="6"/>
      <c r="R302" s="6"/>
      <c r="S30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02" s="38">
        <f>VLOOKUP(Table1[[#This Row],[SMT]],'[1]Section 163(j) Election'!$A$5:$J$1406,7,0)</f>
        <v>0</v>
      </c>
    </row>
    <row r="303" spans="1:20" s="5" customFormat="1" ht="30" customHeight="1" x14ac:dyDescent="0.25">
      <c r="A303" s="5" t="s">
        <v>2281</v>
      </c>
      <c r="B303" s="15">
        <v>61893</v>
      </c>
      <c r="C303" s="6">
        <v>100</v>
      </c>
      <c r="D303" s="5" t="s">
        <v>2281</v>
      </c>
      <c r="E303" s="5" t="s">
        <v>2372</v>
      </c>
      <c r="F303" s="5" t="s">
        <v>2373</v>
      </c>
      <c r="G303" s="5" t="s">
        <v>2374</v>
      </c>
      <c r="H303" s="5" t="s">
        <v>88</v>
      </c>
      <c r="I303" s="5" t="s">
        <v>32</v>
      </c>
      <c r="J303" s="5" t="s">
        <v>89</v>
      </c>
      <c r="K303" s="7">
        <v>38349</v>
      </c>
      <c r="L303" s="7"/>
      <c r="M303" s="6" t="s">
        <v>422</v>
      </c>
      <c r="N303" s="5" t="s">
        <v>47</v>
      </c>
      <c r="O303" s="9"/>
      <c r="P303" s="6" t="str">
        <f>VLOOKUP(Table1[[#This Row],[SMT]],Table13[[SMT'#]:[163 J Election Question]],9,0)</f>
        <v>Yes</v>
      </c>
      <c r="Q303" s="6">
        <v>2018</v>
      </c>
      <c r="R303" s="6"/>
      <c r="S30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03" s="37">
        <f>VLOOKUP(Table1[[#This Row],[SMT]],'[1]Section 163(j) Election'!$A$5:$J$1406,7,0)</f>
        <v>2018</v>
      </c>
    </row>
    <row r="304" spans="1:20" s="5" customFormat="1" ht="30" customHeight="1" x14ac:dyDescent="0.25">
      <c r="A304" s="5" t="s">
        <v>49</v>
      </c>
      <c r="B304" s="15">
        <v>61895</v>
      </c>
      <c r="C304" s="6">
        <v>100</v>
      </c>
      <c r="D304" s="5" t="s">
        <v>49</v>
      </c>
      <c r="E304" s="5" t="s">
        <v>2272</v>
      </c>
      <c r="F304" s="5" t="s">
        <v>2273</v>
      </c>
      <c r="G304" s="5" t="s">
        <v>176</v>
      </c>
      <c r="H304" s="5" t="s">
        <v>68</v>
      </c>
      <c r="I304" s="5" t="s">
        <v>32</v>
      </c>
      <c r="J304" s="5" t="s">
        <v>2274</v>
      </c>
      <c r="K304" s="7">
        <v>38650</v>
      </c>
      <c r="L304" s="7"/>
      <c r="M304" s="6" t="s">
        <v>422</v>
      </c>
      <c r="N304" s="5" t="s">
        <v>26</v>
      </c>
      <c r="O304" s="9"/>
      <c r="P304" s="6" t="str">
        <f>VLOOKUP(Table1[[#This Row],[SMT]],Table13[[SMT'#]:[163 J Election Question]],9,0)</f>
        <v>No</v>
      </c>
      <c r="Q304" s="6" t="s">
        <v>4538</v>
      </c>
      <c r="R304" s="6"/>
      <c r="S304" s="38" t="str">
        <f>IF(VLOOKUP(Table1[[#This Row],[SMT]],'[1]Section 163(j) Election'!$A$5:$H$1484,8,0)=Table1[[#This Row],[Make Section 163j Election (Yes/No)]],"MATCH",VLOOKUP(Table1[[#This Row],[SMT]],'[1]Section 163(j) Election'!$A$5:$H$1406,8,0))</f>
        <v>YES</v>
      </c>
      <c r="T304" s="38">
        <f>VLOOKUP(Table1[[#This Row],[SMT]],'[1]Section 163(j) Election'!$A$5:$J$1406,7,0)</f>
        <v>2018</v>
      </c>
    </row>
    <row r="305" spans="1:20" s="5" customFormat="1" ht="30" customHeight="1" x14ac:dyDescent="0.25">
      <c r="A305" s="5" t="s">
        <v>2281</v>
      </c>
      <c r="B305" s="15">
        <v>61897</v>
      </c>
      <c r="C305" s="6">
        <v>100</v>
      </c>
      <c r="D305" s="5" t="s">
        <v>2281</v>
      </c>
      <c r="E305" s="5" t="s">
        <v>2375</v>
      </c>
      <c r="F305" s="5" t="s">
        <v>2376</v>
      </c>
      <c r="G305" s="5" t="s">
        <v>2377</v>
      </c>
      <c r="H305" s="5" t="s">
        <v>31</v>
      </c>
      <c r="I305" s="5" t="s">
        <v>32</v>
      </c>
      <c r="J305" s="5" t="s">
        <v>2378</v>
      </c>
      <c r="K305" s="7">
        <v>38533</v>
      </c>
      <c r="L305" s="7"/>
      <c r="M305" s="6" t="s">
        <v>37</v>
      </c>
      <c r="N305" s="5" t="s">
        <v>47</v>
      </c>
      <c r="O305" s="9"/>
      <c r="P305" s="6" t="str">
        <f>VLOOKUP(Table1[[#This Row],[SMT]],Table13[[SMT'#]:[163 J Election Question]],9,0)</f>
        <v>No</v>
      </c>
      <c r="Q305" s="6"/>
      <c r="R305" s="6"/>
      <c r="S30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05" s="37">
        <f>VLOOKUP(Table1[[#This Row],[SMT]],'[1]Section 163(j) Election'!$A$5:$J$1406,7,0)</f>
        <v>0</v>
      </c>
    </row>
    <row r="306" spans="1:20" s="5" customFormat="1" ht="30" customHeight="1" x14ac:dyDescent="0.25">
      <c r="A306" s="5" t="s">
        <v>2281</v>
      </c>
      <c r="B306" s="15">
        <v>61900</v>
      </c>
      <c r="C306" s="6">
        <v>100</v>
      </c>
      <c r="D306" s="5" t="s">
        <v>2281</v>
      </c>
      <c r="E306" s="5" t="s">
        <v>2379</v>
      </c>
      <c r="F306" s="5" t="s">
        <v>2380</v>
      </c>
      <c r="G306" s="5" t="s">
        <v>2381</v>
      </c>
      <c r="H306" s="5" t="s">
        <v>68</v>
      </c>
      <c r="I306" s="5" t="s">
        <v>32</v>
      </c>
      <c r="J306" s="5" t="s">
        <v>177</v>
      </c>
      <c r="K306" s="7">
        <v>38351</v>
      </c>
      <c r="L306" s="7"/>
      <c r="M306" s="6" t="s">
        <v>422</v>
      </c>
      <c r="N306" s="5" t="s">
        <v>47</v>
      </c>
      <c r="O306" s="9"/>
      <c r="P306" s="6" t="str">
        <f>VLOOKUP(Table1[[#This Row],[SMT]],Table13[[SMT'#]:[163 J Election Question]],9,0)</f>
        <v>No</v>
      </c>
      <c r="Q306" s="6"/>
      <c r="R306" s="6"/>
      <c r="S30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06" s="38">
        <f>VLOOKUP(Table1[[#This Row],[SMT]],'[1]Section 163(j) Election'!$A$5:$J$1406,7,0)</f>
        <v>0</v>
      </c>
    </row>
    <row r="307" spans="1:20" s="21" customFormat="1" ht="30" customHeight="1" x14ac:dyDescent="0.25">
      <c r="A307" s="5" t="s">
        <v>1991</v>
      </c>
      <c r="B307" s="15">
        <v>61902</v>
      </c>
      <c r="C307" s="6">
        <v>100</v>
      </c>
      <c r="D307" s="5" t="s">
        <v>1991</v>
      </c>
      <c r="E307" s="5" t="s">
        <v>2006</v>
      </c>
      <c r="F307" s="5" t="s">
        <v>2007</v>
      </c>
      <c r="G307" s="5" t="s">
        <v>799</v>
      </c>
      <c r="H307" s="5" t="s">
        <v>431</v>
      </c>
      <c r="I307" s="5" t="s">
        <v>43</v>
      </c>
      <c r="J307" s="5" t="s">
        <v>432</v>
      </c>
      <c r="K307" s="7">
        <v>38310</v>
      </c>
      <c r="L307" s="7"/>
      <c r="M307" s="6" t="s">
        <v>422</v>
      </c>
      <c r="N307" s="5" t="s">
        <v>26</v>
      </c>
      <c r="O307" s="9"/>
      <c r="P307" s="6" t="str">
        <f>VLOOKUP(Table1[[#This Row],[SMT]],Table13[[SMT'#]:[163 J Election Question]],9,0)</f>
        <v>No</v>
      </c>
      <c r="Q307" s="6"/>
      <c r="R307" s="6"/>
      <c r="S30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07" s="37">
        <f>VLOOKUP(Table1[[#This Row],[SMT]],'[1]Section 163(j) Election'!$A$5:$J$1406,7,0)</f>
        <v>0</v>
      </c>
    </row>
    <row r="308" spans="1:20" s="5" customFormat="1" ht="30" customHeight="1" x14ac:dyDescent="0.25">
      <c r="A308" s="5" t="s">
        <v>2281</v>
      </c>
      <c r="B308" s="15">
        <v>61909</v>
      </c>
      <c r="C308" s="6">
        <v>100</v>
      </c>
      <c r="D308" s="5" t="s">
        <v>2281</v>
      </c>
      <c r="E308" s="5" t="s">
        <v>2382</v>
      </c>
      <c r="F308" s="5" t="s">
        <v>2383</v>
      </c>
      <c r="G308" s="5" t="s">
        <v>384</v>
      </c>
      <c r="H308" s="5" t="s">
        <v>132</v>
      </c>
      <c r="I308" s="5" t="s">
        <v>133</v>
      </c>
      <c r="J308" s="5" t="s">
        <v>385</v>
      </c>
      <c r="K308" s="7">
        <v>38530</v>
      </c>
      <c r="L308" s="7"/>
      <c r="M308" s="6" t="s">
        <v>422</v>
      </c>
      <c r="N308" s="5" t="s">
        <v>47</v>
      </c>
      <c r="O308" s="9"/>
      <c r="P308" s="6" t="str">
        <f>VLOOKUP(Table1[[#This Row],[SMT]],Table13[[SMT'#]:[163 J Election Question]],9,0)</f>
        <v>No</v>
      </c>
      <c r="Q308" s="6"/>
      <c r="R308" s="6"/>
      <c r="S30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08" s="38">
        <f>VLOOKUP(Table1[[#This Row],[SMT]],'[1]Section 163(j) Election'!$A$5:$J$1406,7,0)</f>
        <v>0</v>
      </c>
    </row>
    <row r="309" spans="1:20" s="5" customFormat="1" ht="30" customHeight="1" x14ac:dyDescent="0.25">
      <c r="A309" s="5" t="s">
        <v>2281</v>
      </c>
      <c r="B309" s="15">
        <v>61913</v>
      </c>
      <c r="C309" s="6">
        <v>100</v>
      </c>
      <c r="D309" s="5" t="s">
        <v>2281</v>
      </c>
      <c r="E309" s="5" t="s">
        <v>2384</v>
      </c>
      <c r="F309" s="5" t="s">
        <v>2385</v>
      </c>
      <c r="G309" s="5" t="s">
        <v>2386</v>
      </c>
      <c r="H309" s="5" t="s">
        <v>306</v>
      </c>
      <c r="I309" s="5" t="s">
        <v>133</v>
      </c>
      <c r="J309" s="5" t="s">
        <v>236</v>
      </c>
      <c r="K309" s="7">
        <v>38350</v>
      </c>
      <c r="L309" s="7"/>
      <c r="M309" s="6" t="s">
        <v>55</v>
      </c>
      <c r="N309" s="5" t="s">
        <v>56</v>
      </c>
      <c r="O309" s="9"/>
      <c r="P309" s="6" t="str">
        <f>VLOOKUP(Table1[[#This Row],[SMT]],Table13[[SMT'#]:[163 J Election Question]],9,0)</f>
        <v>No</v>
      </c>
      <c r="Q309" s="6"/>
      <c r="R309" s="6"/>
      <c r="S30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09" s="37">
        <f>VLOOKUP(Table1[[#This Row],[SMT]],'[1]Section 163(j) Election'!$A$5:$J$1406,7,0)</f>
        <v>0</v>
      </c>
    </row>
    <row r="310" spans="1:20" s="5" customFormat="1" ht="30" customHeight="1" x14ac:dyDescent="0.25">
      <c r="A310" s="5" t="s">
        <v>2437</v>
      </c>
      <c r="B310" s="15">
        <v>61914</v>
      </c>
      <c r="C310" s="6">
        <v>100</v>
      </c>
      <c r="D310" s="5" t="s">
        <v>2437</v>
      </c>
      <c r="E310" s="5" t="s">
        <v>2455</v>
      </c>
      <c r="F310" s="5" t="s">
        <v>2456</v>
      </c>
      <c r="G310" s="5" t="s">
        <v>2386</v>
      </c>
      <c r="H310" s="5" t="s">
        <v>306</v>
      </c>
      <c r="I310" s="5" t="s">
        <v>133</v>
      </c>
      <c r="J310" s="5" t="s">
        <v>236</v>
      </c>
      <c r="K310" s="7">
        <v>38852</v>
      </c>
      <c r="L310" s="7"/>
      <c r="M310" s="6" t="s">
        <v>422</v>
      </c>
      <c r="N310" s="5" t="s">
        <v>56</v>
      </c>
      <c r="O310" s="9"/>
      <c r="P310" s="6" t="str">
        <f>VLOOKUP(Table1[[#This Row],[SMT]],Table13[[SMT'#]:[163 J Election Question]],9,0)</f>
        <v>No</v>
      </c>
      <c r="Q310" s="6"/>
      <c r="R310" s="6"/>
      <c r="S31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10" s="38">
        <f>VLOOKUP(Table1[[#This Row],[SMT]],'[1]Section 163(j) Election'!$A$5:$J$1406,7,0)</f>
        <v>0</v>
      </c>
    </row>
    <row r="311" spans="1:20" s="5" customFormat="1" ht="30" customHeight="1" x14ac:dyDescent="0.25">
      <c r="A311" s="5" t="s">
        <v>2281</v>
      </c>
      <c r="B311" s="15">
        <v>61915</v>
      </c>
      <c r="C311" s="6">
        <v>100</v>
      </c>
      <c r="D311" s="5" t="s">
        <v>2281</v>
      </c>
      <c r="E311" s="5" t="s">
        <v>2387</v>
      </c>
      <c r="F311" s="5" t="s">
        <v>2388</v>
      </c>
      <c r="G311" s="5" t="s">
        <v>2211</v>
      </c>
      <c r="H311" s="5" t="s">
        <v>306</v>
      </c>
      <c r="I311" s="5" t="s">
        <v>133</v>
      </c>
      <c r="J311" s="5" t="s">
        <v>1285</v>
      </c>
      <c r="K311" s="7">
        <v>38538</v>
      </c>
      <c r="L311" s="7"/>
      <c r="M311" s="6" t="s">
        <v>422</v>
      </c>
      <c r="N311" s="5" t="s">
        <v>47</v>
      </c>
      <c r="O311" s="9"/>
      <c r="P311" s="6" t="str">
        <f>VLOOKUP(Table1[[#This Row],[SMT]],Table13[[SMT'#]:[163 J Election Question]],9,0)</f>
        <v>No</v>
      </c>
      <c r="Q311" s="6"/>
      <c r="R311" s="6"/>
      <c r="S31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11" s="37">
        <f>VLOOKUP(Table1[[#This Row],[SMT]],'[1]Section 163(j) Election'!$A$5:$J$1406,7,0)</f>
        <v>0</v>
      </c>
    </row>
    <row r="312" spans="1:20" s="5" customFormat="1" ht="30" customHeight="1" x14ac:dyDescent="0.25">
      <c r="A312" s="5" t="s">
        <v>865</v>
      </c>
      <c r="B312" s="15">
        <v>61917</v>
      </c>
      <c r="C312" s="6">
        <v>100</v>
      </c>
      <c r="D312" s="5" t="s">
        <v>865</v>
      </c>
      <c r="E312" s="5" t="s">
        <v>878</v>
      </c>
      <c r="F312" s="5" t="s">
        <v>879</v>
      </c>
      <c r="G312" s="5" t="s">
        <v>517</v>
      </c>
      <c r="H312" s="5" t="s">
        <v>499</v>
      </c>
      <c r="I312" s="5" t="s">
        <v>43</v>
      </c>
      <c r="J312" s="5" t="s">
        <v>494</v>
      </c>
      <c r="K312" s="7">
        <v>38457</v>
      </c>
      <c r="L312" s="7"/>
      <c r="M312" s="6" t="s">
        <v>37</v>
      </c>
      <c r="N312" s="5" t="s">
        <v>47</v>
      </c>
      <c r="O312" s="9"/>
      <c r="P312" s="6" t="str">
        <f>VLOOKUP(Table1[[#This Row],[SMT]],Table13[[SMT'#]:[163 J Election Question]],9,0)</f>
        <v>No</v>
      </c>
      <c r="Q312" s="6"/>
      <c r="R312" s="6"/>
      <c r="S31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12" s="38">
        <f>VLOOKUP(Table1[[#This Row],[SMT]],'[1]Section 163(j) Election'!$A$5:$J$1406,7,0)</f>
        <v>0</v>
      </c>
    </row>
    <row r="313" spans="1:20" s="5" customFormat="1" ht="30" customHeight="1" x14ac:dyDescent="0.25">
      <c r="A313" s="5" t="s">
        <v>2437</v>
      </c>
      <c r="B313" s="15">
        <v>61920</v>
      </c>
      <c r="C313" s="6">
        <v>100</v>
      </c>
      <c r="D313" s="5" t="s">
        <v>2437</v>
      </c>
      <c r="E313" s="5" t="s">
        <v>2457</v>
      </c>
      <c r="F313" s="5" t="s">
        <v>2458</v>
      </c>
      <c r="G313" s="5" t="s">
        <v>2391</v>
      </c>
      <c r="H313" s="5" t="s">
        <v>182</v>
      </c>
      <c r="I313" s="5" t="s">
        <v>32</v>
      </c>
      <c r="J313" s="5" t="s">
        <v>2392</v>
      </c>
      <c r="K313" s="7">
        <v>38714</v>
      </c>
      <c r="L313" s="7">
        <v>43466</v>
      </c>
      <c r="M313" s="6" t="s">
        <v>422</v>
      </c>
      <c r="N313" s="5" t="s">
        <v>26</v>
      </c>
      <c r="O313" s="9"/>
      <c r="P313" s="6" t="str">
        <f>VLOOKUP(Table1[[#This Row],[SMT]],Table13[[SMT'#]:[163 J Election Question]],9,0)</f>
        <v>No</v>
      </c>
      <c r="Q313" s="6"/>
      <c r="R313" s="6"/>
      <c r="S31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13" s="37">
        <f>VLOOKUP(Table1[[#This Row],[SMT]],'[1]Section 163(j) Election'!$A$5:$J$1406,7,0)</f>
        <v>0</v>
      </c>
    </row>
    <row r="314" spans="1:20" s="5" customFormat="1" ht="30" customHeight="1" x14ac:dyDescent="0.25">
      <c r="A314" s="5" t="s">
        <v>2281</v>
      </c>
      <c r="B314" s="15">
        <v>61921</v>
      </c>
      <c r="C314" s="6">
        <v>100</v>
      </c>
      <c r="D314" s="5" t="s">
        <v>2281</v>
      </c>
      <c r="E314" s="5" t="s">
        <v>2389</v>
      </c>
      <c r="F314" s="5" t="s">
        <v>2390</v>
      </c>
      <c r="G314" s="5" t="s">
        <v>2391</v>
      </c>
      <c r="H314" s="5" t="s">
        <v>182</v>
      </c>
      <c r="I314" s="5" t="s">
        <v>32</v>
      </c>
      <c r="J314" s="5" t="s">
        <v>2392</v>
      </c>
      <c r="K314" s="7">
        <v>38714</v>
      </c>
      <c r="L314" s="7">
        <v>43466</v>
      </c>
      <c r="M314" s="6" t="s">
        <v>422</v>
      </c>
      <c r="N314" s="5" t="s">
        <v>26</v>
      </c>
      <c r="O314" s="9"/>
      <c r="P314" s="6" t="str">
        <f>VLOOKUP(Table1[[#This Row],[SMT]],Table13[[SMT'#]:[163 J Election Question]],9,0)</f>
        <v>No</v>
      </c>
      <c r="Q314" s="6"/>
      <c r="R314" s="6"/>
      <c r="S31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14" s="38">
        <f>VLOOKUP(Table1[[#This Row],[SMT]],'[1]Section 163(j) Election'!$A$5:$J$1406,7,0)</f>
        <v>0</v>
      </c>
    </row>
    <row r="315" spans="1:20" s="5" customFormat="1" ht="30" customHeight="1" x14ac:dyDescent="0.25">
      <c r="A315" s="5" t="s">
        <v>2281</v>
      </c>
      <c r="B315" s="15">
        <v>61922</v>
      </c>
      <c r="C315" s="6">
        <v>100</v>
      </c>
      <c r="D315" s="5" t="s">
        <v>2281</v>
      </c>
      <c r="E315" s="5" t="s">
        <v>2393</v>
      </c>
      <c r="F315" s="5" t="s">
        <v>2394</v>
      </c>
      <c r="G315" s="5" t="s">
        <v>319</v>
      </c>
      <c r="H315" s="5" t="s">
        <v>88</v>
      </c>
      <c r="I315" s="5" t="s">
        <v>32</v>
      </c>
      <c r="J315" s="5" t="s">
        <v>89</v>
      </c>
      <c r="K315" s="7">
        <v>38673</v>
      </c>
      <c r="L315" s="7"/>
      <c r="M315" s="6" t="s">
        <v>37</v>
      </c>
      <c r="N315" s="5" t="s">
        <v>47</v>
      </c>
      <c r="O315" s="9"/>
      <c r="P315" s="6" t="str">
        <f>VLOOKUP(Table1[[#This Row],[SMT]],Table13[[SMT'#]:[163 J Election Question]],9,0)</f>
        <v>No</v>
      </c>
      <c r="Q315" s="6"/>
      <c r="R315" s="6"/>
      <c r="S31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15" s="37">
        <f>VLOOKUP(Table1[[#This Row],[SMT]],'[1]Section 163(j) Election'!$A$5:$J$1406,7,0)</f>
        <v>0</v>
      </c>
    </row>
    <row r="316" spans="1:20" s="5" customFormat="1" ht="30" customHeight="1" x14ac:dyDescent="0.25">
      <c r="A316" s="5" t="s">
        <v>3634</v>
      </c>
      <c r="B316" s="15">
        <v>61923</v>
      </c>
      <c r="C316" s="6">
        <v>100</v>
      </c>
      <c r="D316" s="5" t="s">
        <v>3634</v>
      </c>
      <c r="E316" s="5" t="s">
        <v>3671</v>
      </c>
      <c r="F316" s="5" t="s">
        <v>3672</v>
      </c>
      <c r="G316" s="5" t="s">
        <v>1323</v>
      </c>
      <c r="H316" s="5" t="s">
        <v>3455</v>
      </c>
      <c r="I316" s="5" t="s">
        <v>17</v>
      </c>
      <c r="J316" s="5" t="s">
        <v>1320</v>
      </c>
      <c r="K316" s="7">
        <v>38446</v>
      </c>
      <c r="L316" s="7"/>
      <c r="M316" s="6" t="s">
        <v>55</v>
      </c>
      <c r="N316" s="5" t="s">
        <v>178</v>
      </c>
      <c r="O316" s="9"/>
      <c r="P316" s="6" t="str">
        <f>VLOOKUP(Table1[[#This Row],[SMT]],Table13[[SMT'#]:[163 J Election Question]],9,0)</f>
        <v>Yes</v>
      </c>
      <c r="Q316" s="6"/>
      <c r="R316" s="6"/>
      <c r="S31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16" s="38">
        <f>VLOOKUP(Table1[[#This Row],[SMT]],'[1]Section 163(j) Election'!$A$5:$J$1406,7,0)</f>
        <v>2018</v>
      </c>
    </row>
    <row r="317" spans="1:20" s="5" customFormat="1" ht="30" customHeight="1" x14ac:dyDescent="0.25">
      <c r="A317" s="5" t="s">
        <v>2281</v>
      </c>
      <c r="B317" s="15">
        <v>61928</v>
      </c>
      <c r="C317" s="6">
        <v>100</v>
      </c>
      <c r="D317" s="5" t="s">
        <v>2281</v>
      </c>
      <c r="E317" s="5" t="s">
        <v>2395</v>
      </c>
      <c r="F317" s="5" t="s">
        <v>2396</v>
      </c>
      <c r="G317" s="5" t="s">
        <v>2397</v>
      </c>
      <c r="H317" s="5" t="s">
        <v>88</v>
      </c>
      <c r="I317" s="5" t="s">
        <v>32</v>
      </c>
      <c r="J317" s="5" t="s">
        <v>89</v>
      </c>
      <c r="K317" s="7">
        <v>38687</v>
      </c>
      <c r="L317" s="7"/>
      <c r="M317" s="6" t="s">
        <v>422</v>
      </c>
      <c r="N317" s="5" t="s">
        <v>47</v>
      </c>
      <c r="O317" s="9"/>
      <c r="P317" s="6" t="str">
        <f>VLOOKUP(Table1[[#This Row],[SMT]],Table13[[SMT'#]:[163 J Election Question]],9,0)</f>
        <v>Yes</v>
      </c>
      <c r="Q317" s="6">
        <v>2018</v>
      </c>
      <c r="R317" s="6"/>
      <c r="S31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17" s="37">
        <f>VLOOKUP(Table1[[#This Row],[SMT]],'[1]Section 163(j) Election'!$A$5:$J$1406,7,0)</f>
        <v>2018</v>
      </c>
    </row>
    <row r="318" spans="1:20" s="5" customFormat="1" ht="30" customHeight="1" x14ac:dyDescent="0.25">
      <c r="A318" s="5" t="s">
        <v>2437</v>
      </c>
      <c r="B318" s="15">
        <v>61938</v>
      </c>
      <c r="C318" s="6">
        <v>100</v>
      </c>
      <c r="D318" s="5" t="s">
        <v>2437</v>
      </c>
      <c r="E318" s="5" t="s">
        <v>2459</v>
      </c>
      <c r="F318" s="5" t="s">
        <v>2460</v>
      </c>
      <c r="G318" s="5" t="s">
        <v>2461</v>
      </c>
      <c r="H318" s="5" t="s">
        <v>132</v>
      </c>
      <c r="I318" s="5" t="s">
        <v>133</v>
      </c>
      <c r="J318" s="5" t="s">
        <v>385</v>
      </c>
      <c r="K318" s="7">
        <v>38716</v>
      </c>
      <c r="L318" s="7"/>
      <c r="M318" s="6" t="s">
        <v>37</v>
      </c>
      <c r="N318" s="5" t="s">
        <v>56</v>
      </c>
      <c r="O318" s="9"/>
      <c r="P318" s="6" t="str">
        <f>VLOOKUP(Table1[[#This Row],[SMT]],Table13[[SMT'#]:[163 J Election Question]],9,0)</f>
        <v>No</v>
      </c>
      <c r="Q318" s="6"/>
      <c r="R318" s="6"/>
      <c r="S31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18" s="38">
        <f>VLOOKUP(Table1[[#This Row],[SMT]],'[1]Section 163(j) Election'!$A$5:$J$1406,7,0)</f>
        <v>0</v>
      </c>
    </row>
    <row r="319" spans="1:20" s="5" customFormat="1" ht="30" customHeight="1" x14ac:dyDescent="0.25">
      <c r="A319" s="5" t="s">
        <v>865</v>
      </c>
      <c r="B319" s="15">
        <v>61941</v>
      </c>
      <c r="C319" s="6">
        <v>19</v>
      </c>
      <c r="D319" s="5" t="s">
        <v>865</v>
      </c>
      <c r="E319" s="5" t="s">
        <v>880</v>
      </c>
      <c r="F319" s="5" t="s">
        <v>881</v>
      </c>
      <c r="G319" s="5" t="s">
        <v>114</v>
      </c>
      <c r="H319" s="5" t="s">
        <v>431</v>
      </c>
      <c r="I319" s="5" t="s">
        <v>43</v>
      </c>
      <c r="J319" s="5" t="s">
        <v>116</v>
      </c>
      <c r="K319" s="7">
        <v>38526</v>
      </c>
      <c r="L319" s="7"/>
      <c r="M319" s="6" t="s">
        <v>37</v>
      </c>
      <c r="N319" s="5" t="s">
        <v>47</v>
      </c>
      <c r="O319" s="9"/>
      <c r="P319" s="6" t="str">
        <f>VLOOKUP(Table1[[#This Row],[SMT]],Table13[[SMT'#]:[163 J Election Question]],9,0)</f>
        <v>Yes</v>
      </c>
      <c r="Q319" s="6">
        <v>2018</v>
      </c>
      <c r="R319" s="6"/>
      <c r="S31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19" s="37">
        <f>VLOOKUP(Table1[[#This Row],[SMT]],'[1]Section 163(j) Election'!$A$5:$J$1406,7,0)</f>
        <v>0</v>
      </c>
    </row>
    <row r="320" spans="1:20" s="5" customFormat="1" ht="30" customHeight="1" x14ac:dyDescent="0.25">
      <c r="A320" s="5" t="s">
        <v>2281</v>
      </c>
      <c r="B320" s="15">
        <v>61941</v>
      </c>
      <c r="C320" s="6">
        <v>81</v>
      </c>
      <c r="D320" s="5" t="s">
        <v>2281</v>
      </c>
      <c r="E320" s="5" t="s">
        <v>880</v>
      </c>
      <c r="F320" s="5" t="s">
        <v>881</v>
      </c>
      <c r="G320" s="5" t="s">
        <v>114</v>
      </c>
      <c r="H320" s="5" t="s">
        <v>431</v>
      </c>
      <c r="I320" s="5" t="s">
        <v>43</v>
      </c>
      <c r="J320" s="5" t="s">
        <v>116</v>
      </c>
      <c r="K320" s="7">
        <v>38526</v>
      </c>
      <c r="L320" s="7"/>
      <c r="M320" s="6" t="s">
        <v>37</v>
      </c>
      <c r="N320" s="5" t="s">
        <v>47</v>
      </c>
      <c r="O320" s="9"/>
      <c r="P320" s="6" t="str">
        <f>VLOOKUP(Table1[[#This Row],[SMT]],Table13[[SMT'#]:[163 J Election Question]],9,0)</f>
        <v>Yes</v>
      </c>
      <c r="Q320" s="6">
        <v>2018</v>
      </c>
      <c r="R320" s="6"/>
      <c r="S32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20" s="38">
        <f>VLOOKUP(Table1[[#This Row],[SMT]],'[1]Section 163(j) Election'!$A$5:$J$1406,7,0)</f>
        <v>0</v>
      </c>
    </row>
    <row r="321" spans="1:20" s="5" customFormat="1" ht="30" customHeight="1" x14ac:dyDescent="0.25">
      <c r="A321" s="5" t="s">
        <v>2281</v>
      </c>
      <c r="B321" s="15">
        <v>61942</v>
      </c>
      <c r="C321" s="6">
        <v>100</v>
      </c>
      <c r="D321" s="5" t="s">
        <v>2281</v>
      </c>
      <c r="E321" s="5" t="s">
        <v>2398</v>
      </c>
      <c r="F321" s="5" t="s">
        <v>2399</v>
      </c>
      <c r="G321" s="5" t="s">
        <v>121</v>
      </c>
      <c r="H321" s="5" t="s">
        <v>100</v>
      </c>
      <c r="I321" s="5" t="s">
        <v>32</v>
      </c>
      <c r="J321" s="5" t="s">
        <v>122</v>
      </c>
      <c r="K321" s="7">
        <v>38351</v>
      </c>
      <c r="L321" s="7"/>
      <c r="M321" s="6" t="s">
        <v>422</v>
      </c>
      <c r="N321" s="5" t="s">
        <v>47</v>
      </c>
      <c r="O321" s="9"/>
      <c r="P321" s="6" t="str">
        <f>VLOOKUP(Table1[[#This Row],[SMT]],Table13[[SMT'#]:[163 J Election Question]],9,0)</f>
        <v>No</v>
      </c>
      <c r="Q321" s="6"/>
      <c r="R321" s="6"/>
      <c r="S32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21" s="37">
        <f>VLOOKUP(Table1[[#This Row],[SMT]],'[1]Section 163(j) Election'!$A$5:$J$1406,7,0)</f>
        <v>0</v>
      </c>
    </row>
    <row r="322" spans="1:20" s="5" customFormat="1" ht="30" customHeight="1" x14ac:dyDescent="0.25">
      <c r="A322" s="5" t="s">
        <v>4169</v>
      </c>
      <c r="B322" s="15">
        <v>61946</v>
      </c>
      <c r="C322" s="6">
        <v>100</v>
      </c>
      <c r="D322" s="5" t="s">
        <v>4169</v>
      </c>
      <c r="E322" s="5" t="s">
        <v>4170</v>
      </c>
      <c r="F322" s="5" t="s">
        <v>4171</v>
      </c>
      <c r="G322" s="5" t="s">
        <v>2543</v>
      </c>
      <c r="H322" s="5" t="s">
        <v>42</v>
      </c>
      <c r="I322" s="5" t="s">
        <v>43</v>
      </c>
      <c r="J322" s="5" t="s">
        <v>2544</v>
      </c>
      <c r="K322" s="7">
        <v>38716</v>
      </c>
      <c r="L322" s="7"/>
      <c r="M322" s="6" t="s">
        <v>37</v>
      </c>
      <c r="N322" s="5" t="s">
        <v>47</v>
      </c>
      <c r="O322" s="9"/>
      <c r="P322" s="6" t="str">
        <f>VLOOKUP(Table1[[#This Row],[SMT]],Table13[[SMT'#]:[163 J Election Question]],9,0)</f>
        <v>Yes</v>
      </c>
      <c r="Q322" s="6">
        <v>2018</v>
      </c>
      <c r="R322" s="6"/>
      <c r="S32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22" s="38">
        <f>VLOOKUP(Table1[[#This Row],[SMT]],'[1]Section 163(j) Election'!$A$5:$J$1406,7,0)</f>
        <v>2018</v>
      </c>
    </row>
    <row r="323" spans="1:20" s="5" customFormat="1" ht="30" customHeight="1" x14ac:dyDescent="0.25">
      <c r="A323" s="5" t="s">
        <v>2637</v>
      </c>
      <c r="B323" s="15">
        <v>61949</v>
      </c>
      <c r="C323" s="6">
        <v>10</v>
      </c>
      <c r="D323" s="5" t="s">
        <v>2637</v>
      </c>
      <c r="E323" s="5" t="s">
        <v>2643</v>
      </c>
      <c r="F323" s="5" t="s">
        <v>2644</v>
      </c>
      <c r="G323" s="5" t="s">
        <v>1486</v>
      </c>
      <c r="H323" s="5" t="s">
        <v>42</v>
      </c>
      <c r="I323" s="5" t="s">
        <v>43</v>
      </c>
      <c r="J323" s="5" t="s">
        <v>862</v>
      </c>
      <c r="K323" s="7">
        <v>39639</v>
      </c>
      <c r="L323" s="7"/>
      <c r="M323" s="6" t="s">
        <v>117</v>
      </c>
      <c r="N323" s="5" t="s">
        <v>178</v>
      </c>
      <c r="O323" s="9"/>
      <c r="P323" s="6" t="str">
        <f>VLOOKUP(Table1[[#This Row],[SMT]],Table13[[SMT'#]:[163 J Election Question]],9,0)</f>
        <v>No</v>
      </c>
      <c r="Q323" s="6"/>
      <c r="R323" s="6"/>
      <c r="S32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23" s="37">
        <f>VLOOKUP(Table1[[#This Row],[SMT]],'[1]Section 163(j) Election'!$A$5:$J$1406,7,0)</f>
        <v>0</v>
      </c>
    </row>
    <row r="324" spans="1:20" s="5" customFormat="1" ht="30" customHeight="1" x14ac:dyDescent="0.25">
      <c r="A324" s="5" t="s">
        <v>2850</v>
      </c>
      <c r="B324" s="15">
        <v>61949</v>
      </c>
      <c r="C324" s="6">
        <v>90</v>
      </c>
      <c r="D324" s="5" t="s">
        <v>2850</v>
      </c>
      <c r="E324" s="5" t="s">
        <v>2643</v>
      </c>
      <c r="F324" s="5" t="s">
        <v>2644</v>
      </c>
      <c r="G324" s="5" t="s">
        <v>1486</v>
      </c>
      <c r="H324" s="5" t="s">
        <v>42</v>
      </c>
      <c r="I324" s="5" t="s">
        <v>43</v>
      </c>
      <c r="J324" s="5" t="s">
        <v>862</v>
      </c>
      <c r="K324" s="7">
        <v>39639</v>
      </c>
      <c r="L324" s="7"/>
      <c r="M324" s="6" t="s">
        <v>117</v>
      </c>
      <c r="N324" s="5" t="s">
        <v>178</v>
      </c>
      <c r="O324" s="9"/>
      <c r="P324" s="6" t="str">
        <f>VLOOKUP(Table1[[#This Row],[SMT]],Table13[[SMT'#]:[163 J Election Question]],9,0)</f>
        <v>No</v>
      </c>
      <c r="Q324" s="6"/>
      <c r="R324" s="6"/>
      <c r="S32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24" s="38">
        <f>VLOOKUP(Table1[[#This Row],[SMT]],'[1]Section 163(j) Election'!$A$5:$J$1406,7,0)</f>
        <v>0</v>
      </c>
    </row>
    <row r="325" spans="1:20" s="5" customFormat="1" ht="30" customHeight="1" x14ac:dyDescent="0.25">
      <c r="A325" s="5" t="s">
        <v>27</v>
      </c>
      <c r="B325" s="15">
        <v>61950</v>
      </c>
      <c r="C325" s="6">
        <v>100</v>
      </c>
      <c r="D325" s="5" t="s">
        <v>27</v>
      </c>
      <c r="E325" s="5" t="s">
        <v>2535</v>
      </c>
      <c r="F325" s="5" t="s">
        <v>2536</v>
      </c>
      <c r="G325" s="5" t="s">
        <v>1486</v>
      </c>
      <c r="H325" s="5" t="s">
        <v>42</v>
      </c>
      <c r="I325" s="5" t="s">
        <v>43</v>
      </c>
      <c r="J325" s="5" t="s">
        <v>862</v>
      </c>
      <c r="K325" s="7">
        <v>38939</v>
      </c>
      <c r="L325" s="7"/>
      <c r="M325" s="6" t="s">
        <v>422</v>
      </c>
      <c r="N325" s="5" t="s">
        <v>26</v>
      </c>
      <c r="O325" s="9"/>
      <c r="P325" s="6" t="str">
        <f>VLOOKUP(Table1[[#This Row],[SMT]],Table13[[SMT'#]:[163 J Election Question]],9,0)</f>
        <v>No</v>
      </c>
      <c r="Q325" s="6"/>
      <c r="R325" s="6"/>
      <c r="S32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25" s="37">
        <f>VLOOKUP(Table1[[#This Row],[SMT]],'[1]Section 163(j) Election'!$A$5:$J$1406,7,0)</f>
        <v>0</v>
      </c>
    </row>
    <row r="326" spans="1:20" s="5" customFormat="1" ht="30" customHeight="1" x14ac:dyDescent="0.25">
      <c r="A326" s="5" t="s">
        <v>2637</v>
      </c>
      <c r="B326" s="15">
        <v>61951</v>
      </c>
      <c r="C326" s="6">
        <v>100</v>
      </c>
      <c r="D326" s="5" t="s">
        <v>2637</v>
      </c>
      <c r="E326" s="5" t="s">
        <v>2645</v>
      </c>
      <c r="F326" s="5" t="s">
        <v>2646</v>
      </c>
      <c r="G326" s="5" t="s">
        <v>1486</v>
      </c>
      <c r="H326" s="5" t="s">
        <v>42</v>
      </c>
      <c r="I326" s="5" t="s">
        <v>43</v>
      </c>
      <c r="J326" s="5" t="s">
        <v>862</v>
      </c>
      <c r="K326" s="7">
        <v>39370</v>
      </c>
      <c r="L326" s="7"/>
      <c r="M326" s="6" t="s">
        <v>422</v>
      </c>
      <c r="N326" s="5" t="s">
        <v>26</v>
      </c>
      <c r="O326" s="9"/>
      <c r="P326" s="6" t="str">
        <f>VLOOKUP(Table1[[#This Row],[SMT]],Table13[[SMT'#]:[163 J Election Question]],9,0)</f>
        <v>No</v>
      </c>
      <c r="Q326" s="6"/>
      <c r="R326" s="6"/>
      <c r="S32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26" s="38">
        <f>VLOOKUP(Table1[[#This Row],[SMT]],'[1]Section 163(j) Election'!$A$5:$J$1406,7,0)</f>
        <v>0</v>
      </c>
    </row>
    <row r="327" spans="1:20" s="5" customFormat="1" ht="30" customHeight="1" x14ac:dyDescent="0.25">
      <c r="A327" s="5" t="s">
        <v>49</v>
      </c>
      <c r="B327" s="15">
        <v>61952</v>
      </c>
      <c r="C327" s="6">
        <v>100</v>
      </c>
      <c r="D327" s="5" t="s">
        <v>49</v>
      </c>
      <c r="E327" s="5" t="s">
        <v>2275</v>
      </c>
      <c r="F327" s="5" t="s">
        <v>2276</v>
      </c>
      <c r="G327" s="5" t="s">
        <v>2277</v>
      </c>
      <c r="H327" s="5" t="s">
        <v>53</v>
      </c>
      <c r="I327" s="5" t="s">
        <v>43</v>
      </c>
      <c r="J327" s="5" t="s">
        <v>2278</v>
      </c>
      <c r="K327" s="7">
        <v>38351</v>
      </c>
      <c r="L327" s="7"/>
      <c r="M327" s="6" t="s">
        <v>55</v>
      </c>
      <c r="N327" s="5" t="s">
        <v>47</v>
      </c>
      <c r="O327" s="9"/>
      <c r="P327" s="6" t="str">
        <f>VLOOKUP(Table1[[#This Row],[SMT]],Table13[[SMT'#]:[163 J Election Question]],9,0)</f>
        <v>No</v>
      </c>
      <c r="Q327" s="6"/>
      <c r="R327" s="6"/>
      <c r="S32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27" s="37">
        <f>VLOOKUP(Table1[[#This Row],[SMT]],'[1]Section 163(j) Election'!$A$5:$J$1406,7,0)</f>
        <v>0</v>
      </c>
    </row>
    <row r="328" spans="1:20" s="5" customFormat="1" ht="30" customHeight="1" x14ac:dyDescent="0.25">
      <c r="A328" s="5" t="s">
        <v>1193</v>
      </c>
      <c r="B328" s="15">
        <v>61955</v>
      </c>
      <c r="C328" s="6">
        <v>16</v>
      </c>
      <c r="D328" s="5" t="s">
        <v>1193</v>
      </c>
      <c r="E328" s="5" t="s">
        <v>1223</v>
      </c>
      <c r="F328" s="5" t="s">
        <v>1224</v>
      </c>
      <c r="G328" s="5" t="s">
        <v>1225</v>
      </c>
      <c r="H328" s="5" t="s">
        <v>164</v>
      </c>
      <c r="I328" s="5" t="s">
        <v>133</v>
      </c>
      <c r="J328" s="5" t="s">
        <v>444</v>
      </c>
      <c r="K328" s="7">
        <v>38492</v>
      </c>
      <c r="L328" s="7"/>
      <c r="M328" s="6" t="s">
        <v>422</v>
      </c>
      <c r="N328" s="5" t="s">
        <v>47</v>
      </c>
      <c r="O328" s="9"/>
      <c r="P328" s="6" t="str">
        <f>VLOOKUP(Table1[[#This Row],[SMT]],Table13[[SMT'#]:[163 J Election Question]],9,0)</f>
        <v>Yes</v>
      </c>
      <c r="Q328" s="6">
        <v>2018</v>
      </c>
      <c r="R328" s="6"/>
      <c r="S32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28" s="38">
        <f>VLOOKUP(Table1[[#This Row],[SMT]],'[1]Section 163(j) Election'!$A$5:$J$1406,7,0)</f>
        <v>0</v>
      </c>
    </row>
    <row r="329" spans="1:20" s="5" customFormat="1" ht="30" customHeight="1" x14ac:dyDescent="0.25">
      <c r="A329" s="5" t="s">
        <v>2281</v>
      </c>
      <c r="B329" s="15">
        <v>61955</v>
      </c>
      <c r="C329" s="6">
        <v>84</v>
      </c>
      <c r="D329" s="5" t="s">
        <v>2281</v>
      </c>
      <c r="E329" s="5" t="s">
        <v>1223</v>
      </c>
      <c r="F329" s="5" t="s">
        <v>1224</v>
      </c>
      <c r="G329" s="5" t="s">
        <v>1225</v>
      </c>
      <c r="H329" s="5" t="s">
        <v>164</v>
      </c>
      <c r="I329" s="5" t="s">
        <v>133</v>
      </c>
      <c r="J329" s="5" t="s">
        <v>444</v>
      </c>
      <c r="K329" s="7">
        <v>38492</v>
      </c>
      <c r="L329" s="7"/>
      <c r="M329" s="6" t="s">
        <v>422</v>
      </c>
      <c r="N329" s="5" t="s">
        <v>47</v>
      </c>
      <c r="O329" s="9"/>
      <c r="P329" s="6" t="str">
        <f>VLOOKUP(Table1[[#This Row],[SMT]],Table13[[SMT'#]:[163 J Election Question]],9,0)</f>
        <v>Yes</v>
      </c>
      <c r="Q329" s="6">
        <v>2018</v>
      </c>
      <c r="R329" s="6"/>
      <c r="S32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29" s="37">
        <f>VLOOKUP(Table1[[#This Row],[SMT]],'[1]Section 163(j) Election'!$A$5:$J$1406,7,0)</f>
        <v>0</v>
      </c>
    </row>
    <row r="330" spans="1:20" s="5" customFormat="1" ht="30" customHeight="1" x14ac:dyDescent="0.25">
      <c r="A330" s="5" t="s">
        <v>2726</v>
      </c>
      <c r="B330" s="15">
        <v>61956</v>
      </c>
      <c r="C330" s="6">
        <v>100</v>
      </c>
      <c r="D330" s="5" t="s">
        <v>2726</v>
      </c>
      <c r="E330" s="5" t="s">
        <v>2727</v>
      </c>
      <c r="F330" s="5" t="s">
        <v>2728</v>
      </c>
      <c r="G330" s="5" t="s">
        <v>1129</v>
      </c>
      <c r="H330" s="5" t="s">
        <v>451</v>
      </c>
      <c r="I330" s="5" t="s">
        <v>452</v>
      </c>
      <c r="J330" s="5" t="s">
        <v>274</v>
      </c>
      <c r="K330" s="7">
        <v>39274</v>
      </c>
      <c r="L330" s="7"/>
      <c r="M330" s="6" t="s">
        <v>419</v>
      </c>
      <c r="N330" s="5" t="s">
        <v>26</v>
      </c>
      <c r="O330" s="9"/>
      <c r="P330" s="6" t="str">
        <f>VLOOKUP(Table1[[#This Row],[SMT]],Table13[[SMT'#]:[163 J Election Question]],9,0)</f>
        <v>No</v>
      </c>
      <c r="Q330" s="6"/>
      <c r="R330" s="6"/>
      <c r="S33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30" s="38">
        <f>VLOOKUP(Table1[[#This Row],[SMT]],'[1]Section 163(j) Election'!$A$5:$J$1406,7,0)</f>
        <v>0</v>
      </c>
    </row>
    <row r="331" spans="1:20" s="5" customFormat="1" ht="30" customHeight="1" x14ac:dyDescent="0.25">
      <c r="A331" s="5" t="s">
        <v>3777</v>
      </c>
      <c r="B331" s="15">
        <v>61959</v>
      </c>
      <c r="C331" s="6">
        <v>100</v>
      </c>
      <c r="D331" s="5" t="s">
        <v>3777</v>
      </c>
      <c r="E331" s="5" t="s">
        <v>3791</v>
      </c>
      <c r="F331" s="5" t="s">
        <v>3792</v>
      </c>
      <c r="G331" s="5" t="s">
        <v>506</v>
      </c>
      <c r="H331" s="5" t="s">
        <v>109</v>
      </c>
      <c r="I331" s="5" t="s">
        <v>32</v>
      </c>
      <c r="J331" s="5" t="s">
        <v>110</v>
      </c>
      <c r="K331" s="7">
        <v>38657</v>
      </c>
      <c r="L331" s="7"/>
      <c r="M331" s="6" t="s">
        <v>419</v>
      </c>
      <c r="N331" s="5" t="s">
        <v>47</v>
      </c>
      <c r="O331" s="9"/>
      <c r="P331" s="6" t="str">
        <f>VLOOKUP(Table1[[#This Row],[SMT]],Table13[[SMT'#]:[163 J Election Question]],9,0)</f>
        <v>No</v>
      </c>
      <c r="Q331" s="6"/>
      <c r="R331" s="6"/>
      <c r="S33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31" s="37">
        <f>VLOOKUP(Table1[[#This Row],[SMT]],'[1]Section 163(j) Election'!$A$5:$J$1406,7,0)</f>
        <v>0</v>
      </c>
    </row>
    <row r="332" spans="1:20" s="5" customFormat="1" ht="30" customHeight="1" x14ac:dyDescent="0.25">
      <c r="A332" s="5" t="s">
        <v>2437</v>
      </c>
      <c r="B332" s="15">
        <v>61962</v>
      </c>
      <c r="C332" s="6">
        <v>100</v>
      </c>
      <c r="D332" s="5" t="s">
        <v>2437</v>
      </c>
      <c r="E332" s="5" t="s">
        <v>2462</v>
      </c>
      <c r="F332" s="5" t="s">
        <v>2463</v>
      </c>
      <c r="G332" s="5" t="s">
        <v>2464</v>
      </c>
      <c r="H332" s="5" t="s">
        <v>88</v>
      </c>
      <c r="I332" s="5" t="s">
        <v>32</v>
      </c>
      <c r="J332" s="5" t="s">
        <v>89</v>
      </c>
      <c r="K332" s="7">
        <v>38833</v>
      </c>
      <c r="L332" s="7"/>
      <c r="M332" s="6" t="s">
        <v>37</v>
      </c>
      <c r="N332" s="5" t="s">
        <v>178</v>
      </c>
      <c r="O332" s="9"/>
      <c r="P332" s="6" t="str">
        <f>VLOOKUP(Table1[[#This Row],[SMT]],Table13[[SMT'#]:[163 J Election Question]],9,0)</f>
        <v>No</v>
      </c>
      <c r="Q332" s="6"/>
      <c r="R332" s="6"/>
      <c r="S33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32" s="38">
        <f>VLOOKUP(Table1[[#This Row],[SMT]],'[1]Section 163(j) Election'!$A$5:$J$1406,7,0)</f>
        <v>0</v>
      </c>
    </row>
    <row r="333" spans="1:20" s="5" customFormat="1" ht="30" customHeight="1" x14ac:dyDescent="0.25">
      <c r="A333" s="5" t="s">
        <v>27</v>
      </c>
      <c r="B333" s="15">
        <v>61969</v>
      </c>
      <c r="C333" s="6">
        <v>100</v>
      </c>
      <c r="D333" s="5" t="s">
        <v>27</v>
      </c>
      <c r="E333" s="5" t="s">
        <v>2537</v>
      </c>
      <c r="F333" s="5" t="s">
        <v>2538</v>
      </c>
      <c r="G333" s="5" t="s">
        <v>1505</v>
      </c>
      <c r="H333" s="5" t="s">
        <v>53</v>
      </c>
      <c r="I333" s="5" t="s">
        <v>43</v>
      </c>
      <c r="J333" s="5" t="s">
        <v>19</v>
      </c>
      <c r="K333" s="7">
        <v>38896</v>
      </c>
      <c r="L333" s="7"/>
      <c r="M333" s="6" t="s">
        <v>37</v>
      </c>
      <c r="N333" s="5" t="s">
        <v>47</v>
      </c>
      <c r="O333" s="9"/>
      <c r="P333" s="6" t="str">
        <f>VLOOKUP(Table1[[#This Row],[SMT]],Table13[[SMT'#]:[163 J Election Question]],9,0)</f>
        <v>No</v>
      </c>
      <c r="Q333" s="6"/>
      <c r="R333" s="6"/>
      <c r="S33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33" s="37">
        <f>VLOOKUP(Table1[[#This Row],[SMT]],'[1]Section 163(j) Election'!$A$5:$J$1406,7,0)</f>
        <v>0</v>
      </c>
    </row>
    <row r="334" spans="1:20" s="5" customFormat="1" ht="30" customHeight="1" x14ac:dyDescent="0.25">
      <c r="A334" s="5" t="s">
        <v>2281</v>
      </c>
      <c r="B334" s="15">
        <v>61986</v>
      </c>
      <c r="C334" s="6">
        <v>100</v>
      </c>
      <c r="D334" s="5" t="s">
        <v>2281</v>
      </c>
      <c r="E334" s="5" t="s">
        <v>2400</v>
      </c>
      <c r="F334" s="5" t="s">
        <v>2401</v>
      </c>
      <c r="G334" s="5" t="s">
        <v>2402</v>
      </c>
      <c r="H334" s="5" t="s">
        <v>42</v>
      </c>
      <c r="I334" s="5" t="s">
        <v>43</v>
      </c>
      <c r="J334" s="5" t="s">
        <v>2403</v>
      </c>
      <c r="K334" s="7">
        <v>38624</v>
      </c>
      <c r="L334" s="7"/>
      <c r="M334" s="6" t="s">
        <v>422</v>
      </c>
      <c r="N334" s="5" t="s">
        <v>47</v>
      </c>
      <c r="O334" s="9"/>
      <c r="P334" s="6" t="str">
        <f>VLOOKUP(Table1[[#This Row],[SMT]],Table13[[SMT'#]:[163 J Election Question]],9,0)</f>
        <v>No</v>
      </c>
      <c r="Q334" s="6"/>
      <c r="R334" s="6"/>
      <c r="S33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34" s="38">
        <f>VLOOKUP(Table1[[#This Row],[SMT]],'[1]Section 163(j) Election'!$A$5:$J$1406,7,0)</f>
        <v>0</v>
      </c>
    </row>
    <row r="335" spans="1:20" s="5" customFormat="1" ht="30" customHeight="1" x14ac:dyDescent="0.25">
      <c r="A335" s="5" t="s">
        <v>2281</v>
      </c>
      <c r="B335" s="15">
        <v>61992</v>
      </c>
      <c r="C335" s="6">
        <v>100</v>
      </c>
      <c r="D335" s="5" t="s">
        <v>2281</v>
      </c>
      <c r="E335" s="5" t="s">
        <v>2404</v>
      </c>
      <c r="F335" s="5" t="s">
        <v>2405</v>
      </c>
      <c r="G335" s="5" t="s">
        <v>2406</v>
      </c>
      <c r="H335" s="5" t="s">
        <v>115</v>
      </c>
      <c r="I335" s="5" t="s">
        <v>43</v>
      </c>
      <c r="J335" s="5" t="s">
        <v>2407</v>
      </c>
      <c r="K335" s="7">
        <v>38511</v>
      </c>
      <c r="L335" s="7"/>
      <c r="M335" s="6" t="s">
        <v>422</v>
      </c>
      <c r="N335" s="5" t="s">
        <v>47</v>
      </c>
      <c r="O335" s="9"/>
      <c r="P335" s="6" t="str">
        <f>VLOOKUP(Table1[[#This Row],[SMT]],Table13[[SMT'#]:[163 J Election Question]],9,0)</f>
        <v>No</v>
      </c>
      <c r="Q335" s="6"/>
      <c r="R335" s="6"/>
      <c r="S33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35" s="37">
        <f>VLOOKUP(Table1[[#This Row],[SMT]],'[1]Section 163(j) Election'!$A$5:$J$1406,7,0)</f>
        <v>0</v>
      </c>
    </row>
    <row r="336" spans="1:20" s="5" customFormat="1" ht="30" customHeight="1" x14ac:dyDescent="0.25">
      <c r="A336" s="5" t="s">
        <v>3675</v>
      </c>
      <c r="B336" s="15">
        <v>61993</v>
      </c>
      <c r="C336" s="6">
        <v>100</v>
      </c>
      <c r="D336" s="5" t="s">
        <v>3675</v>
      </c>
      <c r="E336" s="5" t="s">
        <v>3681</v>
      </c>
      <c r="F336" s="5" t="s">
        <v>3682</v>
      </c>
      <c r="G336" s="5" t="s">
        <v>3683</v>
      </c>
      <c r="H336" s="5" t="s">
        <v>3455</v>
      </c>
      <c r="I336" s="5" t="s">
        <v>17</v>
      </c>
      <c r="J336" s="5" t="s">
        <v>1335</v>
      </c>
      <c r="K336" s="7">
        <v>38329</v>
      </c>
      <c r="L336" s="7"/>
      <c r="M336" s="6" t="s">
        <v>422</v>
      </c>
      <c r="N336" s="5" t="s">
        <v>178</v>
      </c>
      <c r="O336" s="9"/>
      <c r="P336" s="6" t="str">
        <f>VLOOKUP(Table1[[#This Row],[SMT]],Table13[[SMT'#]:[163 J Election Question]],9,0)</f>
        <v>No</v>
      </c>
      <c r="Q336" s="6"/>
      <c r="R336" s="6"/>
      <c r="S33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36" s="38">
        <f>VLOOKUP(Table1[[#This Row],[SMT]],'[1]Section 163(j) Election'!$A$5:$J$1406,7,0)</f>
        <v>0</v>
      </c>
    </row>
    <row r="337" spans="1:20" s="5" customFormat="1" ht="30" customHeight="1" x14ac:dyDescent="0.25">
      <c r="A337" s="5" t="s">
        <v>2437</v>
      </c>
      <c r="B337" s="15">
        <v>61996</v>
      </c>
      <c r="C337" s="6">
        <v>100</v>
      </c>
      <c r="D337" s="5" t="s">
        <v>2437</v>
      </c>
      <c r="E337" s="5" t="s">
        <v>2465</v>
      </c>
      <c r="F337" s="5" t="s">
        <v>2466</v>
      </c>
      <c r="G337" s="5" t="s">
        <v>2467</v>
      </c>
      <c r="H337" s="5" t="s">
        <v>232</v>
      </c>
      <c r="I337" s="5" t="s">
        <v>133</v>
      </c>
      <c r="J337" s="5" t="s">
        <v>2304</v>
      </c>
      <c r="K337" s="7">
        <v>38855</v>
      </c>
      <c r="L337" s="7"/>
      <c r="M337" s="6" t="s">
        <v>422</v>
      </c>
      <c r="N337" s="5" t="s">
        <v>47</v>
      </c>
      <c r="O337" s="9"/>
      <c r="P337" s="6" t="str">
        <f>VLOOKUP(Table1[[#This Row],[SMT]],Table13[[SMT'#]:[163 J Election Question]],9,0)</f>
        <v>No</v>
      </c>
      <c r="Q337" s="6"/>
      <c r="R337" s="6"/>
      <c r="S33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37" s="37">
        <f>VLOOKUP(Table1[[#This Row],[SMT]],'[1]Section 163(j) Election'!$A$5:$J$1406,7,0)</f>
        <v>0</v>
      </c>
    </row>
    <row r="338" spans="1:20" s="5" customFormat="1" ht="30" customHeight="1" x14ac:dyDescent="0.25">
      <c r="A338" s="5" t="s">
        <v>2437</v>
      </c>
      <c r="B338" s="15">
        <v>62004</v>
      </c>
      <c r="C338" s="6">
        <v>100</v>
      </c>
      <c r="D338" s="5" t="s">
        <v>2437</v>
      </c>
      <c r="E338" s="5" t="s">
        <v>2468</v>
      </c>
      <c r="F338" s="5" t="s">
        <v>2469</v>
      </c>
      <c r="G338" s="5" t="s">
        <v>2470</v>
      </c>
      <c r="H338" s="5" t="s">
        <v>232</v>
      </c>
      <c r="I338" s="5" t="s">
        <v>133</v>
      </c>
      <c r="J338" s="5" t="s">
        <v>2304</v>
      </c>
      <c r="K338" s="7">
        <v>38530</v>
      </c>
      <c r="L338" s="7"/>
      <c r="M338" s="6" t="s">
        <v>422</v>
      </c>
      <c r="N338" s="5" t="s">
        <v>47</v>
      </c>
      <c r="O338" s="9"/>
      <c r="P338" s="6" t="str">
        <f>VLOOKUP(Table1[[#This Row],[SMT]],Table13[[SMT'#]:[163 J Election Question]],9,0)</f>
        <v>No</v>
      </c>
      <c r="Q338" s="6"/>
      <c r="R338" s="6"/>
      <c r="S33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38" s="38">
        <f>VLOOKUP(Table1[[#This Row],[SMT]],'[1]Section 163(j) Election'!$A$5:$J$1406,7,0)</f>
        <v>0</v>
      </c>
    </row>
    <row r="339" spans="1:20" s="5" customFormat="1" ht="30" customHeight="1" x14ac:dyDescent="0.25">
      <c r="A339" s="5" t="s">
        <v>2437</v>
      </c>
      <c r="B339" s="15">
        <v>62005</v>
      </c>
      <c r="C339" s="6">
        <v>100</v>
      </c>
      <c r="D339" s="5" t="s">
        <v>2437</v>
      </c>
      <c r="E339" s="5" t="s">
        <v>2471</v>
      </c>
      <c r="F339" s="5" t="s">
        <v>2472</v>
      </c>
      <c r="G339" s="5" t="s">
        <v>2467</v>
      </c>
      <c r="H339" s="5" t="s">
        <v>232</v>
      </c>
      <c r="I339" s="5" t="s">
        <v>133</v>
      </c>
      <c r="J339" s="5" t="s">
        <v>2304</v>
      </c>
      <c r="K339" s="7">
        <v>38624</v>
      </c>
      <c r="L339" s="7"/>
      <c r="M339" s="6" t="s">
        <v>422</v>
      </c>
      <c r="N339" s="5" t="s">
        <v>47</v>
      </c>
      <c r="O339" s="9"/>
      <c r="P339" s="6" t="str">
        <f>VLOOKUP(Table1[[#This Row],[SMT]],Table13[[SMT'#]:[163 J Election Question]],9,0)</f>
        <v>No</v>
      </c>
      <c r="Q339" s="6"/>
      <c r="R339" s="6"/>
      <c r="S33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39" s="37">
        <f>VLOOKUP(Table1[[#This Row],[SMT]],'[1]Section 163(j) Election'!$A$5:$J$1406,7,0)</f>
        <v>0</v>
      </c>
    </row>
    <row r="340" spans="1:20" s="5" customFormat="1" ht="30" customHeight="1" x14ac:dyDescent="0.25">
      <c r="A340" s="5" t="s">
        <v>3634</v>
      </c>
      <c r="B340" s="15">
        <v>62008</v>
      </c>
      <c r="C340" s="6">
        <v>100</v>
      </c>
      <c r="D340" s="5" t="s">
        <v>3634</v>
      </c>
      <c r="E340" s="5" t="s">
        <v>3673</v>
      </c>
      <c r="F340" s="5" t="s">
        <v>3674</v>
      </c>
      <c r="G340" s="5" t="s">
        <v>2945</v>
      </c>
      <c r="H340" s="5" t="s">
        <v>451</v>
      </c>
      <c r="I340" s="5" t="s">
        <v>452</v>
      </c>
      <c r="J340" s="5" t="s">
        <v>171</v>
      </c>
      <c r="K340" s="7">
        <v>38665</v>
      </c>
      <c r="L340" s="7"/>
      <c r="M340" s="6" t="s">
        <v>37</v>
      </c>
      <c r="N340" s="5" t="s">
        <v>56</v>
      </c>
      <c r="O340" s="9"/>
      <c r="P340" s="6" t="str">
        <f>VLOOKUP(Table1[[#This Row],[SMT]],Table13[[SMT'#]:[163 J Election Question]],9,0)</f>
        <v>Yes</v>
      </c>
      <c r="Q340" s="6">
        <v>2018</v>
      </c>
      <c r="R340" s="6"/>
      <c r="S34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40" s="38">
        <f>VLOOKUP(Table1[[#This Row],[SMT]],'[1]Section 163(j) Election'!$A$5:$J$1406,7,0)</f>
        <v>2018</v>
      </c>
    </row>
    <row r="341" spans="1:20" s="5" customFormat="1" ht="30" customHeight="1" x14ac:dyDescent="0.25">
      <c r="A341" s="5" t="s">
        <v>3675</v>
      </c>
      <c r="B341" s="15">
        <v>62011</v>
      </c>
      <c r="C341" s="6">
        <v>100</v>
      </c>
      <c r="D341" s="5" t="s">
        <v>3675</v>
      </c>
      <c r="E341" s="5" t="s">
        <v>3684</v>
      </c>
      <c r="F341" s="5" t="s">
        <v>3685</v>
      </c>
      <c r="G341" s="5" t="s">
        <v>2758</v>
      </c>
      <c r="H341" s="5" t="s">
        <v>463</v>
      </c>
      <c r="I341" s="5" t="s">
        <v>452</v>
      </c>
      <c r="J341" s="5" t="s">
        <v>473</v>
      </c>
      <c r="K341" s="7">
        <v>38341</v>
      </c>
      <c r="L341" s="7"/>
      <c r="M341" s="6" t="s">
        <v>37</v>
      </c>
      <c r="N341" s="5" t="s">
        <v>178</v>
      </c>
      <c r="O341" s="9"/>
      <c r="P341" s="6" t="str">
        <f>VLOOKUP(Table1[[#This Row],[SMT]],Table13[[SMT'#]:[163 J Election Question]],9,0)</f>
        <v>Yes</v>
      </c>
      <c r="Q341" s="6">
        <v>2018</v>
      </c>
      <c r="R341" s="6"/>
      <c r="S34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41" s="37">
        <f>VLOOKUP(Table1[[#This Row],[SMT]],'[1]Section 163(j) Election'!$A$5:$J$1406,7,0)</f>
        <v>2018</v>
      </c>
    </row>
    <row r="342" spans="1:20" s="5" customFormat="1" ht="30" customHeight="1" x14ac:dyDescent="0.25">
      <c r="A342" s="5" t="s">
        <v>2281</v>
      </c>
      <c r="B342" s="15">
        <v>62017</v>
      </c>
      <c r="C342" s="6">
        <v>100</v>
      </c>
      <c r="D342" s="5" t="s">
        <v>2281</v>
      </c>
      <c r="E342" s="5" t="s">
        <v>2408</v>
      </c>
      <c r="F342" s="5" t="s">
        <v>2409</v>
      </c>
      <c r="G342" s="5" t="s">
        <v>2410</v>
      </c>
      <c r="H342" s="5" t="s">
        <v>88</v>
      </c>
      <c r="I342" s="5" t="s">
        <v>32</v>
      </c>
      <c r="J342" s="5" t="s">
        <v>503</v>
      </c>
      <c r="K342" s="7">
        <v>38412</v>
      </c>
      <c r="L342" s="7"/>
      <c r="M342" s="6" t="s">
        <v>37</v>
      </c>
      <c r="N342" s="5" t="s">
        <v>47</v>
      </c>
      <c r="O342" s="9"/>
      <c r="P342" s="6" t="str">
        <f>VLOOKUP(Table1[[#This Row],[SMT]],Table13[[SMT'#]:[163 J Election Question]],9,0)</f>
        <v>No</v>
      </c>
      <c r="Q342" s="6"/>
      <c r="R342" s="6"/>
      <c r="S34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42" s="38">
        <f>VLOOKUP(Table1[[#This Row],[SMT]],'[1]Section 163(j) Election'!$A$5:$J$1406,7,0)</f>
        <v>0</v>
      </c>
    </row>
    <row r="343" spans="1:20" s="5" customFormat="1" ht="30" customHeight="1" x14ac:dyDescent="0.25">
      <c r="A343" s="5" t="s">
        <v>27</v>
      </c>
      <c r="B343" s="15">
        <v>62061</v>
      </c>
      <c r="C343" s="6">
        <v>100</v>
      </c>
      <c r="D343" s="5" t="s">
        <v>27</v>
      </c>
      <c r="E343" s="5" t="s">
        <v>2539</v>
      </c>
      <c r="F343" s="5" t="s">
        <v>2540</v>
      </c>
      <c r="G343" s="5" t="s">
        <v>502</v>
      </c>
      <c r="H343" s="5" t="s">
        <v>306</v>
      </c>
      <c r="I343" s="5" t="s">
        <v>133</v>
      </c>
      <c r="J343" s="5" t="s">
        <v>24</v>
      </c>
      <c r="K343" s="7">
        <v>38897</v>
      </c>
      <c r="L343" s="7"/>
      <c r="M343" s="6" t="s">
        <v>37</v>
      </c>
      <c r="N343" s="5" t="s">
        <v>47</v>
      </c>
      <c r="O343" s="9"/>
      <c r="P343" s="6" t="str">
        <f>VLOOKUP(Table1[[#This Row],[SMT]],Table13[[SMT'#]:[163 J Election Question]],9,0)</f>
        <v>Yes</v>
      </c>
      <c r="Q343" s="6">
        <v>2018</v>
      </c>
      <c r="R343" s="6"/>
      <c r="S34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43" s="37">
        <f>VLOOKUP(Table1[[#This Row],[SMT]],'[1]Section 163(j) Election'!$A$5:$J$1406,7,0)</f>
        <v>2018</v>
      </c>
    </row>
    <row r="344" spans="1:20" s="5" customFormat="1" ht="30" customHeight="1" x14ac:dyDescent="0.25">
      <c r="A344" s="5" t="s">
        <v>2437</v>
      </c>
      <c r="B344" s="15">
        <v>62062</v>
      </c>
      <c r="C344" s="6">
        <v>100</v>
      </c>
      <c r="D344" s="5" t="s">
        <v>2437</v>
      </c>
      <c r="E344" s="5" t="s">
        <v>2473</v>
      </c>
      <c r="F344" s="5" t="s">
        <v>2474</v>
      </c>
      <c r="G344" s="5" t="s">
        <v>2397</v>
      </c>
      <c r="H344" s="5" t="s">
        <v>88</v>
      </c>
      <c r="I344" s="5" t="s">
        <v>32</v>
      </c>
      <c r="J344" s="5" t="s">
        <v>89</v>
      </c>
      <c r="K344" s="7">
        <v>38659</v>
      </c>
      <c r="L344" s="7"/>
      <c r="M344" s="6" t="s">
        <v>422</v>
      </c>
      <c r="N344" s="5" t="s">
        <v>178</v>
      </c>
      <c r="O344" s="9"/>
      <c r="P344" s="6" t="str">
        <f>VLOOKUP(Table1[[#This Row],[SMT]],Table13[[SMT'#]:[163 J Election Question]],9,0)</f>
        <v>No</v>
      </c>
      <c r="Q344" s="6"/>
      <c r="R344" s="6"/>
      <c r="S34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44" s="38">
        <f>VLOOKUP(Table1[[#This Row],[SMT]],'[1]Section 163(j) Election'!$A$5:$J$1406,7,0)</f>
        <v>0</v>
      </c>
    </row>
    <row r="345" spans="1:20" s="5" customFormat="1" ht="30" customHeight="1" x14ac:dyDescent="0.25">
      <c r="A345" s="5" t="s">
        <v>2281</v>
      </c>
      <c r="B345" s="15">
        <v>62068</v>
      </c>
      <c r="C345" s="6">
        <v>100</v>
      </c>
      <c r="D345" s="5" t="s">
        <v>2281</v>
      </c>
      <c r="E345" s="5" t="s">
        <v>2411</v>
      </c>
      <c r="F345" s="5" t="s">
        <v>2412</v>
      </c>
      <c r="G345" s="5" t="s">
        <v>2413</v>
      </c>
      <c r="H345" s="5" t="s">
        <v>306</v>
      </c>
      <c r="I345" s="5" t="s">
        <v>133</v>
      </c>
      <c r="J345" s="5" t="s">
        <v>2414</v>
      </c>
      <c r="K345" s="7">
        <v>38532</v>
      </c>
      <c r="L345" s="7"/>
      <c r="M345" s="6" t="s">
        <v>422</v>
      </c>
      <c r="N345" s="5" t="s">
        <v>47</v>
      </c>
      <c r="O345" s="9"/>
      <c r="P345" s="6" t="str">
        <f>VLOOKUP(Table1[[#This Row],[SMT]],Table13[[SMT'#]:[163 J Election Question]],9,0)</f>
        <v>Yes</v>
      </c>
      <c r="Q345" s="6">
        <v>2018</v>
      </c>
      <c r="R345" s="6"/>
      <c r="S34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45" s="37">
        <f>VLOOKUP(Table1[[#This Row],[SMT]],'[1]Section 163(j) Election'!$A$5:$J$1406,7,0)</f>
        <v>2018</v>
      </c>
    </row>
    <row r="346" spans="1:20" s="5" customFormat="1" ht="30" customHeight="1" x14ac:dyDescent="0.25">
      <c r="A346" s="5" t="s">
        <v>27</v>
      </c>
      <c r="B346" s="15">
        <v>62071</v>
      </c>
      <c r="C346" s="6">
        <v>100</v>
      </c>
      <c r="D346" s="5" t="s">
        <v>27</v>
      </c>
      <c r="E346" s="5" t="s">
        <v>2541</v>
      </c>
      <c r="F346" s="5" t="s">
        <v>2542</v>
      </c>
      <c r="G346" s="5" t="s">
        <v>2543</v>
      </c>
      <c r="H346" s="5" t="s">
        <v>42</v>
      </c>
      <c r="I346" s="5" t="s">
        <v>43</v>
      </c>
      <c r="J346" s="5" t="s">
        <v>2544</v>
      </c>
      <c r="K346" s="7">
        <v>38947</v>
      </c>
      <c r="L346" s="7"/>
      <c r="M346" s="6" t="s">
        <v>37</v>
      </c>
      <c r="N346" s="5" t="s">
        <v>47</v>
      </c>
      <c r="O346" s="9"/>
      <c r="P346" s="6" t="str">
        <f>VLOOKUP(Table1[[#This Row],[SMT]],Table13[[SMT'#]:[163 J Election Question]],9,0)</f>
        <v>Yes</v>
      </c>
      <c r="Q346" s="6">
        <v>2018</v>
      </c>
      <c r="R346" s="6"/>
      <c r="S34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46" s="38">
        <f>VLOOKUP(Table1[[#This Row],[SMT]],'[1]Section 163(j) Election'!$A$5:$J$1406,7,0)</f>
        <v>2018</v>
      </c>
    </row>
    <row r="347" spans="1:20" s="5" customFormat="1" ht="30" customHeight="1" x14ac:dyDescent="0.25">
      <c r="A347" s="5" t="s">
        <v>2281</v>
      </c>
      <c r="B347" s="15">
        <v>62072</v>
      </c>
      <c r="C347" s="6">
        <v>100</v>
      </c>
      <c r="D347" s="5" t="s">
        <v>2281</v>
      </c>
      <c r="E347" s="5" t="s">
        <v>2415</v>
      </c>
      <c r="F347" s="5" t="s">
        <v>2416</v>
      </c>
      <c r="G347" s="5" t="s">
        <v>1084</v>
      </c>
      <c r="H347" s="5" t="s">
        <v>68</v>
      </c>
      <c r="I347" s="5" t="s">
        <v>32</v>
      </c>
      <c r="J347" s="5" t="s">
        <v>1085</v>
      </c>
      <c r="K347" s="7">
        <v>38553</v>
      </c>
      <c r="L347" s="7"/>
      <c r="M347" s="6" t="s">
        <v>422</v>
      </c>
      <c r="N347" s="5" t="s">
        <v>47</v>
      </c>
      <c r="O347" s="9"/>
      <c r="P347" s="6" t="str">
        <f>VLOOKUP(Table1[[#This Row],[SMT]],Table13[[SMT'#]:[163 J Election Question]],9,0)</f>
        <v>Yes</v>
      </c>
      <c r="Q347" s="6">
        <v>2018</v>
      </c>
      <c r="R347" s="6"/>
      <c r="S34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47" s="37">
        <f>VLOOKUP(Table1[[#This Row],[SMT]],'[1]Section 163(j) Election'!$A$5:$J$1406,7,0)</f>
        <v>2018</v>
      </c>
    </row>
    <row r="348" spans="1:20" s="5" customFormat="1" ht="30" customHeight="1" x14ac:dyDescent="0.25">
      <c r="A348" s="5" t="s">
        <v>2281</v>
      </c>
      <c r="B348" s="15">
        <v>62073</v>
      </c>
      <c r="C348" s="6">
        <v>100</v>
      </c>
      <c r="D348" s="5" t="s">
        <v>2281</v>
      </c>
      <c r="E348" s="5" t="s">
        <v>2417</v>
      </c>
      <c r="F348" s="5" t="s">
        <v>2418</v>
      </c>
      <c r="G348" s="5" t="s">
        <v>1084</v>
      </c>
      <c r="H348" s="5" t="s">
        <v>68</v>
      </c>
      <c r="I348" s="5" t="s">
        <v>32</v>
      </c>
      <c r="J348" s="5" t="s">
        <v>1085</v>
      </c>
      <c r="K348" s="7">
        <v>38687</v>
      </c>
      <c r="L348" s="7"/>
      <c r="M348" s="6" t="s">
        <v>422</v>
      </c>
      <c r="N348" s="5" t="s">
        <v>47</v>
      </c>
      <c r="O348" s="9"/>
      <c r="P348" s="6" t="str">
        <f>VLOOKUP(Table1[[#This Row],[SMT]],Table13[[SMT'#]:[163 J Election Question]],9,0)</f>
        <v>Yes</v>
      </c>
      <c r="Q348" s="6">
        <v>2018</v>
      </c>
      <c r="R348" s="6"/>
      <c r="S34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48" s="38">
        <f>VLOOKUP(Table1[[#This Row],[SMT]],'[1]Section 163(j) Election'!$A$5:$J$1406,7,0)</f>
        <v>2018</v>
      </c>
    </row>
    <row r="349" spans="1:20" s="5" customFormat="1" ht="30" customHeight="1" x14ac:dyDescent="0.25">
      <c r="A349" s="5" t="s">
        <v>49</v>
      </c>
      <c r="B349" s="15">
        <v>62074</v>
      </c>
      <c r="C349" s="6">
        <v>100</v>
      </c>
      <c r="D349" s="5" t="s">
        <v>49</v>
      </c>
      <c r="E349" s="5" t="s">
        <v>2279</v>
      </c>
      <c r="F349" s="5" t="s">
        <v>2280</v>
      </c>
      <c r="G349" s="5" t="s">
        <v>2137</v>
      </c>
      <c r="H349" s="5" t="s">
        <v>289</v>
      </c>
      <c r="I349" s="5" t="s">
        <v>133</v>
      </c>
      <c r="J349" s="5" t="s">
        <v>290</v>
      </c>
      <c r="K349" s="7">
        <v>38625</v>
      </c>
      <c r="L349" s="7"/>
      <c r="M349" s="6" t="s">
        <v>422</v>
      </c>
      <c r="N349" s="5" t="s">
        <v>47</v>
      </c>
      <c r="O349" s="9"/>
      <c r="P349" s="6" t="str">
        <f>VLOOKUP(Table1[[#This Row],[SMT]],Table13[[SMT'#]:[163 J Election Question]],9,0)</f>
        <v>No</v>
      </c>
      <c r="Q349" s="6"/>
      <c r="R349" s="6"/>
      <c r="S34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49" s="37">
        <f>VLOOKUP(Table1[[#This Row],[SMT]],'[1]Section 163(j) Election'!$A$5:$J$1406,7,0)</f>
        <v>0</v>
      </c>
    </row>
    <row r="350" spans="1:20" s="5" customFormat="1" ht="30" customHeight="1" x14ac:dyDescent="0.25">
      <c r="A350" s="5" t="s">
        <v>2281</v>
      </c>
      <c r="B350" s="15">
        <v>62075</v>
      </c>
      <c r="C350" s="6">
        <v>53</v>
      </c>
      <c r="D350" s="5" t="s">
        <v>2281</v>
      </c>
      <c r="E350" s="5" t="s">
        <v>2419</v>
      </c>
      <c r="F350" s="5" t="s">
        <v>2420</v>
      </c>
      <c r="G350" s="5" t="s">
        <v>2421</v>
      </c>
      <c r="H350" s="5" t="s">
        <v>88</v>
      </c>
      <c r="I350" s="5" t="s">
        <v>32</v>
      </c>
      <c r="J350" s="5" t="s">
        <v>89</v>
      </c>
      <c r="K350" s="7">
        <v>38811</v>
      </c>
      <c r="L350" s="7"/>
      <c r="M350" s="6" t="s">
        <v>37</v>
      </c>
      <c r="N350" s="5" t="s">
        <v>47</v>
      </c>
      <c r="O350" s="9"/>
      <c r="P350" s="6" t="str">
        <f>VLOOKUP(Table1[[#This Row],[SMT]],Table13[[SMT'#]:[163 J Election Question]],9,0)</f>
        <v>No</v>
      </c>
      <c r="Q350" s="6"/>
      <c r="R350" s="6"/>
      <c r="S35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50" s="38">
        <f>VLOOKUP(Table1[[#This Row],[SMT]],'[1]Section 163(j) Election'!$A$5:$J$1406,7,0)</f>
        <v>0</v>
      </c>
    </row>
    <row r="351" spans="1:20" s="5" customFormat="1" ht="30" customHeight="1" x14ac:dyDescent="0.25">
      <c r="A351" s="5" t="s">
        <v>2437</v>
      </c>
      <c r="B351" s="15">
        <v>62075</v>
      </c>
      <c r="C351" s="6">
        <v>47</v>
      </c>
      <c r="D351" s="5" t="s">
        <v>2437</v>
      </c>
      <c r="E351" s="5" t="s">
        <v>2419</v>
      </c>
      <c r="F351" s="5" t="s">
        <v>2420</v>
      </c>
      <c r="G351" s="5" t="s">
        <v>2421</v>
      </c>
      <c r="H351" s="5" t="s">
        <v>88</v>
      </c>
      <c r="I351" s="5" t="s">
        <v>32</v>
      </c>
      <c r="J351" s="5" t="s">
        <v>89</v>
      </c>
      <c r="K351" s="7">
        <v>38811</v>
      </c>
      <c r="L351" s="7"/>
      <c r="M351" s="6" t="s">
        <v>37</v>
      </c>
      <c r="N351" s="5" t="s">
        <v>47</v>
      </c>
      <c r="O351" s="9"/>
      <c r="P351" s="6" t="str">
        <f>VLOOKUP(Table1[[#This Row],[SMT]],Table13[[SMT'#]:[163 J Election Question]],9,0)</f>
        <v>No</v>
      </c>
      <c r="Q351" s="6"/>
      <c r="R351" s="6"/>
      <c r="S35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51" s="37">
        <f>VLOOKUP(Table1[[#This Row],[SMT]],'[1]Section 163(j) Election'!$A$5:$J$1406,7,0)</f>
        <v>0</v>
      </c>
    </row>
    <row r="352" spans="1:20" s="5" customFormat="1" ht="30" customHeight="1" x14ac:dyDescent="0.25">
      <c r="A352" s="5" t="s">
        <v>2726</v>
      </c>
      <c r="B352" s="15">
        <v>62079</v>
      </c>
      <c r="C352" s="6">
        <v>100</v>
      </c>
      <c r="D352" s="5" t="s">
        <v>2726</v>
      </c>
      <c r="E352" s="5" t="s">
        <v>2729</v>
      </c>
      <c r="F352" s="5" t="s">
        <v>2730</v>
      </c>
      <c r="G352" s="5" t="s">
        <v>2731</v>
      </c>
      <c r="H352" s="5" t="s">
        <v>132</v>
      </c>
      <c r="I352" s="5" t="s">
        <v>133</v>
      </c>
      <c r="J352" s="5" t="s">
        <v>1805</v>
      </c>
      <c r="K352" s="7">
        <v>39217</v>
      </c>
      <c r="L352" s="7"/>
      <c r="M352" s="6" t="s">
        <v>117</v>
      </c>
      <c r="N352" s="5" t="s">
        <v>47</v>
      </c>
      <c r="O352" s="9"/>
      <c r="P352" s="6" t="str">
        <f>VLOOKUP(Table1[[#This Row],[SMT]],Table13[[SMT'#]:[163 J Election Question]],9,0)</f>
        <v>No</v>
      </c>
      <c r="Q352" s="6"/>
      <c r="R352" s="6"/>
      <c r="S35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52" s="38">
        <f>VLOOKUP(Table1[[#This Row],[SMT]],'[1]Section 163(j) Election'!$A$5:$J$1406,7,0)</f>
        <v>0</v>
      </c>
    </row>
    <row r="353" spans="1:20" s="5" customFormat="1" ht="30" customHeight="1" x14ac:dyDescent="0.25">
      <c r="A353" s="5" t="s">
        <v>2726</v>
      </c>
      <c r="B353" s="15">
        <v>62080</v>
      </c>
      <c r="C353" s="6">
        <v>100</v>
      </c>
      <c r="D353" s="5" t="s">
        <v>2726</v>
      </c>
      <c r="E353" s="5" t="s">
        <v>2732</v>
      </c>
      <c r="F353" s="5" t="s">
        <v>2733</v>
      </c>
      <c r="G353" s="5" t="s">
        <v>1804</v>
      </c>
      <c r="H353" s="5" t="s">
        <v>144</v>
      </c>
      <c r="I353" s="5" t="s">
        <v>133</v>
      </c>
      <c r="J353" s="5" t="s">
        <v>1805</v>
      </c>
      <c r="K353" s="7">
        <v>39388</v>
      </c>
      <c r="L353" s="7"/>
      <c r="M353" s="6" t="s">
        <v>117</v>
      </c>
      <c r="N353" s="5" t="s">
        <v>47</v>
      </c>
      <c r="O353" s="9"/>
      <c r="P353" s="6" t="str">
        <f>VLOOKUP(Table1[[#This Row],[SMT]],Table13[[SMT'#]:[163 J Election Question]],9,0)</f>
        <v>No</v>
      </c>
      <c r="Q353" s="6"/>
      <c r="R353" s="6"/>
      <c r="S35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53" s="37">
        <f>VLOOKUP(Table1[[#This Row],[SMT]],'[1]Section 163(j) Election'!$A$5:$J$1406,7,0)</f>
        <v>0</v>
      </c>
    </row>
    <row r="354" spans="1:20" s="5" customFormat="1" ht="30" customHeight="1" x14ac:dyDescent="0.25">
      <c r="A354" s="5" t="s">
        <v>416</v>
      </c>
      <c r="B354" s="15">
        <v>62099</v>
      </c>
      <c r="C354" s="6">
        <v>100</v>
      </c>
      <c r="D354" s="5" t="s">
        <v>416</v>
      </c>
      <c r="E354" s="5" t="s">
        <v>417</v>
      </c>
      <c r="F354" s="5" t="s">
        <v>418</v>
      </c>
      <c r="G354" s="5" t="s">
        <v>384</v>
      </c>
      <c r="H354" s="5" t="s">
        <v>132</v>
      </c>
      <c r="I354" s="5" t="s">
        <v>133</v>
      </c>
      <c r="J354" s="5" t="s">
        <v>385</v>
      </c>
      <c r="K354" s="7">
        <v>39332</v>
      </c>
      <c r="L354" s="7"/>
      <c r="M354" s="6" t="s">
        <v>419</v>
      </c>
      <c r="N354" s="5" t="s">
        <v>56</v>
      </c>
      <c r="O354" s="9"/>
      <c r="P354" s="6" t="str">
        <f>VLOOKUP(Table1[[#This Row],[SMT]],[3]Sheet1!$A$11:$AC$60,29,0)</f>
        <v>Yes</v>
      </c>
      <c r="Q354" s="6">
        <v>2019</v>
      </c>
      <c r="R354" s="6"/>
      <c r="S35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54" s="38">
        <f>VLOOKUP(Table1[[#This Row],[SMT]],'[1]Section 163(j) Election'!$A$5:$J$1406,7,0)</f>
        <v>2018</v>
      </c>
    </row>
    <row r="355" spans="1:20" s="5" customFormat="1" ht="30" customHeight="1" x14ac:dyDescent="0.25">
      <c r="A355" s="5" t="s">
        <v>27</v>
      </c>
      <c r="B355" s="15">
        <v>62108</v>
      </c>
      <c r="C355" s="6">
        <v>100</v>
      </c>
      <c r="D355" s="5" t="s">
        <v>27</v>
      </c>
      <c r="E355" s="5" t="s">
        <v>2545</v>
      </c>
      <c r="F355" s="5" t="s">
        <v>2546</v>
      </c>
      <c r="G355" s="5" t="s">
        <v>1774</v>
      </c>
      <c r="H355" s="5" t="s">
        <v>203</v>
      </c>
      <c r="I355" s="5" t="s">
        <v>133</v>
      </c>
      <c r="J355" s="5" t="s">
        <v>1775</v>
      </c>
      <c r="K355" s="7">
        <v>38991</v>
      </c>
      <c r="L355" s="7"/>
      <c r="M355" s="6" t="s">
        <v>37</v>
      </c>
      <c r="N355" s="5" t="s">
        <v>26</v>
      </c>
      <c r="O355" s="9"/>
      <c r="P355" s="6" t="str">
        <f>VLOOKUP(Table1[[#This Row],[SMT]],Table13[[SMT'#]:[163 J Election Question]],9,0)</f>
        <v>Yes</v>
      </c>
      <c r="Q355" s="6">
        <v>2018</v>
      </c>
      <c r="R355" s="6"/>
      <c r="S35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55" s="37">
        <f>VLOOKUP(Table1[[#This Row],[SMT]],'[1]Section 163(j) Election'!$A$5:$J$1406,7,0)</f>
        <v>2018</v>
      </c>
    </row>
    <row r="356" spans="1:20" s="5" customFormat="1" ht="30" customHeight="1" x14ac:dyDescent="0.25">
      <c r="A356" s="5" t="s">
        <v>2437</v>
      </c>
      <c r="B356" s="15">
        <v>62115</v>
      </c>
      <c r="C356" s="6">
        <v>100</v>
      </c>
      <c r="D356" s="5" t="s">
        <v>2437</v>
      </c>
      <c r="E356" s="5" t="s">
        <v>2475</v>
      </c>
      <c r="F356" s="5" t="s">
        <v>2476</v>
      </c>
      <c r="G356" s="5" t="s">
        <v>1505</v>
      </c>
      <c r="H356" s="5" t="s">
        <v>53</v>
      </c>
      <c r="I356" s="5" t="s">
        <v>43</v>
      </c>
      <c r="J356" s="5" t="s">
        <v>19</v>
      </c>
      <c r="K356" s="7">
        <v>38657</v>
      </c>
      <c r="L356" s="7"/>
      <c r="M356" s="6" t="s">
        <v>422</v>
      </c>
      <c r="N356" s="5" t="s">
        <v>47</v>
      </c>
      <c r="O356" s="9"/>
      <c r="P356" s="6" t="str">
        <f>VLOOKUP(Table1[[#This Row],[SMT]],Table13[[SMT'#]:[163 J Election Question]],9,0)</f>
        <v>No</v>
      </c>
      <c r="Q356" s="6"/>
      <c r="R356" s="6"/>
      <c r="S35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56" s="38">
        <f>VLOOKUP(Table1[[#This Row],[SMT]],'[1]Section 163(j) Election'!$A$5:$J$1406,7,0)</f>
        <v>0</v>
      </c>
    </row>
    <row r="357" spans="1:20" s="5" customFormat="1" ht="30" customHeight="1" x14ac:dyDescent="0.25">
      <c r="A357" s="5" t="s">
        <v>2437</v>
      </c>
      <c r="B357" s="15">
        <v>62125</v>
      </c>
      <c r="C357" s="6">
        <v>100</v>
      </c>
      <c r="D357" s="5" t="s">
        <v>2437</v>
      </c>
      <c r="E357" s="5" t="s">
        <v>2477</v>
      </c>
      <c r="F357" s="5" t="s">
        <v>2478</v>
      </c>
      <c r="G357" s="5" t="s">
        <v>2479</v>
      </c>
      <c r="H357" s="5" t="s">
        <v>630</v>
      </c>
      <c r="I357" s="5" t="s">
        <v>43</v>
      </c>
      <c r="J357" s="5" t="s">
        <v>2480</v>
      </c>
      <c r="K357" s="7">
        <v>38700</v>
      </c>
      <c r="L357" s="7"/>
      <c r="M357" s="6" t="s">
        <v>37</v>
      </c>
      <c r="N357" s="5" t="s">
        <v>47</v>
      </c>
      <c r="O357" s="9"/>
      <c r="P357" s="6" t="str">
        <f>VLOOKUP(Table1[[#This Row],[SMT]],Table13[[SMT'#]:[163 J Election Question]],9,0)</f>
        <v>Yes</v>
      </c>
      <c r="Q357" s="6">
        <v>2018</v>
      </c>
      <c r="R357" s="6"/>
      <c r="S35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57" s="37">
        <f>VLOOKUP(Table1[[#This Row],[SMT]],'[1]Section 163(j) Election'!$A$5:$J$1406,7,0)</f>
        <v>2018</v>
      </c>
    </row>
    <row r="358" spans="1:20" s="5" customFormat="1" ht="30" customHeight="1" x14ac:dyDescent="0.25">
      <c r="A358" s="5" t="s">
        <v>2726</v>
      </c>
      <c r="B358" s="15">
        <v>62128</v>
      </c>
      <c r="C358" s="6">
        <v>100</v>
      </c>
      <c r="D358" s="5" t="s">
        <v>2726</v>
      </c>
      <c r="E358" s="5" t="s">
        <v>2734</v>
      </c>
      <c r="F358" s="5" t="s">
        <v>2735</v>
      </c>
      <c r="G358" s="5" t="s">
        <v>2146</v>
      </c>
      <c r="H358" s="5" t="s">
        <v>289</v>
      </c>
      <c r="I358" s="5" t="s">
        <v>133</v>
      </c>
      <c r="J358" s="5" t="s">
        <v>2147</v>
      </c>
      <c r="K358" s="7">
        <v>39581</v>
      </c>
      <c r="L358" s="7"/>
      <c r="M358" s="6" t="s">
        <v>117</v>
      </c>
      <c r="N358" s="5" t="s">
        <v>47</v>
      </c>
      <c r="O358" s="9"/>
      <c r="P358" s="6" t="str">
        <f>VLOOKUP(Table1[[#This Row],[SMT]],Table13[[SMT'#]:[163 J Election Question]],9,0)</f>
        <v>No</v>
      </c>
      <c r="Q358" s="6"/>
      <c r="R358" s="6"/>
      <c r="S35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58" s="38">
        <f>VLOOKUP(Table1[[#This Row],[SMT]],'[1]Section 163(j) Election'!$A$5:$J$1406,7,0)</f>
        <v>0</v>
      </c>
    </row>
    <row r="359" spans="1:20" s="5" customFormat="1" ht="30" customHeight="1" x14ac:dyDescent="0.25">
      <c r="A359" s="5" t="s">
        <v>2637</v>
      </c>
      <c r="B359" s="15">
        <v>62130</v>
      </c>
      <c r="C359" s="6">
        <v>100</v>
      </c>
      <c r="D359" s="5" t="s">
        <v>2637</v>
      </c>
      <c r="E359" s="5" t="s">
        <v>2647</v>
      </c>
      <c r="F359" s="5" t="s">
        <v>2648</v>
      </c>
      <c r="G359" s="5" t="s">
        <v>2649</v>
      </c>
      <c r="H359" s="5" t="s">
        <v>232</v>
      </c>
      <c r="I359" s="5" t="s">
        <v>133</v>
      </c>
      <c r="J359" s="5" t="s">
        <v>2650</v>
      </c>
      <c r="K359" s="7">
        <v>39043</v>
      </c>
      <c r="L359" s="7"/>
      <c r="M359" s="6" t="s">
        <v>37</v>
      </c>
      <c r="N359" s="5" t="s">
        <v>47</v>
      </c>
      <c r="O359" s="9"/>
      <c r="P359" s="6" t="str">
        <f>VLOOKUP(Table1[[#This Row],[SMT]],Table13[[SMT'#]:[163 J Election Question]],9,0)</f>
        <v>Yes</v>
      </c>
      <c r="Q359" s="6">
        <v>2018</v>
      </c>
      <c r="R359" s="6"/>
      <c r="S35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59" s="37">
        <f>VLOOKUP(Table1[[#This Row],[SMT]],'[1]Section 163(j) Election'!$A$5:$J$1406,7,0)</f>
        <v>2018</v>
      </c>
    </row>
    <row r="360" spans="1:20" s="5" customFormat="1" ht="30" customHeight="1" x14ac:dyDescent="0.25">
      <c r="A360" s="5" t="s">
        <v>27</v>
      </c>
      <c r="B360" s="15">
        <v>62135</v>
      </c>
      <c r="C360" s="6">
        <v>100</v>
      </c>
      <c r="D360" s="5" t="s">
        <v>27</v>
      </c>
      <c r="E360" s="5" t="s">
        <v>2547</v>
      </c>
      <c r="F360" s="5" t="s">
        <v>2548</v>
      </c>
      <c r="G360" s="5" t="s">
        <v>2549</v>
      </c>
      <c r="H360" s="5" t="s">
        <v>88</v>
      </c>
      <c r="I360" s="5" t="s">
        <v>32</v>
      </c>
      <c r="J360" s="5" t="s">
        <v>24</v>
      </c>
      <c r="K360" s="7">
        <v>38889</v>
      </c>
      <c r="L360" s="7"/>
      <c r="M360" s="6" t="s">
        <v>37</v>
      </c>
      <c r="N360" s="5" t="s">
        <v>47</v>
      </c>
      <c r="O360" s="9"/>
      <c r="P360" s="6" t="str">
        <f>VLOOKUP(Table1[[#This Row],[SMT]],Table13[[SMT'#]:[163 J Election Question]],9,0)</f>
        <v>No</v>
      </c>
      <c r="Q360" s="6"/>
      <c r="R360" s="6"/>
      <c r="S36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60" s="38">
        <f>VLOOKUP(Table1[[#This Row],[SMT]],'[1]Section 163(j) Election'!$A$5:$J$1406,7,0)</f>
        <v>0</v>
      </c>
    </row>
    <row r="361" spans="1:20" s="5" customFormat="1" ht="30" customHeight="1" x14ac:dyDescent="0.25">
      <c r="A361" s="5" t="s">
        <v>27</v>
      </c>
      <c r="B361" s="15">
        <v>62137</v>
      </c>
      <c r="C361" s="6">
        <v>100</v>
      </c>
      <c r="D361" s="5" t="s">
        <v>27</v>
      </c>
      <c r="E361" s="5" t="s">
        <v>2550</v>
      </c>
      <c r="F361" s="5" t="s">
        <v>2551</v>
      </c>
      <c r="G361" s="5" t="s">
        <v>2552</v>
      </c>
      <c r="H361" s="5" t="s">
        <v>42</v>
      </c>
      <c r="I361" s="5" t="s">
        <v>43</v>
      </c>
      <c r="J361" s="5" t="s">
        <v>1348</v>
      </c>
      <c r="K361" s="7">
        <v>38891</v>
      </c>
      <c r="L361" s="7"/>
      <c r="M361" s="6" t="s">
        <v>37</v>
      </c>
      <c r="N361" s="5" t="s">
        <v>47</v>
      </c>
      <c r="O361" s="9"/>
      <c r="P361" s="6" t="str">
        <f>VLOOKUP(Table1[[#This Row],[SMT]],Table13[[SMT'#]:[163 J Election Question]],9,0)</f>
        <v>Yes</v>
      </c>
      <c r="Q361" s="6">
        <v>2018</v>
      </c>
      <c r="R361" s="6"/>
      <c r="S36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61" s="37">
        <f>VLOOKUP(Table1[[#This Row],[SMT]],'[1]Section 163(j) Election'!$A$5:$J$1406,7,0)</f>
        <v>0</v>
      </c>
    </row>
    <row r="362" spans="1:20" s="5" customFormat="1" ht="30" customHeight="1" x14ac:dyDescent="0.25">
      <c r="A362" s="5" t="s">
        <v>2637</v>
      </c>
      <c r="B362" s="15">
        <v>62146</v>
      </c>
      <c r="C362" s="6">
        <v>100</v>
      </c>
      <c r="D362" s="5" t="s">
        <v>2637</v>
      </c>
      <c r="E362" s="5" t="s">
        <v>2651</v>
      </c>
      <c r="F362" s="5" t="s">
        <v>2652</v>
      </c>
      <c r="G362" s="5" t="s">
        <v>1207</v>
      </c>
      <c r="H362" s="5" t="s">
        <v>232</v>
      </c>
      <c r="I362" s="5" t="s">
        <v>133</v>
      </c>
      <c r="J362" s="5" t="s">
        <v>2653</v>
      </c>
      <c r="K362" s="7">
        <v>39318</v>
      </c>
      <c r="L362" s="7"/>
      <c r="M362" s="6" t="s">
        <v>117</v>
      </c>
      <c r="N362" s="5" t="s">
        <v>26</v>
      </c>
      <c r="O362" s="9"/>
      <c r="P362" s="6" t="str">
        <f>VLOOKUP(Table1[[#This Row],[SMT]],Table13[[SMT'#]:[163 J Election Question]],9,0)</f>
        <v>No</v>
      </c>
      <c r="Q362" s="6"/>
      <c r="R362" s="6"/>
      <c r="S36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62" s="38">
        <f>VLOOKUP(Table1[[#This Row],[SMT]],'[1]Section 163(j) Election'!$A$5:$J$1406,7,0)</f>
        <v>2022</v>
      </c>
    </row>
    <row r="363" spans="1:20" s="5" customFormat="1" ht="30" customHeight="1" x14ac:dyDescent="0.25">
      <c r="A363" s="5" t="s">
        <v>2437</v>
      </c>
      <c r="B363" s="15">
        <v>62153</v>
      </c>
      <c r="C363" s="6">
        <v>100</v>
      </c>
      <c r="D363" s="5" t="s">
        <v>2437</v>
      </c>
      <c r="E363" s="5" t="s">
        <v>2481</v>
      </c>
      <c r="F363" s="5" t="s">
        <v>2482</v>
      </c>
      <c r="G363" s="5" t="s">
        <v>747</v>
      </c>
      <c r="H363" s="5" t="s">
        <v>499</v>
      </c>
      <c r="I363" s="5" t="s">
        <v>43</v>
      </c>
      <c r="J363" s="5" t="s">
        <v>529</v>
      </c>
      <c r="K363" s="7">
        <v>38709</v>
      </c>
      <c r="L363" s="7"/>
      <c r="M363" s="6" t="s">
        <v>37</v>
      </c>
      <c r="N363" s="5" t="s">
        <v>47</v>
      </c>
      <c r="O363" s="9"/>
      <c r="P363" s="6" t="str">
        <f>VLOOKUP(Table1[[#This Row],[SMT]],Table13[[SMT'#]:[163 J Election Question]],9,0)</f>
        <v>No</v>
      </c>
      <c r="Q363" s="6"/>
      <c r="R363" s="6"/>
      <c r="S36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63" s="37">
        <f>VLOOKUP(Table1[[#This Row],[SMT]],'[1]Section 163(j) Election'!$A$5:$J$1406,7,0)</f>
        <v>0</v>
      </c>
    </row>
    <row r="364" spans="1:20" s="5" customFormat="1" ht="30" customHeight="1" x14ac:dyDescent="0.25">
      <c r="A364" s="5" t="s">
        <v>2897</v>
      </c>
      <c r="B364" s="15">
        <v>62159</v>
      </c>
      <c r="C364" s="6">
        <v>100</v>
      </c>
      <c r="D364" s="5" t="s">
        <v>2897</v>
      </c>
      <c r="E364" s="5" t="s">
        <v>2898</v>
      </c>
      <c r="F364" s="5" t="s">
        <v>2899</v>
      </c>
      <c r="G364" s="5" t="s">
        <v>1211</v>
      </c>
      <c r="H364" s="5" t="s">
        <v>289</v>
      </c>
      <c r="I364" s="5" t="s">
        <v>133</v>
      </c>
      <c r="J364" s="5" t="s">
        <v>566</v>
      </c>
      <c r="K364" s="7">
        <v>39622</v>
      </c>
      <c r="L364" s="7"/>
      <c r="M364" s="6" t="s">
        <v>154</v>
      </c>
      <c r="N364" s="5" t="s">
        <v>47</v>
      </c>
      <c r="O364" s="9"/>
      <c r="P364" s="6" t="str">
        <f>VLOOKUP(Table1[[#This Row],[SMT]],Table13[[SMT'#]:[163 J Election Question]],9,0)</f>
        <v>No</v>
      </c>
      <c r="Q364" s="6"/>
      <c r="R364" s="6"/>
      <c r="S36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64" s="38">
        <f>VLOOKUP(Table1[[#This Row],[SMT]],'[1]Section 163(j) Election'!$A$5:$J$1406,7,0)</f>
        <v>0</v>
      </c>
    </row>
    <row r="365" spans="1:20" s="5" customFormat="1" ht="30" customHeight="1" x14ac:dyDescent="0.25">
      <c r="A365" s="5" t="s">
        <v>2726</v>
      </c>
      <c r="B365" s="15">
        <v>62162</v>
      </c>
      <c r="C365" s="6">
        <v>100</v>
      </c>
      <c r="D365" s="5" t="s">
        <v>2726</v>
      </c>
      <c r="E365" s="5" t="s">
        <v>2736</v>
      </c>
      <c r="F365" s="5" t="s">
        <v>2737</v>
      </c>
      <c r="G365" s="5" t="s">
        <v>1211</v>
      </c>
      <c r="H365" s="5" t="s">
        <v>289</v>
      </c>
      <c r="I365" s="5" t="s">
        <v>133</v>
      </c>
      <c r="J365" s="5" t="s">
        <v>566</v>
      </c>
      <c r="K365" s="7">
        <v>39491</v>
      </c>
      <c r="L365" s="7"/>
      <c r="M365" s="6" t="s">
        <v>154</v>
      </c>
      <c r="N365" s="5" t="s">
        <v>47</v>
      </c>
      <c r="O365" s="9"/>
      <c r="P365" s="6" t="str">
        <f>VLOOKUP(Table1[[#This Row],[SMT]],Table13[[SMT'#]:[163 J Election Question]],9,0)</f>
        <v>No</v>
      </c>
      <c r="Q365" s="6"/>
      <c r="R365" s="6"/>
      <c r="S36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65" s="37">
        <f>VLOOKUP(Table1[[#This Row],[SMT]],'[1]Section 163(j) Election'!$A$5:$J$1406,7,0)</f>
        <v>0</v>
      </c>
    </row>
    <row r="366" spans="1:20" s="5" customFormat="1" ht="30" customHeight="1" x14ac:dyDescent="0.25">
      <c r="A366" s="5" t="s">
        <v>2437</v>
      </c>
      <c r="B366" s="15">
        <v>62171</v>
      </c>
      <c r="C366" s="6">
        <v>100</v>
      </c>
      <c r="D366" s="5" t="s">
        <v>2437</v>
      </c>
      <c r="E366" s="5" t="s">
        <v>2483</v>
      </c>
      <c r="F366" s="5" t="s">
        <v>2484</v>
      </c>
      <c r="G366" s="5" t="s">
        <v>2485</v>
      </c>
      <c r="H366" s="5" t="s">
        <v>109</v>
      </c>
      <c r="I366" s="5" t="s">
        <v>32</v>
      </c>
      <c r="J366" s="5" t="s">
        <v>809</v>
      </c>
      <c r="K366" s="7">
        <v>38715</v>
      </c>
      <c r="L366" s="7"/>
      <c r="M366" s="6" t="s">
        <v>422</v>
      </c>
      <c r="N366" s="5" t="s">
        <v>47</v>
      </c>
      <c r="O366" s="9"/>
      <c r="P366" s="6" t="str">
        <f>VLOOKUP(Table1[[#This Row],[SMT]],Table13[[SMT'#]:[163 J Election Question]],9,0)</f>
        <v>No</v>
      </c>
      <c r="Q366" s="6"/>
      <c r="R366" s="6"/>
      <c r="S36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66" s="38">
        <f>VLOOKUP(Table1[[#This Row],[SMT]],'[1]Section 163(j) Election'!$A$5:$J$1406,7,0)</f>
        <v>0</v>
      </c>
    </row>
    <row r="367" spans="1:20" s="5" customFormat="1" ht="30" customHeight="1" x14ac:dyDescent="0.25">
      <c r="A367" s="5" t="s">
        <v>2726</v>
      </c>
      <c r="B367" s="15">
        <v>62178</v>
      </c>
      <c r="C367" s="6">
        <v>100</v>
      </c>
      <c r="D367" s="5" t="s">
        <v>2726</v>
      </c>
      <c r="E367" s="5" t="s">
        <v>2738</v>
      </c>
      <c r="F367" s="5" t="s">
        <v>2739</v>
      </c>
      <c r="G367" s="5" t="s">
        <v>513</v>
      </c>
      <c r="H367" s="5" t="s">
        <v>203</v>
      </c>
      <c r="I367" s="5" t="s">
        <v>133</v>
      </c>
      <c r="J367" s="5" t="s">
        <v>514</v>
      </c>
      <c r="K367" s="7">
        <v>39401</v>
      </c>
      <c r="L367" s="7"/>
      <c r="M367" s="6" t="s">
        <v>419</v>
      </c>
      <c r="N367" s="5" t="s">
        <v>47</v>
      </c>
      <c r="O367" s="9"/>
      <c r="P367" s="6" t="str">
        <f>VLOOKUP(Table1[[#This Row],[SMT]],Table13[[SMT'#]:[163 J Election Question]],9,0)</f>
        <v>No</v>
      </c>
      <c r="Q367" s="6"/>
      <c r="R367" s="6"/>
      <c r="S36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67" s="37">
        <f>VLOOKUP(Table1[[#This Row],[SMT]],'[1]Section 163(j) Election'!$A$5:$J$1406,7,0)</f>
        <v>0</v>
      </c>
    </row>
    <row r="368" spans="1:20" s="5" customFormat="1" ht="30" customHeight="1" x14ac:dyDescent="0.25">
      <c r="A368" s="5" t="s">
        <v>2281</v>
      </c>
      <c r="B368" s="15">
        <v>62179</v>
      </c>
      <c r="C368" s="6">
        <v>100</v>
      </c>
      <c r="D368" s="5" t="s">
        <v>2281</v>
      </c>
      <c r="E368" s="5" t="s">
        <v>2422</v>
      </c>
      <c r="F368" s="5" t="s">
        <v>2423</v>
      </c>
      <c r="G368" s="5" t="s">
        <v>2424</v>
      </c>
      <c r="H368" s="5" t="s">
        <v>42</v>
      </c>
      <c r="I368" s="5" t="s">
        <v>43</v>
      </c>
      <c r="J368" s="5" t="s">
        <v>54</v>
      </c>
      <c r="K368" s="7">
        <v>38614</v>
      </c>
      <c r="L368" s="7"/>
      <c r="M368" s="6" t="s">
        <v>422</v>
      </c>
      <c r="N368" s="5" t="s">
        <v>47</v>
      </c>
      <c r="O368" s="9"/>
      <c r="P368" s="6" t="str">
        <f>VLOOKUP(Table1[[#This Row],[SMT]],Table13[[SMT'#]:[163 J Election Question]],9,0)</f>
        <v>No</v>
      </c>
      <c r="Q368" s="6"/>
      <c r="R368" s="6"/>
      <c r="S36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68" s="38">
        <f>VLOOKUP(Table1[[#This Row],[SMT]],'[1]Section 163(j) Election'!$A$5:$J$1406,7,0)</f>
        <v>0</v>
      </c>
    </row>
    <row r="369" spans="1:20" s="5" customFormat="1" ht="30" customHeight="1" x14ac:dyDescent="0.25">
      <c r="A369" s="5" t="s">
        <v>2437</v>
      </c>
      <c r="B369" s="15">
        <v>62186</v>
      </c>
      <c r="C369" s="6">
        <v>100</v>
      </c>
      <c r="D369" s="5" t="s">
        <v>2437</v>
      </c>
      <c r="E369" s="5" t="s">
        <v>2486</v>
      </c>
      <c r="F369" s="5" t="s">
        <v>2487</v>
      </c>
      <c r="G369" s="5" t="s">
        <v>2172</v>
      </c>
      <c r="H369" s="5" t="s">
        <v>306</v>
      </c>
      <c r="I369" s="5" t="s">
        <v>133</v>
      </c>
      <c r="J369" s="5" t="s">
        <v>2173</v>
      </c>
      <c r="K369" s="7">
        <v>38660</v>
      </c>
      <c r="L369" s="7"/>
      <c r="M369" s="6" t="s">
        <v>37</v>
      </c>
      <c r="N369" s="5" t="s">
        <v>47</v>
      </c>
      <c r="O369" s="9"/>
      <c r="P369" s="6" t="str">
        <f>VLOOKUP(Table1[[#This Row],[SMT]],Table13[[SMT'#]:[163 J Election Question]],9,0)</f>
        <v>No</v>
      </c>
      <c r="Q369" s="6"/>
      <c r="R369" s="6"/>
      <c r="S36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69" s="37">
        <f>VLOOKUP(Table1[[#This Row],[SMT]],'[1]Section 163(j) Election'!$A$5:$J$1406,7,0)</f>
        <v>0</v>
      </c>
    </row>
    <row r="370" spans="1:20" s="5" customFormat="1" ht="30" customHeight="1" x14ac:dyDescent="0.25">
      <c r="A370" s="5" t="s">
        <v>2437</v>
      </c>
      <c r="B370" s="15">
        <v>62187</v>
      </c>
      <c r="C370" s="6">
        <v>100</v>
      </c>
      <c r="D370" s="5" t="s">
        <v>2437</v>
      </c>
      <c r="E370" s="5" t="s">
        <v>2488</v>
      </c>
      <c r="F370" s="5" t="s">
        <v>2489</v>
      </c>
      <c r="G370" s="5" t="s">
        <v>2490</v>
      </c>
      <c r="H370" s="5" t="s">
        <v>109</v>
      </c>
      <c r="I370" s="5" t="s">
        <v>32</v>
      </c>
      <c r="J370" s="5" t="s">
        <v>94</v>
      </c>
      <c r="K370" s="7">
        <v>38708</v>
      </c>
      <c r="L370" s="7"/>
      <c r="M370" s="6" t="s">
        <v>37</v>
      </c>
      <c r="N370" s="5" t="s">
        <v>178</v>
      </c>
      <c r="O370" s="9"/>
      <c r="P370" s="6" t="str">
        <f>VLOOKUP(Table1[[#This Row],[SMT]],Table13[[SMT'#]:[163 J Election Question]],9,0)</f>
        <v>No</v>
      </c>
      <c r="Q370" s="6"/>
      <c r="R370" s="6"/>
      <c r="S37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70" s="38">
        <f>VLOOKUP(Table1[[#This Row],[SMT]],'[1]Section 163(j) Election'!$A$5:$J$1406,7,0)</f>
        <v>0</v>
      </c>
    </row>
    <row r="371" spans="1:20" s="5" customFormat="1" ht="30" customHeight="1" x14ac:dyDescent="0.25">
      <c r="A371" s="5" t="s">
        <v>533</v>
      </c>
      <c r="B371" s="15">
        <v>62188</v>
      </c>
      <c r="C371" s="6">
        <v>100</v>
      </c>
      <c r="D371" s="5" t="s">
        <v>533</v>
      </c>
      <c r="E371" s="5" t="s">
        <v>544</v>
      </c>
      <c r="F371" s="5" t="s">
        <v>545</v>
      </c>
      <c r="G371" s="5" t="s">
        <v>546</v>
      </c>
      <c r="H371" s="5" t="s">
        <v>499</v>
      </c>
      <c r="I371" s="5" t="s">
        <v>43</v>
      </c>
      <c r="J371" s="5" t="s">
        <v>116</v>
      </c>
      <c r="K371" s="7">
        <v>38624</v>
      </c>
      <c r="L371" s="7"/>
      <c r="M371" s="6" t="s">
        <v>422</v>
      </c>
      <c r="N371" s="5" t="s">
        <v>26</v>
      </c>
      <c r="O371" s="9"/>
      <c r="P371" s="6" t="str">
        <f>VLOOKUP(Table1[[#This Row],[SMT]],Table13[[SMT'#]:[163 J Election Question]],9,0)</f>
        <v>Yes</v>
      </c>
      <c r="Q371" s="6">
        <v>2018</v>
      </c>
      <c r="R371" s="6"/>
      <c r="S37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71" s="37">
        <f>VLOOKUP(Table1[[#This Row],[SMT]],'[1]Section 163(j) Election'!$A$5:$J$1406,7,0)</f>
        <v>2018</v>
      </c>
    </row>
    <row r="372" spans="1:20" s="5" customFormat="1" ht="30" customHeight="1" x14ac:dyDescent="0.25">
      <c r="A372" s="5" t="s">
        <v>2637</v>
      </c>
      <c r="B372" s="15">
        <v>62190</v>
      </c>
      <c r="C372" s="6">
        <v>100</v>
      </c>
      <c r="D372" s="5" t="s">
        <v>2637</v>
      </c>
      <c r="E372" s="5" t="s">
        <v>2654</v>
      </c>
      <c r="F372" s="5" t="s">
        <v>2655</v>
      </c>
      <c r="G372" s="5" t="s">
        <v>2622</v>
      </c>
      <c r="H372" s="5" t="s">
        <v>109</v>
      </c>
      <c r="I372" s="5" t="s">
        <v>32</v>
      </c>
      <c r="J372" s="5" t="s">
        <v>809</v>
      </c>
      <c r="K372" s="7">
        <v>39170</v>
      </c>
      <c r="L372" s="7"/>
      <c r="M372" s="6" t="s">
        <v>419</v>
      </c>
      <c r="N372" s="5" t="s">
        <v>178</v>
      </c>
      <c r="O372" s="9"/>
      <c r="P372" s="6" t="str">
        <f>VLOOKUP(Table1[[#This Row],[SMT]],Table13[[SMT'#]:[163 J Election Question]],9,0)</f>
        <v>No</v>
      </c>
      <c r="Q372" s="6"/>
      <c r="R372" s="6"/>
      <c r="S37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72" s="38">
        <f>VLOOKUP(Table1[[#This Row],[SMT]],'[1]Section 163(j) Election'!$A$5:$J$1406,7,0)</f>
        <v>2022</v>
      </c>
    </row>
    <row r="373" spans="1:20" s="5" customFormat="1" ht="30" customHeight="1" x14ac:dyDescent="0.25">
      <c r="A373" s="5" t="s">
        <v>2281</v>
      </c>
      <c r="B373" s="15">
        <v>62193</v>
      </c>
      <c r="C373" s="6">
        <v>100</v>
      </c>
      <c r="D373" s="5" t="s">
        <v>2281</v>
      </c>
      <c r="E373" s="5" t="s">
        <v>2425</v>
      </c>
      <c r="F373" s="5" t="s">
        <v>2426</v>
      </c>
      <c r="G373" s="5" t="s">
        <v>121</v>
      </c>
      <c r="H373" s="5" t="s">
        <v>100</v>
      </c>
      <c r="I373" s="5" t="s">
        <v>32</v>
      </c>
      <c r="J373" s="5" t="s">
        <v>122</v>
      </c>
      <c r="K373" s="7">
        <v>38700</v>
      </c>
      <c r="L373" s="7"/>
      <c r="M373" s="6" t="s">
        <v>37</v>
      </c>
      <c r="N373" s="5" t="s">
        <v>47</v>
      </c>
      <c r="O373" s="9"/>
      <c r="P373" s="6" t="str">
        <f>VLOOKUP(Table1[[#This Row],[SMT]],Table13[[SMT'#]:[163 J Election Question]],9,0)</f>
        <v>No</v>
      </c>
      <c r="Q373" s="6"/>
      <c r="R373" s="6"/>
      <c r="S37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73" s="37">
        <f>VLOOKUP(Table1[[#This Row],[SMT]],'[1]Section 163(j) Election'!$A$5:$J$1406,7,0)</f>
        <v>0</v>
      </c>
    </row>
    <row r="374" spans="1:20" s="5" customFormat="1" ht="30" customHeight="1" x14ac:dyDescent="0.25">
      <c r="A374" s="5" t="s">
        <v>1071</v>
      </c>
      <c r="B374" s="15">
        <v>62203</v>
      </c>
      <c r="C374" s="6">
        <v>100</v>
      </c>
      <c r="D374" s="5" t="s">
        <v>1071</v>
      </c>
      <c r="E374" s="5" t="s">
        <v>1072</v>
      </c>
      <c r="F374" s="5" t="s">
        <v>1073</v>
      </c>
      <c r="G374" s="5" t="s">
        <v>1074</v>
      </c>
      <c r="H374" s="5" t="s">
        <v>499</v>
      </c>
      <c r="I374" s="5" t="s">
        <v>43</v>
      </c>
      <c r="J374" s="5" t="s">
        <v>862</v>
      </c>
      <c r="K374" s="7">
        <v>38643</v>
      </c>
      <c r="L374" s="7"/>
      <c r="M374" s="6" t="s">
        <v>37</v>
      </c>
      <c r="N374" s="5" t="s">
        <v>47</v>
      </c>
      <c r="O374" s="9"/>
      <c r="P374" s="6" t="str">
        <f>VLOOKUP(Table1[[#This Row],[SMT]],Table13[[SMT'#]:[163 J Election Question]],9,0)</f>
        <v>Yes</v>
      </c>
      <c r="Q374" s="6">
        <v>2018</v>
      </c>
      <c r="R374" s="6"/>
      <c r="S37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74" s="38">
        <f>VLOOKUP(Table1[[#This Row],[SMT]],'[1]Section 163(j) Election'!$A$5:$J$1406,7,0)</f>
        <v>2018</v>
      </c>
    </row>
    <row r="375" spans="1:20" s="5" customFormat="1" ht="30" customHeight="1" x14ac:dyDescent="0.25">
      <c r="A375" s="5" t="s">
        <v>2437</v>
      </c>
      <c r="B375" s="15">
        <v>62204</v>
      </c>
      <c r="C375" s="6">
        <v>100</v>
      </c>
      <c r="D375" s="5" t="s">
        <v>2437</v>
      </c>
      <c r="E375" s="5" t="s">
        <v>2491</v>
      </c>
      <c r="F375" s="5" t="s">
        <v>2492</v>
      </c>
      <c r="G375" s="5" t="s">
        <v>747</v>
      </c>
      <c r="H375" s="5" t="s">
        <v>499</v>
      </c>
      <c r="I375" s="5" t="s">
        <v>43</v>
      </c>
      <c r="J375" s="5" t="s">
        <v>529</v>
      </c>
      <c r="K375" s="7">
        <v>38531</v>
      </c>
      <c r="L375" s="7"/>
      <c r="M375" s="6" t="s">
        <v>422</v>
      </c>
      <c r="N375" s="5" t="s">
        <v>26</v>
      </c>
      <c r="O375" s="9"/>
      <c r="P375" s="6" t="str">
        <f>VLOOKUP(Table1[[#This Row],[SMT]],Table13[[SMT'#]:[163 J Election Question]],9,0)</f>
        <v>No</v>
      </c>
      <c r="Q375" s="6"/>
      <c r="R375" s="6"/>
      <c r="S37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75" s="37">
        <f>VLOOKUP(Table1[[#This Row],[SMT]],'[1]Section 163(j) Election'!$A$5:$J$1406,7,0)</f>
        <v>0</v>
      </c>
    </row>
    <row r="376" spans="1:20" s="5" customFormat="1" ht="30" customHeight="1" x14ac:dyDescent="0.25">
      <c r="A376" s="5" t="s">
        <v>2437</v>
      </c>
      <c r="B376" s="15">
        <v>62206</v>
      </c>
      <c r="C376" s="6">
        <v>100</v>
      </c>
      <c r="D376" s="5" t="s">
        <v>2437</v>
      </c>
      <c r="E376" s="5" t="s">
        <v>2493</v>
      </c>
      <c r="F376" s="5" t="s">
        <v>2494</v>
      </c>
      <c r="G376" s="5" t="s">
        <v>543</v>
      </c>
      <c r="H376" s="5" t="s">
        <v>127</v>
      </c>
      <c r="I376" s="5" t="s">
        <v>43</v>
      </c>
      <c r="J376" s="5" t="s">
        <v>329</v>
      </c>
      <c r="K376" s="7">
        <v>38546</v>
      </c>
      <c r="L376" s="7"/>
      <c r="M376" s="6" t="s">
        <v>422</v>
      </c>
      <c r="N376" s="5" t="s">
        <v>47</v>
      </c>
      <c r="O376" s="9"/>
      <c r="P376" s="6" t="str">
        <f>VLOOKUP(Table1[[#This Row],[SMT]],Table13[[SMT'#]:[163 J Election Question]],9,0)</f>
        <v>Yes</v>
      </c>
      <c r="Q376" s="6">
        <v>2018</v>
      </c>
      <c r="R376" s="6"/>
      <c r="S37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76" s="38">
        <f>VLOOKUP(Table1[[#This Row],[SMT]],'[1]Section 163(j) Election'!$A$5:$J$1406,7,0)</f>
        <v>2018</v>
      </c>
    </row>
    <row r="377" spans="1:20" s="5" customFormat="1" ht="30" customHeight="1" x14ac:dyDescent="0.25">
      <c r="A377" s="5" t="s">
        <v>3675</v>
      </c>
      <c r="B377" s="15">
        <v>62224</v>
      </c>
      <c r="C377" s="6">
        <v>100</v>
      </c>
      <c r="D377" s="5" t="s">
        <v>3675</v>
      </c>
      <c r="E377" s="5" t="s">
        <v>3686</v>
      </c>
      <c r="F377" s="5" t="s">
        <v>3687</v>
      </c>
      <c r="G377" s="5" t="s">
        <v>3553</v>
      </c>
      <c r="H377" s="5" t="s">
        <v>451</v>
      </c>
      <c r="I377" s="5" t="s">
        <v>452</v>
      </c>
      <c r="J377" s="5" t="s">
        <v>1121</v>
      </c>
      <c r="K377" s="7">
        <v>38490</v>
      </c>
      <c r="L377" s="7">
        <v>43677</v>
      </c>
      <c r="M377" s="6" t="s">
        <v>422</v>
      </c>
      <c r="N377" s="5" t="s">
        <v>178</v>
      </c>
      <c r="O377" s="9"/>
      <c r="P377" s="6" t="str">
        <f>VLOOKUP(Table1[[#This Row],[SMT]],Table13[[SMT'#]:[163 J Election Question]],9,0)</f>
        <v>Yes</v>
      </c>
      <c r="Q377" s="6">
        <v>2018</v>
      </c>
      <c r="R377" s="6"/>
      <c r="S37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77" s="37">
        <f>VLOOKUP(Table1[[#This Row],[SMT]],'[1]Section 163(j) Election'!$A$5:$J$1406,7,0)</f>
        <v>2018</v>
      </c>
    </row>
    <row r="378" spans="1:20" s="5" customFormat="1" ht="30" customHeight="1" x14ac:dyDescent="0.25">
      <c r="A378" s="5" t="s">
        <v>2281</v>
      </c>
      <c r="B378" s="15">
        <v>62225</v>
      </c>
      <c r="C378" s="6">
        <v>15</v>
      </c>
      <c r="D378" s="5" t="s">
        <v>2281</v>
      </c>
      <c r="E378" s="5" t="s">
        <v>2427</v>
      </c>
      <c r="F378" s="5" t="s">
        <v>2428</v>
      </c>
      <c r="G378" s="5" t="s">
        <v>2429</v>
      </c>
      <c r="H378" s="5" t="s">
        <v>31</v>
      </c>
      <c r="I378" s="5" t="s">
        <v>32</v>
      </c>
      <c r="J378" s="5" t="s">
        <v>19</v>
      </c>
      <c r="K378" s="7">
        <v>38653</v>
      </c>
      <c r="L378" s="7"/>
      <c r="M378" s="6" t="s">
        <v>37</v>
      </c>
      <c r="N378" s="5" t="s">
        <v>47</v>
      </c>
      <c r="O378" s="9"/>
      <c r="P378" s="6" t="str">
        <f>VLOOKUP(Table1[[#This Row],[SMT]],Table13[[SMT'#]:[163 J Election Question]],9,0)</f>
        <v>No</v>
      </c>
      <c r="Q378" s="6"/>
      <c r="R378" s="6"/>
      <c r="S37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78" s="38">
        <f>VLOOKUP(Table1[[#This Row],[SMT]],'[1]Section 163(j) Election'!$A$5:$J$1406,7,0)</f>
        <v>0</v>
      </c>
    </row>
    <row r="379" spans="1:20" s="5" customFormat="1" ht="30" customHeight="1" x14ac:dyDescent="0.25">
      <c r="A379" s="5" t="s">
        <v>2437</v>
      </c>
      <c r="B379" s="15">
        <v>62225</v>
      </c>
      <c r="C379" s="6">
        <v>85</v>
      </c>
      <c r="D379" s="5" t="s">
        <v>2437</v>
      </c>
      <c r="E379" s="5" t="s">
        <v>2427</v>
      </c>
      <c r="F379" s="5" t="s">
        <v>2428</v>
      </c>
      <c r="G379" s="5" t="s">
        <v>2429</v>
      </c>
      <c r="H379" s="5" t="s">
        <v>31</v>
      </c>
      <c r="I379" s="5" t="s">
        <v>32</v>
      </c>
      <c r="J379" s="5" t="s">
        <v>19</v>
      </c>
      <c r="K379" s="7">
        <v>38653</v>
      </c>
      <c r="L379" s="7"/>
      <c r="M379" s="6" t="s">
        <v>37</v>
      </c>
      <c r="N379" s="5" t="s">
        <v>47</v>
      </c>
      <c r="O379" s="9"/>
      <c r="P379" s="6" t="str">
        <f>VLOOKUP(Table1[[#This Row],[SMT]],Table13[[SMT'#]:[163 J Election Question]],9,0)</f>
        <v>No</v>
      </c>
      <c r="Q379" s="6"/>
      <c r="R379" s="6"/>
      <c r="S37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79" s="37">
        <f>VLOOKUP(Table1[[#This Row],[SMT]],'[1]Section 163(j) Election'!$A$5:$J$1406,7,0)</f>
        <v>0</v>
      </c>
    </row>
    <row r="380" spans="1:20" s="5" customFormat="1" ht="30" customHeight="1" x14ac:dyDescent="0.25">
      <c r="A380" s="5" t="s">
        <v>2726</v>
      </c>
      <c r="B380" s="15">
        <v>62230</v>
      </c>
      <c r="C380" s="6">
        <v>100</v>
      </c>
      <c r="D380" s="5" t="s">
        <v>2726</v>
      </c>
      <c r="E380" s="5" t="s">
        <v>2740</v>
      </c>
      <c r="F380" s="5" t="s">
        <v>2741</v>
      </c>
      <c r="G380" s="5" t="s">
        <v>1314</v>
      </c>
      <c r="H380" s="5" t="s">
        <v>451</v>
      </c>
      <c r="I380" s="5" t="s">
        <v>452</v>
      </c>
      <c r="J380" s="5" t="s">
        <v>1315</v>
      </c>
      <c r="K380" s="7">
        <v>39259</v>
      </c>
      <c r="L380" s="7"/>
      <c r="M380" s="6" t="s">
        <v>419</v>
      </c>
      <c r="N380" s="5" t="s">
        <v>26</v>
      </c>
      <c r="O380" s="9"/>
      <c r="P380" s="6" t="str">
        <f>VLOOKUP(Table1[[#This Row],[SMT]],Table13[[SMT'#]:[163 J Election Question]],9,0)</f>
        <v>Yes</v>
      </c>
      <c r="Q380" s="6">
        <v>2018</v>
      </c>
      <c r="R380" s="6"/>
      <c r="S38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80" s="38">
        <f>VLOOKUP(Table1[[#This Row],[SMT]],'[1]Section 163(j) Election'!$A$5:$J$1406,7,0)</f>
        <v>2018</v>
      </c>
    </row>
    <row r="381" spans="1:20" s="5" customFormat="1" ht="30" customHeight="1" x14ac:dyDescent="0.25">
      <c r="A381" s="5" t="s">
        <v>2437</v>
      </c>
      <c r="B381" s="15">
        <v>62232</v>
      </c>
      <c r="C381" s="6">
        <v>100</v>
      </c>
      <c r="D381" s="5" t="s">
        <v>2437</v>
      </c>
      <c r="E381" s="5" t="s">
        <v>2495</v>
      </c>
      <c r="F381" s="5" t="s">
        <v>2496</v>
      </c>
      <c r="G381" s="5" t="s">
        <v>855</v>
      </c>
      <c r="H381" s="5" t="s">
        <v>499</v>
      </c>
      <c r="I381" s="5" t="s">
        <v>43</v>
      </c>
      <c r="J381" s="5" t="s">
        <v>525</v>
      </c>
      <c r="K381" s="7">
        <v>38663</v>
      </c>
      <c r="L381" s="7"/>
      <c r="M381" s="6" t="s">
        <v>422</v>
      </c>
      <c r="N381" s="5" t="s">
        <v>47</v>
      </c>
      <c r="O381" s="9"/>
      <c r="P381" s="6" t="str">
        <f>VLOOKUP(Table1[[#This Row],[SMT]],Table13[[SMT'#]:[163 J Election Question]],9,0)</f>
        <v>No</v>
      </c>
      <c r="Q381" s="6"/>
      <c r="R381" s="6"/>
      <c r="S38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81" s="37">
        <f>VLOOKUP(Table1[[#This Row],[SMT]],'[1]Section 163(j) Election'!$A$5:$J$1406,7,0)</f>
        <v>0</v>
      </c>
    </row>
    <row r="382" spans="1:20" s="5" customFormat="1" ht="30" customHeight="1" x14ac:dyDescent="0.25">
      <c r="A382" s="5" t="s">
        <v>2897</v>
      </c>
      <c r="B382" s="15">
        <v>62240</v>
      </c>
      <c r="C382" s="6">
        <v>100</v>
      </c>
      <c r="D382" s="5" t="s">
        <v>2897</v>
      </c>
      <c r="E382" s="5" t="s">
        <v>2900</v>
      </c>
      <c r="F382" s="5" t="s">
        <v>2901</v>
      </c>
      <c r="G382" s="5" t="s">
        <v>725</v>
      </c>
      <c r="H382" s="5" t="s">
        <v>132</v>
      </c>
      <c r="I382" s="5" t="s">
        <v>133</v>
      </c>
      <c r="J382" s="5" t="s">
        <v>19</v>
      </c>
      <c r="K382" s="7">
        <v>39659</v>
      </c>
      <c r="L382" s="7"/>
      <c r="M382" s="6" t="s">
        <v>154</v>
      </c>
      <c r="N382" s="5" t="s">
        <v>56</v>
      </c>
      <c r="O382" s="9"/>
      <c r="P382" s="6" t="str">
        <f>VLOOKUP(Table1[[#This Row],[SMT]],Table13[[SMT'#]:[163 J Election Question]],9,0)</f>
        <v>No</v>
      </c>
      <c r="Q382" s="6"/>
      <c r="R382" s="6"/>
      <c r="S38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82" s="38">
        <f>VLOOKUP(Table1[[#This Row],[SMT]],'[1]Section 163(j) Election'!$A$5:$J$1406,7,0)</f>
        <v>0</v>
      </c>
    </row>
    <row r="383" spans="1:20" s="5" customFormat="1" ht="30" customHeight="1" x14ac:dyDescent="0.25">
      <c r="A383" s="5" t="s">
        <v>2437</v>
      </c>
      <c r="B383" s="15">
        <v>62245</v>
      </c>
      <c r="C383" s="6">
        <v>100</v>
      </c>
      <c r="D383" s="5" t="s">
        <v>2437</v>
      </c>
      <c r="E383" s="5" t="s">
        <v>2497</v>
      </c>
      <c r="F383" s="5" t="s">
        <v>2498</v>
      </c>
      <c r="G383" s="5" t="s">
        <v>2499</v>
      </c>
      <c r="H383" s="5" t="s">
        <v>451</v>
      </c>
      <c r="I383" s="5" t="s">
        <v>452</v>
      </c>
      <c r="J383" s="5" t="s">
        <v>274</v>
      </c>
      <c r="K383" s="7">
        <v>38716</v>
      </c>
      <c r="L383" s="7"/>
      <c r="M383" s="6" t="s">
        <v>37</v>
      </c>
      <c r="N383" s="5" t="s">
        <v>47</v>
      </c>
      <c r="O383" s="9"/>
      <c r="P383" s="6" t="str">
        <f>VLOOKUP(Table1[[#This Row],[SMT]],Table13[[SMT'#]:[163 J Election Question]],9,0)</f>
        <v>No</v>
      </c>
      <c r="Q383" s="6"/>
      <c r="R383" s="6"/>
      <c r="S38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83" s="37">
        <f>VLOOKUP(Table1[[#This Row],[SMT]],'[1]Section 163(j) Election'!$A$5:$J$1406,7,0)</f>
        <v>2022</v>
      </c>
    </row>
    <row r="384" spans="1:20" s="5" customFormat="1" ht="30" customHeight="1" x14ac:dyDescent="0.25">
      <c r="A384" s="5" t="s">
        <v>2281</v>
      </c>
      <c r="B384" s="15">
        <v>62250</v>
      </c>
      <c r="C384" s="6">
        <v>100</v>
      </c>
      <c r="D384" s="5" t="s">
        <v>2281</v>
      </c>
      <c r="E384" s="5" t="s">
        <v>2430</v>
      </c>
      <c r="F384" s="5" t="s">
        <v>2431</v>
      </c>
      <c r="G384" s="5" t="s">
        <v>2432</v>
      </c>
      <c r="H384" s="5" t="s">
        <v>68</v>
      </c>
      <c r="I384" s="5" t="s">
        <v>32</v>
      </c>
      <c r="J384" s="5" t="s">
        <v>1085</v>
      </c>
      <c r="K384" s="7">
        <v>38778</v>
      </c>
      <c r="L384" s="7"/>
      <c r="M384" s="6" t="s">
        <v>37</v>
      </c>
      <c r="N384" s="5" t="s">
        <v>47</v>
      </c>
      <c r="O384" s="9"/>
      <c r="P384" s="6" t="str">
        <f>VLOOKUP(Table1[[#This Row],[SMT]],Table13[[SMT'#]:[163 J Election Question]],9,0)</f>
        <v>No</v>
      </c>
      <c r="Q384" s="6"/>
      <c r="R384" s="6"/>
      <c r="S38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84" s="38">
        <f>VLOOKUP(Table1[[#This Row],[SMT]],'[1]Section 163(j) Election'!$A$5:$J$1406,7,0)</f>
        <v>0</v>
      </c>
    </row>
    <row r="385" spans="1:20" s="5" customFormat="1" ht="30" customHeight="1" x14ac:dyDescent="0.25">
      <c r="A385" s="5" t="s">
        <v>2637</v>
      </c>
      <c r="B385" s="15">
        <v>62252</v>
      </c>
      <c r="C385" s="6">
        <v>100</v>
      </c>
      <c r="D385" s="5" t="s">
        <v>2637</v>
      </c>
      <c r="E385" s="5" t="s">
        <v>2656</v>
      </c>
      <c r="F385" s="5" t="s">
        <v>2657</v>
      </c>
      <c r="G385" s="5" t="s">
        <v>185</v>
      </c>
      <c r="H385" s="5" t="s">
        <v>88</v>
      </c>
      <c r="I385" s="5" t="s">
        <v>32</v>
      </c>
      <c r="J385" s="5" t="s">
        <v>89</v>
      </c>
      <c r="K385" s="7">
        <v>38820</v>
      </c>
      <c r="L385" s="7"/>
      <c r="M385" s="6" t="s">
        <v>37</v>
      </c>
      <c r="N385" s="5" t="s">
        <v>47</v>
      </c>
      <c r="O385" s="9"/>
      <c r="P385" s="6" t="str">
        <f>VLOOKUP(Table1[[#This Row],[SMT]],Table13[[SMT'#]:[163 J Election Question]],9,0)</f>
        <v>No</v>
      </c>
      <c r="Q385" s="6"/>
      <c r="R385" s="6"/>
      <c r="S38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85" s="37">
        <f>VLOOKUP(Table1[[#This Row],[SMT]],'[1]Section 163(j) Election'!$A$5:$J$1406,7,0)</f>
        <v>0</v>
      </c>
    </row>
    <row r="386" spans="1:20" s="5" customFormat="1" ht="30" customHeight="1" x14ac:dyDescent="0.25">
      <c r="A386" s="5" t="s">
        <v>27</v>
      </c>
      <c r="B386" s="15">
        <v>62256</v>
      </c>
      <c r="C386" s="6">
        <v>100</v>
      </c>
      <c r="D386" s="5" t="s">
        <v>27</v>
      </c>
      <c r="E386" s="5" t="s">
        <v>2553</v>
      </c>
      <c r="F386" s="5" t="s">
        <v>2554</v>
      </c>
      <c r="G386" s="5" t="s">
        <v>1631</v>
      </c>
      <c r="H386" s="5" t="s">
        <v>630</v>
      </c>
      <c r="I386" s="5" t="s">
        <v>43</v>
      </c>
      <c r="J386" s="5" t="s">
        <v>33</v>
      </c>
      <c r="K386" s="7">
        <v>38960</v>
      </c>
      <c r="L386" s="7"/>
      <c r="M386" s="6" t="s">
        <v>419</v>
      </c>
      <c r="N386" s="5" t="s">
        <v>47</v>
      </c>
      <c r="O386" s="9"/>
      <c r="P386" s="6" t="str">
        <f>VLOOKUP(Table1[[#This Row],[SMT]],Table13[[SMT'#]:[163 J Election Question]],9,0)</f>
        <v>Yes</v>
      </c>
      <c r="Q386" s="6">
        <v>2018</v>
      </c>
      <c r="R386" s="6"/>
      <c r="S38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86" s="38">
        <f>VLOOKUP(Table1[[#This Row],[SMT]],'[1]Section 163(j) Election'!$A$5:$J$1406,7,0)</f>
        <v>2018</v>
      </c>
    </row>
    <row r="387" spans="1:20" s="5" customFormat="1" ht="30" customHeight="1" x14ac:dyDescent="0.25">
      <c r="A387" s="5" t="s">
        <v>27</v>
      </c>
      <c r="B387" s="15">
        <v>62265</v>
      </c>
      <c r="C387" s="6">
        <v>100</v>
      </c>
      <c r="D387" s="5" t="s">
        <v>27</v>
      </c>
      <c r="E387" s="5" t="s">
        <v>2555</v>
      </c>
      <c r="F387" s="5" t="s">
        <v>2556</v>
      </c>
      <c r="G387" s="5" t="s">
        <v>1077</v>
      </c>
      <c r="H387" s="5" t="s">
        <v>88</v>
      </c>
      <c r="I387" s="5" t="s">
        <v>32</v>
      </c>
      <c r="J387" s="5" t="s">
        <v>89</v>
      </c>
      <c r="K387" s="7">
        <v>39070</v>
      </c>
      <c r="L387" s="7"/>
      <c r="M387" s="6" t="s">
        <v>37</v>
      </c>
      <c r="N387" s="5" t="s">
        <v>56</v>
      </c>
      <c r="O387" s="9"/>
      <c r="P387" s="6" t="str">
        <f>VLOOKUP(Table1[[#This Row],[SMT]],Table13[[SMT'#]:[163 J Election Question]],9,0)</f>
        <v>Yes</v>
      </c>
      <c r="Q387" s="6">
        <v>2018</v>
      </c>
      <c r="R387" s="6"/>
      <c r="S38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87" s="37">
        <f>VLOOKUP(Table1[[#This Row],[SMT]],'[1]Section 163(j) Election'!$A$5:$J$1406,7,0)</f>
        <v>2018</v>
      </c>
    </row>
    <row r="388" spans="1:20" s="5" customFormat="1" ht="30" customHeight="1" x14ac:dyDescent="0.25">
      <c r="A388" s="5" t="s">
        <v>1991</v>
      </c>
      <c r="B388" s="15">
        <v>62272</v>
      </c>
      <c r="C388" s="6">
        <v>100</v>
      </c>
      <c r="D388" s="5" t="s">
        <v>1991</v>
      </c>
      <c r="E388" s="5" t="s">
        <v>2008</v>
      </c>
      <c r="F388" s="5" t="s">
        <v>2009</v>
      </c>
      <c r="G388" s="5" t="s">
        <v>2010</v>
      </c>
      <c r="H388" s="5" t="s">
        <v>524</v>
      </c>
      <c r="I388" s="5" t="s">
        <v>43</v>
      </c>
      <c r="J388" s="5" t="s">
        <v>525</v>
      </c>
      <c r="K388" s="7">
        <v>38702</v>
      </c>
      <c r="L388" s="7"/>
      <c r="M388" s="6" t="s">
        <v>37</v>
      </c>
      <c r="N388" s="5" t="s">
        <v>47</v>
      </c>
      <c r="O388" s="9"/>
      <c r="P388" s="6" t="str">
        <f>VLOOKUP(Table1[[#This Row],[SMT]],Table13[[SMT'#]:[163 J Election Question]],9,0)</f>
        <v>Yes</v>
      </c>
      <c r="Q388" s="6">
        <v>2018</v>
      </c>
      <c r="R388" s="6"/>
      <c r="S38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88" s="38">
        <f>VLOOKUP(Table1[[#This Row],[SMT]],'[1]Section 163(j) Election'!$A$5:$J$1406,7,0)</f>
        <v>2018</v>
      </c>
    </row>
    <row r="389" spans="1:20" s="5" customFormat="1" ht="30" customHeight="1" x14ac:dyDescent="0.25">
      <c r="A389" s="5" t="s">
        <v>4166</v>
      </c>
      <c r="B389" s="15">
        <v>62273</v>
      </c>
      <c r="C389" s="6">
        <v>100</v>
      </c>
      <c r="D389" s="5" t="s">
        <v>4166</v>
      </c>
      <c r="E389" s="5" t="s">
        <v>4167</v>
      </c>
      <c r="F389" s="5" t="s">
        <v>4168</v>
      </c>
      <c r="G389" s="5" t="s">
        <v>849</v>
      </c>
      <c r="H389" s="5" t="s">
        <v>127</v>
      </c>
      <c r="I389" s="5" t="s">
        <v>43</v>
      </c>
      <c r="J389" s="5" t="s">
        <v>432</v>
      </c>
      <c r="K389" s="7">
        <v>38643</v>
      </c>
      <c r="L389" s="7"/>
      <c r="M389" s="6" t="s">
        <v>37</v>
      </c>
      <c r="N389" s="5" t="s">
        <v>56</v>
      </c>
      <c r="O389" s="9"/>
      <c r="P389" s="6" t="str">
        <f>VLOOKUP(Table1[[#This Row],[SMT]],Table13[[SMT'#]:[163 J Election Question]],9,0)</f>
        <v>No</v>
      </c>
      <c r="Q389" s="6"/>
      <c r="R389" s="6"/>
      <c r="S38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89" s="37">
        <f>VLOOKUP(Table1[[#This Row],[SMT]],'[1]Section 163(j) Election'!$A$5:$J$1406,7,0)</f>
        <v>0</v>
      </c>
    </row>
    <row r="390" spans="1:20" s="5" customFormat="1" ht="30" customHeight="1" x14ac:dyDescent="0.25">
      <c r="A390" s="5" t="s">
        <v>2637</v>
      </c>
      <c r="B390" s="15">
        <v>62282</v>
      </c>
      <c r="C390" s="6">
        <v>100</v>
      </c>
      <c r="D390" s="5" t="s">
        <v>2637</v>
      </c>
      <c r="E390" s="5" t="s">
        <v>2658</v>
      </c>
      <c r="F390" s="5" t="s">
        <v>2659</v>
      </c>
      <c r="G390" s="5" t="s">
        <v>2397</v>
      </c>
      <c r="H390" s="5" t="s">
        <v>88</v>
      </c>
      <c r="I390" s="5" t="s">
        <v>32</v>
      </c>
      <c r="J390" s="5" t="s">
        <v>89</v>
      </c>
      <c r="K390" s="7">
        <v>39351</v>
      </c>
      <c r="L390" s="7"/>
      <c r="M390" s="6" t="s">
        <v>117</v>
      </c>
      <c r="N390" s="5" t="s">
        <v>47</v>
      </c>
      <c r="O390" s="9"/>
      <c r="P390" s="6" t="str">
        <f>VLOOKUP(Table1[[#This Row],[SMT]],Table13[[SMT'#]:[163 J Election Question]],9,0)</f>
        <v>No</v>
      </c>
      <c r="Q390" s="6"/>
      <c r="R390" s="6"/>
      <c r="S39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90" s="38">
        <f>VLOOKUP(Table1[[#This Row],[SMT]],'[1]Section 163(j) Election'!$A$5:$J$1406,7,0)</f>
        <v>2022</v>
      </c>
    </row>
    <row r="391" spans="1:20" s="27" customFormat="1" ht="30" customHeight="1" x14ac:dyDescent="0.25">
      <c r="A391" s="27" t="s">
        <v>2437</v>
      </c>
      <c r="B391" s="28">
        <v>62283</v>
      </c>
      <c r="C391" s="29">
        <v>80</v>
      </c>
      <c r="D391" s="27" t="s">
        <v>2437</v>
      </c>
      <c r="E391" s="27" t="s">
        <v>2500</v>
      </c>
      <c r="F391" s="27" t="s">
        <v>2501</v>
      </c>
      <c r="G391" s="27" t="s">
        <v>2391</v>
      </c>
      <c r="H391" s="27" t="s">
        <v>139</v>
      </c>
      <c r="I391" s="27" t="s">
        <v>32</v>
      </c>
      <c r="J391" s="27" t="s">
        <v>2392</v>
      </c>
      <c r="K391" s="30">
        <v>39079</v>
      </c>
      <c r="L391" s="30"/>
      <c r="M391" s="29" t="s">
        <v>37</v>
      </c>
      <c r="N391" s="27" t="s">
        <v>26</v>
      </c>
      <c r="O391" s="31"/>
      <c r="P391" s="29" t="s">
        <v>21</v>
      </c>
      <c r="Q391" s="29">
        <v>2019</v>
      </c>
      <c r="R391" s="29"/>
      <c r="S39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91" s="37">
        <f>VLOOKUP(Table1[[#This Row],[SMT]],'[1]Section 163(j) Election'!$A$5:$J$1406,7,0)</f>
        <v>2018</v>
      </c>
    </row>
    <row r="392" spans="1:20" s="5" customFormat="1" ht="30" customHeight="1" x14ac:dyDescent="0.25">
      <c r="A392" s="27" t="s">
        <v>2637</v>
      </c>
      <c r="B392" s="28">
        <v>62283</v>
      </c>
      <c r="C392" s="29">
        <v>20</v>
      </c>
      <c r="D392" s="27" t="s">
        <v>2637</v>
      </c>
      <c r="E392" s="27" t="s">
        <v>2500</v>
      </c>
      <c r="F392" s="27" t="s">
        <v>2501</v>
      </c>
      <c r="G392" s="27" t="s">
        <v>2391</v>
      </c>
      <c r="H392" s="27" t="s">
        <v>139</v>
      </c>
      <c r="I392" s="27" t="s">
        <v>32</v>
      </c>
      <c r="J392" s="27" t="s">
        <v>2392</v>
      </c>
      <c r="K392" s="30">
        <v>39079</v>
      </c>
      <c r="L392" s="30"/>
      <c r="M392" s="29" t="s">
        <v>37</v>
      </c>
      <c r="N392" s="27" t="s">
        <v>26</v>
      </c>
      <c r="O392" s="31"/>
      <c r="P392" s="29" t="s">
        <v>21</v>
      </c>
      <c r="Q392" s="29">
        <v>2019</v>
      </c>
      <c r="R392" s="29"/>
      <c r="S39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92" s="38">
        <f>VLOOKUP(Table1[[#This Row],[SMT]],'[1]Section 163(j) Election'!$A$5:$J$1406,7,0)</f>
        <v>2018</v>
      </c>
    </row>
    <row r="393" spans="1:20" s="5" customFormat="1" ht="30" customHeight="1" x14ac:dyDescent="0.25">
      <c r="A393" s="5" t="s">
        <v>27</v>
      </c>
      <c r="B393" s="15">
        <v>62284</v>
      </c>
      <c r="C393" s="6">
        <v>100</v>
      </c>
      <c r="D393" s="5" t="s">
        <v>27</v>
      </c>
      <c r="E393" s="5" t="s">
        <v>2557</v>
      </c>
      <c r="F393" s="5" t="s">
        <v>2558</v>
      </c>
      <c r="G393" s="5" t="s">
        <v>2391</v>
      </c>
      <c r="H393" s="5" t="s">
        <v>139</v>
      </c>
      <c r="I393" s="5" t="s">
        <v>32</v>
      </c>
      <c r="J393" s="5" t="s">
        <v>2392</v>
      </c>
      <c r="K393" s="7">
        <v>39079</v>
      </c>
      <c r="L393" s="7"/>
      <c r="M393" s="6" t="s">
        <v>37</v>
      </c>
      <c r="N393" s="5" t="s">
        <v>26</v>
      </c>
      <c r="O393" s="9"/>
      <c r="P393" s="6" t="str">
        <f>VLOOKUP(Table1[[#This Row],[SMT]],Table13[[SMT'#]:[163 J Election Question]],9,0)</f>
        <v>No</v>
      </c>
      <c r="Q393" s="6"/>
      <c r="R393" s="6"/>
      <c r="S39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93" s="37">
        <f>VLOOKUP(Table1[[#This Row],[SMT]],'[1]Section 163(j) Election'!$A$5:$J$1406,7,0)</f>
        <v>0</v>
      </c>
    </row>
    <row r="394" spans="1:20" s="5" customFormat="1" ht="30" customHeight="1" x14ac:dyDescent="0.25">
      <c r="A394" s="5" t="s">
        <v>1991</v>
      </c>
      <c r="B394" s="15">
        <v>62286</v>
      </c>
      <c r="C394" s="6">
        <v>100</v>
      </c>
      <c r="D394" s="5" t="s">
        <v>1991</v>
      </c>
      <c r="E394" s="5" t="s">
        <v>2011</v>
      </c>
      <c r="F394" s="5" t="s">
        <v>2012</v>
      </c>
      <c r="G394" s="5" t="s">
        <v>2013</v>
      </c>
      <c r="H394" s="5" t="s">
        <v>139</v>
      </c>
      <c r="I394" s="5" t="s">
        <v>32</v>
      </c>
      <c r="J394" s="5" t="s">
        <v>19</v>
      </c>
      <c r="K394" s="7">
        <v>38838</v>
      </c>
      <c r="L394" s="7"/>
      <c r="M394" s="6" t="s">
        <v>37</v>
      </c>
      <c r="N394" s="5" t="s">
        <v>26</v>
      </c>
      <c r="O394" s="9"/>
      <c r="P394" s="6" t="str">
        <f>VLOOKUP(Table1[[#This Row],[SMT]],Table13[[SMT'#]:[163 J Election Question]],9,0)</f>
        <v>Yes</v>
      </c>
      <c r="Q394" s="6">
        <v>2018</v>
      </c>
      <c r="R394" s="6"/>
      <c r="S39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94" s="38">
        <f>VLOOKUP(Table1[[#This Row],[SMT]],'[1]Section 163(j) Election'!$A$5:$J$1406,7,0)</f>
        <v>2018</v>
      </c>
    </row>
    <row r="395" spans="1:20" s="5" customFormat="1" ht="30" customHeight="1" x14ac:dyDescent="0.25">
      <c r="A395" s="5" t="s">
        <v>3777</v>
      </c>
      <c r="B395" s="15">
        <v>62288</v>
      </c>
      <c r="C395" s="6">
        <v>100</v>
      </c>
      <c r="D395" s="5" t="s">
        <v>3777</v>
      </c>
      <c r="E395" s="5" t="s">
        <v>3793</v>
      </c>
      <c r="F395" s="5" t="s">
        <v>3794</v>
      </c>
      <c r="G395" s="5" t="s">
        <v>3795</v>
      </c>
      <c r="H395" s="5" t="s">
        <v>68</v>
      </c>
      <c r="I395" s="5" t="s">
        <v>32</v>
      </c>
      <c r="J395" s="5" t="s">
        <v>3796</v>
      </c>
      <c r="K395" s="7">
        <v>38856</v>
      </c>
      <c r="L395" s="7"/>
      <c r="M395" s="6" t="s">
        <v>37</v>
      </c>
      <c r="N395" s="5" t="s">
        <v>178</v>
      </c>
      <c r="O395" s="9"/>
      <c r="P395" s="6" t="str">
        <f>VLOOKUP(Table1[[#This Row],[SMT]],Table13[[SMT'#]:[163 J Election Question]],9,0)</f>
        <v>No</v>
      </c>
      <c r="Q395" s="6"/>
      <c r="R395" s="6"/>
      <c r="S39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95" s="37">
        <f>VLOOKUP(Table1[[#This Row],[SMT]],'[1]Section 163(j) Election'!$A$5:$J$1406,7,0)</f>
        <v>0</v>
      </c>
    </row>
    <row r="396" spans="1:20" s="5" customFormat="1" ht="30" customHeight="1" x14ac:dyDescent="0.25">
      <c r="A396" s="5" t="s">
        <v>1071</v>
      </c>
      <c r="B396" s="15">
        <v>62289</v>
      </c>
      <c r="C396" s="6">
        <v>100</v>
      </c>
      <c r="D396" s="5" t="s">
        <v>1071</v>
      </c>
      <c r="E396" s="5" t="s">
        <v>1075</v>
      </c>
      <c r="F396" s="5" t="s">
        <v>1076</v>
      </c>
      <c r="G396" s="5" t="s">
        <v>1077</v>
      </c>
      <c r="H396" s="5" t="s">
        <v>88</v>
      </c>
      <c r="I396" s="5" t="s">
        <v>32</v>
      </c>
      <c r="J396" s="5" t="s">
        <v>89</v>
      </c>
      <c r="K396" s="7">
        <v>39021</v>
      </c>
      <c r="L396" s="7"/>
      <c r="M396" s="6" t="s">
        <v>419</v>
      </c>
      <c r="N396" s="5" t="s">
        <v>47</v>
      </c>
      <c r="O396" s="9"/>
      <c r="P396" s="6" t="str">
        <f>VLOOKUP(Table1[[#This Row],[SMT]],Table13[[SMT'#]:[163 J Election Question]],9,0)</f>
        <v>Yes</v>
      </c>
      <c r="Q396" s="6">
        <v>2018</v>
      </c>
      <c r="R396" s="6"/>
      <c r="S39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96" s="38">
        <f>VLOOKUP(Table1[[#This Row],[SMT]],'[1]Section 163(j) Election'!$A$5:$J$1406,7,0)</f>
        <v>2018</v>
      </c>
    </row>
    <row r="397" spans="1:20" s="5" customFormat="1" ht="30" customHeight="1" x14ac:dyDescent="0.25">
      <c r="A397" s="5" t="s">
        <v>27</v>
      </c>
      <c r="B397" s="15">
        <v>62295</v>
      </c>
      <c r="C397" s="6">
        <v>80</v>
      </c>
      <c r="D397" s="5" t="s">
        <v>27</v>
      </c>
      <c r="E397" s="5" t="s">
        <v>2559</v>
      </c>
      <c r="F397" s="5" t="s">
        <v>2560</v>
      </c>
      <c r="G397" s="5" t="s">
        <v>1211</v>
      </c>
      <c r="H397" s="5" t="s">
        <v>289</v>
      </c>
      <c r="I397" s="5" t="s">
        <v>133</v>
      </c>
      <c r="J397" s="5" t="s">
        <v>540</v>
      </c>
      <c r="K397" s="7">
        <v>39191</v>
      </c>
      <c r="L397" s="7"/>
      <c r="M397" s="6" t="s">
        <v>419</v>
      </c>
      <c r="N397" s="5" t="s">
        <v>26</v>
      </c>
      <c r="O397" s="9"/>
      <c r="P397" s="6" t="str">
        <f>VLOOKUP(Table1[[#This Row],[SMT]],Table13[[SMT'#]:[163 J Election Question]],9,0)</f>
        <v>No</v>
      </c>
      <c r="Q397" s="6"/>
      <c r="R397" s="6"/>
      <c r="S39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97" s="37">
        <f>VLOOKUP(Table1[[#This Row],[SMT]],'[1]Section 163(j) Election'!$A$5:$J$1406,7,0)</f>
        <v>0</v>
      </c>
    </row>
    <row r="398" spans="1:20" s="5" customFormat="1" ht="30" customHeight="1" x14ac:dyDescent="0.25">
      <c r="A398" s="5" t="s">
        <v>2637</v>
      </c>
      <c r="B398" s="15">
        <v>62295</v>
      </c>
      <c r="C398" s="6">
        <v>20</v>
      </c>
      <c r="D398" s="5" t="s">
        <v>2637</v>
      </c>
      <c r="E398" s="5" t="s">
        <v>2559</v>
      </c>
      <c r="F398" s="5" t="s">
        <v>2560</v>
      </c>
      <c r="G398" s="5" t="s">
        <v>1211</v>
      </c>
      <c r="H398" s="5" t="s">
        <v>289</v>
      </c>
      <c r="I398" s="5" t="s">
        <v>133</v>
      </c>
      <c r="J398" s="5" t="s">
        <v>540</v>
      </c>
      <c r="K398" s="7">
        <v>39191</v>
      </c>
      <c r="L398" s="7"/>
      <c r="M398" s="6" t="s">
        <v>419</v>
      </c>
      <c r="N398" s="5" t="s">
        <v>26</v>
      </c>
      <c r="O398" s="9"/>
      <c r="P398" s="6" t="str">
        <f>VLOOKUP(Table1[[#This Row],[SMT]],Table13[[SMT'#]:[163 J Election Question]],9,0)</f>
        <v>No</v>
      </c>
      <c r="Q398" s="6"/>
      <c r="R398" s="6"/>
      <c r="S39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98" s="38">
        <f>VLOOKUP(Table1[[#This Row],[SMT]],'[1]Section 163(j) Election'!$A$5:$J$1406,7,0)</f>
        <v>0</v>
      </c>
    </row>
    <row r="399" spans="1:20" s="5" customFormat="1" ht="30" customHeight="1" x14ac:dyDescent="0.25">
      <c r="A399" s="5" t="s">
        <v>2437</v>
      </c>
      <c r="B399" s="15">
        <v>62303</v>
      </c>
      <c r="C399" s="6">
        <v>100</v>
      </c>
      <c r="D399" s="5" t="s">
        <v>2437</v>
      </c>
      <c r="E399" s="5" t="s">
        <v>2502</v>
      </c>
      <c r="F399" s="5" t="s">
        <v>2503</v>
      </c>
      <c r="G399" s="5" t="s">
        <v>2504</v>
      </c>
      <c r="H399" s="5" t="s">
        <v>88</v>
      </c>
      <c r="I399" s="5" t="s">
        <v>32</v>
      </c>
      <c r="J399" s="5" t="s">
        <v>2157</v>
      </c>
      <c r="K399" s="7">
        <v>38684</v>
      </c>
      <c r="L399" s="7"/>
      <c r="M399" s="6" t="s">
        <v>37</v>
      </c>
      <c r="N399" s="5" t="s">
        <v>26</v>
      </c>
      <c r="O399" s="9"/>
      <c r="P399" s="6" t="str">
        <f>VLOOKUP(Table1[[#This Row],[SMT]],Table13[[SMT'#]:[163 J Election Question]],9,0)</f>
        <v>No</v>
      </c>
      <c r="Q399" s="6"/>
      <c r="R399" s="6"/>
      <c r="S39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399" s="37">
        <f>VLOOKUP(Table1[[#This Row],[SMT]],'[1]Section 163(j) Election'!$A$5:$J$1406,7,0)</f>
        <v>0</v>
      </c>
    </row>
    <row r="400" spans="1:20" s="5" customFormat="1" ht="30" customHeight="1" x14ac:dyDescent="0.25">
      <c r="A400" s="5" t="s">
        <v>2726</v>
      </c>
      <c r="B400" s="15">
        <v>62312</v>
      </c>
      <c r="C400" s="6">
        <v>42</v>
      </c>
      <c r="D400" s="5" t="s">
        <v>2726</v>
      </c>
      <c r="E400" s="5" t="s">
        <v>2742</v>
      </c>
      <c r="F400" s="5" t="s">
        <v>2743</v>
      </c>
      <c r="G400" s="5" t="s">
        <v>2744</v>
      </c>
      <c r="H400" s="5" t="s">
        <v>42</v>
      </c>
      <c r="I400" s="5" t="s">
        <v>43</v>
      </c>
      <c r="J400" s="5" t="s">
        <v>228</v>
      </c>
      <c r="K400" s="7">
        <v>39394</v>
      </c>
      <c r="L400" s="7"/>
      <c r="M400" s="6" t="s">
        <v>37</v>
      </c>
      <c r="N400" s="5" t="s">
        <v>47</v>
      </c>
      <c r="O400" s="9"/>
      <c r="P400" s="6" t="str">
        <f>VLOOKUP(Table1[[#This Row],[SMT]],Table13[[SMT'#]:[163 J Election Question]],9,0)</f>
        <v>No</v>
      </c>
      <c r="Q400" s="6"/>
      <c r="R400" s="6"/>
      <c r="S40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00" s="38">
        <f>VLOOKUP(Table1[[#This Row],[SMT]],'[1]Section 163(j) Election'!$A$5:$J$1406,7,0)</f>
        <v>0</v>
      </c>
    </row>
    <row r="401" spans="1:20" s="5" customFormat="1" ht="30" customHeight="1" x14ac:dyDescent="0.25">
      <c r="A401" s="5" t="s">
        <v>3777</v>
      </c>
      <c r="B401" s="15">
        <v>62312</v>
      </c>
      <c r="C401" s="6">
        <v>58</v>
      </c>
      <c r="D401" s="5" t="s">
        <v>3777</v>
      </c>
      <c r="E401" s="5" t="s">
        <v>2742</v>
      </c>
      <c r="F401" s="5" t="s">
        <v>2743</v>
      </c>
      <c r="G401" s="5" t="s">
        <v>2744</v>
      </c>
      <c r="H401" s="5" t="s">
        <v>42</v>
      </c>
      <c r="I401" s="5" t="s">
        <v>43</v>
      </c>
      <c r="J401" s="5" t="s">
        <v>228</v>
      </c>
      <c r="K401" s="7">
        <v>39394</v>
      </c>
      <c r="L401" s="7"/>
      <c r="M401" s="6" t="s">
        <v>37</v>
      </c>
      <c r="N401" s="5" t="s">
        <v>47</v>
      </c>
      <c r="O401" s="9"/>
      <c r="P401" s="6" t="str">
        <f>VLOOKUP(Table1[[#This Row],[SMT]],Table13[[SMT'#]:[163 J Election Question]],9,0)</f>
        <v>No</v>
      </c>
      <c r="Q401" s="6"/>
      <c r="R401" s="6"/>
      <c r="S40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01" s="37">
        <f>VLOOKUP(Table1[[#This Row],[SMT]],'[1]Section 163(j) Election'!$A$5:$J$1406,7,0)</f>
        <v>0</v>
      </c>
    </row>
    <row r="402" spans="1:20" s="5" customFormat="1" ht="30" customHeight="1" x14ac:dyDescent="0.25">
      <c r="A402" s="5" t="s">
        <v>27</v>
      </c>
      <c r="B402" s="15">
        <v>62316</v>
      </c>
      <c r="C402" s="6">
        <v>100</v>
      </c>
      <c r="D402" s="5" t="s">
        <v>27</v>
      </c>
      <c r="E402" s="5" t="s">
        <v>2561</v>
      </c>
      <c r="F402" s="5" t="s">
        <v>2562</v>
      </c>
      <c r="G402" s="5" t="s">
        <v>2563</v>
      </c>
      <c r="H402" s="5" t="s">
        <v>182</v>
      </c>
      <c r="I402" s="5" t="s">
        <v>32</v>
      </c>
      <c r="J402" s="5" t="s">
        <v>78</v>
      </c>
      <c r="K402" s="7">
        <v>38975</v>
      </c>
      <c r="L402" s="7"/>
      <c r="M402" s="6" t="s">
        <v>419</v>
      </c>
      <c r="N402" s="5" t="s">
        <v>47</v>
      </c>
      <c r="O402" s="9"/>
      <c r="P402" s="6" t="str">
        <f>VLOOKUP(Table1[[#This Row],[SMT]],Table13[[SMT'#]:[163 J Election Question]],9,0)</f>
        <v>Yes</v>
      </c>
      <c r="Q402" s="6">
        <v>2018</v>
      </c>
      <c r="R402" s="6"/>
      <c r="S40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02" s="38">
        <f>VLOOKUP(Table1[[#This Row],[SMT]],'[1]Section 163(j) Election'!$A$5:$J$1406,7,0)</f>
        <v>2018</v>
      </c>
    </row>
    <row r="403" spans="1:20" s="5" customFormat="1" ht="30" customHeight="1" x14ac:dyDescent="0.25">
      <c r="A403" s="5" t="s">
        <v>1991</v>
      </c>
      <c r="B403" s="15">
        <v>62319</v>
      </c>
      <c r="C403" s="6">
        <v>100</v>
      </c>
      <c r="D403" s="5" t="s">
        <v>1991</v>
      </c>
      <c r="E403" s="5" t="s">
        <v>2014</v>
      </c>
      <c r="F403" s="5" t="s">
        <v>2015</v>
      </c>
      <c r="G403" s="5" t="s">
        <v>2016</v>
      </c>
      <c r="H403" s="5" t="s">
        <v>451</v>
      </c>
      <c r="I403" s="5" t="s">
        <v>452</v>
      </c>
      <c r="J403" s="5" t="s">
        <v>2017</v>
      </c>
      <c r="K403" s="7">
        <v>38639</v>
      </c>
      <c r="L403" s="7"/>
      <c r="M403" s="6" t="s">
        <v>55</v>
      </c>
      <c r="N403" s="5" t="s">
        <v>47</v>
      </c>
      <c r="O403" s="9"/>
      <c r="P403" s="6" t="str">
        <f>VLOOKUP(Table1[[#This Row],[SMT]],Table13[[SMT'#]:[163 J Election Question]],9,0)</f>
        <v>No</v>
      </c>
      <c r="Q403" s="6"/>
      <c r="R403" s="6"/>
      <c r="S40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03" s="37">
        <f>VLOOKUP(Table1[[#This Row],[SMT]],'[1]Section 163(j) Election'!$A$5:$J$1406,7,0)</f>
        <v>0</v>
      </c>
    </row>
    <row r="404" spans="1:20" s="5" customFormat="1" ht="30" customHeight="1" x14ac:dyDescent="0.25">
      <c r="A404" s="5" t="s">
        <v>3777</v>
      </c>
      <c r="B404" s="15">
        <v>62327</v>
      </c>
      <c r="C404" s="6">
        <v>100</v>
      </c>
      <c r="D404" s="5" t="s">
        <v>3777</v>
      </c>
      <c r="E404" s="5" t="s">
        <v>3797</v>
      </c>
      <c r="F404" s="5" t="s">
        <v>3798</v>
      </c>
      <c r="G404" s="5" t="s">
        <v>1999</v>
      </c>
      <c r="H404" s="5" t="s">
        <v>164</v>
      </c>
      <c r="I404" s="5" t="s">
        <v>133</v>
      </c>
      <c r="J404" s="5" t="s">
        <v>2000</v>
      </c>
      <c r="K404" s="7">
        <v>38687</v>
      </c>
      <c r="L404" s="7"/>
      <c r="M404" s="6" t="s">
        <v>422</v>
      </c>
      <c r="N404" s="5" t="s">
        <v>26</v>
      </c>
      <c r="O404" s="9"/>
      <c r="P404" s="6" t="str">
        <f>VLOOKUP(Table1[[#This Row],[SMT]],Table13[[SMT'#]:[163 J Election Question]],9,0)</f>
        <v>Yes</v>
      </c>
      <c r="Q404" s="6">
        <v>2018</v>
      </c>
      <c r="R404" s="6"/>
      <c r="S40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04" s="38">
        <f>VLOOKUP(Table1[[#This Row],[SMT]],'[1]Section 163(j) Election'!$A$5:$J$1406,7,0)</f>
        <v>2018</v>
      </c>
    </row>
    <row r="405" spans="1:20" s="5" customFormat="1" ht="30" customHeight="1" x14ac:dyDescent="0.25">
      <c r="A405" s="5" t="s">
        <v>27</v>
      </c>
      <c r="B405" s="15">
        <v>62330</v>
      </c>
      <c r="C405" s="6">
        <v>100</v>
      </c>
      <c r="D405" s="5" t="s">
        <v>27</v>
      </c>
      <c r="E405" s="5" t="s">
        <v>2564</v>
      </c>
      <c r="F405" s="5" t="s">
        <v>2565</v>
      </c>
      <c r="G405" s="5" t="s">
        <v>2413</v>
      </c>
      <c r="H405" s="5" t="s">
        <v>306</v>
      </c>
      <c r="I405" s="5" t="s">
        <v>133</v>
      </c>
      <c r="J405" s="5" t="s">
        <v>2414</v>
      </c>
      <c r="K405" s="7">
        <v>39170</v>
      </c>
      <c r="L405" s="7"/>
      <c r="M405" s="6" t="s">
        <v>37</v>
      </c>
      <c r="N405" s="5" t="s">
        <v>47</v>
      </c>
      <c r="O405" s="9"/>
      <c r="P405" s="6" t="str">
        <f>VLOOKUP(Table1[[#This Row],[SMT]],Table13[[SMT'#]:[163 J Election Question]],9,0)</f>
        <v>Yes</v>
      </c>
      <c r="Q405" s="6">
        <v>2018</v>
      </c>
      <c r="R405" s="6"/>
      <c r="S40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05" s="37">
        <f>VLOOKUP(Table1[[#This Row],[SMT]],'[1]Section 163(j) Election'!$A$5:$J$1406,7,0)</f>
        <v>2018</v>
      </c>
    </row>
    <row r="406" spans="1:20" s="5" customFormat="1" ht="30" customHeight="1" x14ac:dyDescent="0.25">
      <c r="A406" s="5" t="s">
        <v>2726</v>
      </c>
      <c r="B406" s="15">
        <v>62347</v>
      </c>
      <c r="C406" s="6">
        <v>100</v>
      </c>
      <c r="D406" s="5" t="s">
        <v>2726</v>
      </c>
      <c r="E406" s="5" t="s">
        <v>2745</v>
      </c>
      <c r="F406" s="5" t="s">
        <v>2746</v>
      </c>
      <c r="G406" s="5" t="s">
        <v>354</v>
      </c>
      <c r="H406" s="5" t="s">
        <v>289</v>
      </c>
      <c r="I406" s="5" t="s">
        <v>133</v>
      </c>
      <c r="J406" s="5" t="s">
        <v>45</v>
      </c>
      <c r="K406" s="7">
        <v>39052</v>
      </c>
      <c r="L406" s="7"/>
      <c r="M406" s="6" t="s">
        <v>37</v>
      </c>
      <c r="N406" s="5" t="s">
        <v>47</v>
      </c>
      <c r="O406" s="9"/>
      <c r="P406" s="6" t="str">
        <f>VLOOKUP(Table1[[#This Row],[SMT]],Table13[[SMT'#]:[163 J Election Question]],9,0)</f>
        <v>No</v>
      </c>
      <c r="Q406" s="6"/>
      <c r="R406" s="6"/>
      <c r="S40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06" s="38">
        <f>VLOOKUP(Table1[[#This Row],[SMT]],'[1]Section 163(j) Election'!$A$5:$J$1406,7,0)</f>
        <v>0</v>
      </c>
    </row>
    <row r="407" spans="1:20" s="5" customFormat="1" ht="30" customHeight="1" x14ac:dyDescent="0.25">
      <c r="A407" s="5" t="s">
        <v>3777</v>
      </c>
      <c r="B407" s="15">
        <v>62355</v>
      </c>
      <c r="C407" s="6">
        <v>100</v>
      </c>
      <c r="D407" s="5" t="s">
        <v>3777</v>
      </c>
      <c r="E407" s="5" t="s">
        <v>3799</v>
      </c>
      <c r="F407" s="5" t="s">
        <v>3800</v>
      </c>
      <c r="G407" s="5" t="s">
        <v>3801</v>
      </c>
      <c r="H407" s="5" t="s">
        <v>42</v>
      </c>
      <c r="I407" s="5" t="s">
        <v>43</v>
      </c>
      <c r="J407" s="5" t="s">
        <v>54</v>
      </c>
      <c r="K407" s="7">
        <v>38929</v>
      </c>
      <c r="L407" s="7"/>
      <c r="M407" s="6" t="s">
        <v>37</v>
      </c>
      <c r="N407" s="5" t="s">
        <v>47</v>
      </c>
      <c r="O407" s="9"/>
      <c r="P407" s="6" t="str">
        <f>VLOOKUP(Table1[[#This Row],[SMT]],Table13[[SMT'#]:[163 J Election Question]],9,0)</f>
        <v>No</v>
      </c>
      <c r="Q407" s="6"/>
      <c r="R407" s="6"/>
      <c r="S40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07" s="37">
        <f>VLOOKUP(Table1[[#This Row],[SMT]],'[1]Section 163(j) Election'!$A$5:$J$1406,7,0)</f>
        <v>0</v>
      </c>
    </row>
    <row r="408" spans="1:20" s="5" customFormat="1" ht="30" customHeight="1" x14ac:dyDescent="0.25">
      <c r="A408" s="5" t="s">
        <v>2637</v>
      </c>
      <c r="B408" s="15">
        <v>62356</v>
      </c>
      <c r="C408" s="6">
        <v>100</v>
      </c>
      <c r="D408" s="5" t="s">
        <v>2637</v>
      </c>
      <c r="E408" s="5" t="s">
        <v>2660</v>
      </c>
      <c r="F408" s="5" t="s">
        <v>2661</v>
      </c>
      <c r="G408" s="5" t="s">
        <v>1091</v>
      </c>
      <c r="H408" s="5" t="s">
        <v>306</v>
      </c>
      <c r="I408" s="5" t="s">
        <v>133</v>
      </c>
      <c r="J408" s="5" t="s">
        <v>1092</v>
      </c>
      <c r="K408" s="7">
        <v>39171</v>
      </c>
      <c r="L408" s="7"/>
      <c r="M408" s="6" t="s">
        <v>37</v>
      </c>
      <c r="N408" s="5" t="s">
        <v>47</v>
      </c>
      <c r="O408" s="9"/>
      <c r="P408" s="6" t="str">
        <f>VLOOKUP(Table1[[#This Row],[SMT]],Table13[[SMT'#]:[163 J Election Question]],9,0)</f>
        <v>No</v>
      </c>
      <c r="Q408" s="6"/>
      <c r="R408" s="6"/>
      <c r="S40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08" s="38">
        <f>VLOOKUP(Table1[[#This Row],[SMT]],'[1]Section 163(j) Election'!$A$5:$J$1406,7,0)</f>
        <v>0</v>
      </c>
    </row>
    <row r="409" spans="1:20" s="5" customFormat="1" ht="30" customHeight="1" x14ac:dyDescent="0.25">
      <c r="A409" s="5" t="s">
        <v>1193</v>
      </c>
      <c r="B409" s="15">
        <v>62357</v>
      </c>
      <c r="C409" s="6">
        <v>20</v>
      </c>
      <c r="D409" s="5" t="s">
        <v>1193</v>
      </c>
      <c r="E409" s="5" t="s">
        <v>1226</v>
      </c>
      <c r="F409" s="5" t="s">
        <v>1227</v>
      </c>
      <c r="G409" s="5" t="s">
        <v>1228</v>
      </c>
      <c r="H409" s="5" t="s">
        <v>68</v>
      </c>
      <c r="I409" s="5" t="s">
        <v>32</v>
      </c>
      <c r="J409" s="5" t="s">
        <v>1229</v>
      </c>
      <c r="K409" s="7">
        <v>38706</v>
      </c>
      <c r="L409" s="7"/>
      <c r="M409" s="6" t="s">
        <v>37</v>
      </c>
      <c r="N409" s="5" t="s">
        <v>47</v>
      </c>
      <c r="O409" s="9"/>
      <c r="P409" s="6" t="str">
        <f>VLOOKUP(Table1[[#This Row],[SMT]],Table13[[SMT'#]:[163 J Election Question]],9,0)</f>
        <v>No</v>
      </c>
      <c r="Q409" s="6"/>
      <c r="R409" s="6"/>
      <c r="S40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09" s="37">
        <f>VLOOKUP(Table1[[#This Row],[SMT]],'[1]Section 163(j) Election'!$A$5:$J$1406,7,0)</f>
        <v>0</v>
      </c>
    </row>
    <row r="410" spans="1:20" s="5" customFormat="1" ht="30" customHeight="1" x14ac:dyDescent="0.25">
      <c r="A410" s="5" t="s">
        <v>2437</v>
      </c>
      <c r="B410" s="15">
        <v>62357</v>
      </c>
      <c r="C410" s="6">
        <v>80</v>
      </c>
      <c r="D410" s="5" t="s">
        <v>2437</v>
      </c>
      <c r="E410" s="5" t="s">
        <v>1226</v>
      </c>
      <c r="F410" s="5" t="s">
        <v>1227</v>
      </c>
      <c r="G410" s="5" t="s">
        <v>1228</v>
      </c>
      <c r="H410" s="5" t="s">
        <v>68</v>
      </c>
      <c r="I410" s="5" t="s">
        <v>32</v>
      </c>
      <c r="J410" s="5" t="s">
        <v>1229</v>
      </c>
      <c r="K410" s="7">
        <v>38706</v>
      </c>
      <c r="L410" s="7"/>
      <c r="M410" s="6" t="s">
        <v>37</v>
      </c>
      <c r="N410" s="5" t="s">
        <v>47</v>
      </c>
      <c r="O410" s="9"/>
      <c r="P410" s="6" t="str">
        <f>VLOOKUP(Table1[[#This Row],[SMT]],Table13[[SMT'#]:[163 J Election Question]],9,0)</f>
        <v>No</v>
      </c>
      <c r="Q410" s="6"/>
      <c r="R410" s="6"/>
      <c r="S41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10" s="38">
        <f>VLOOKUP(Table1[[#This Row],[SMT]],'[1]Section 163(j) Election'!$A$5:$J$1406,7,0)</f>
        <v>0</v>
      </c>
    </row>
    <row r="411" spans="1:20" s="5" customFormat="1" ht="30" customHeight="1" x14ac:dyDescent="0.25">
      <c r="A411" s="5" t="s">
        <v>3675</v>
      </c>
      <c r="B411" s="15">
        <v>62362</v>
      </c>
      <c r="C411" s="6">
        <v>100</v>
      </c>
      <c r="D411" s="5" t="s">
        <v>3675</v>
      </c>
      <c r="E411" s="5" t="s">
        <v>3688</v>
      </c>
      <c r="F411" s="5" t="s">
        <v>3689</v>
      </c>
      <c r="G411" s="5" t="s">
        <v>1311</v>
      </c>
      <c r="H411" s="5" t="s">
        <v>16</v>
      </c>
      <c r="I411" s="5" t="s">
        <v>17</v>
      </c>
      <c r="J411" s="5" t="s">
        <v>473</v>
      </c>
      <c r="K411" s="7">
        <v>38660</v>
      </c>
      <c r="L411" s="7">
        <v>43705</v>
      </c>
      <c r="M411" s="6" t="s">
        <v>55</v>
      </c>
      <c r="N411" s="5" t="s">
        <v>178</v>
      </c>
      <c r="O411" s="9"/>
      <c r="P411" s="6" t="str">
        <f>VLOOKUP(Table1[[#This Row],[SMT]],Table13[[SMT'#]:[163 J Election Question]],9,0)</f>
        <v>Yes</v>
      </c>
      <c r="Q411" s="6">
        <v>2018</v>
      </c>
      <c r="R411" s="6"/>
      <c r="S41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11" s="37">
        <f>VLOOKUP(Table1[[#This Row],[SMT]],'[1]Section 163(j) Election'!$A$5:$J$1406,7,0)</f>
        <v>0</v>
      </c>
    </row>
    <row r="412" spans="1:20" s="5" customFormat="1" ht="30" customHeight="1" x14ac:dyDescent="0.25">
      <c r="A412" s="5" t="s">
        <v>3675</v>
      </c>
      <c r="B412" s="15">
        <v>62364</v>
      </c>
      <c r="C412" s="6">
        <v>100</v>
      </c>
      <c r="D412" s="5" t="s">
        <v>3675</v>
      </c>
      <c r="E412" s="5" t="s">
        <v>3690</v>
      </c>
      <c r="F412" s="5" t="s">
        <v>3691</v>
      </c>
      <c r="G412" s="5" t="s">
        <v>3692</v>
      </c>
      <c r="H412" s="5" t="s">
        <v>3455</v>
      </c>
      <c r="I412" s="5" t="s">
        <v>17</v>
      </c>
      <c r="J412" s="5" t="s">
        <v>3693</v>
      </c>
      <c r="K412" s="7">
        <v>39444</v>
      </c>
      <c r="L412" s="7"/>
      <c r="M412" s="6" t="s">
        <v>419</v>
      </c>
      <c r="N412" s="5" t="s">
        <v>178</v>
      </c>
      <c r="O412" s="9"/>
      <c r="P412" s="6" t="str">
        <f>VLOOKUP(Table1[[#This Row],[SMT]],Table13[[SMT'#]:[163 J Election Question]],9,0)</f>
        <v>Yes</v>
      </c>
      <c r="Q412" s="6">
        <v>2018</v>
      </c>
      <c r="R412" s="6"/>
      <c r="S41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12" s="38">
        <f>VLOOKUP(Table1[[#This Row],[SMT]],'[1]Section 163(j) Election'!$A$5:$J$1406,7,0)</f>
        <v>2018</v>
      </c>
    </row>
    <row r="413" spans="1:20" s="5" customFormat="1" ht="30" customHeight="1" x14ac:dyDescent="0.25">
      <c r="A413" s="5" t="s">
        <v>1991</v>
      </c>
      <c r="B413" s="15">
        <v>62369</v>
      </c>
      <c r="C413" s="6">
        <v>100</v>
      </c>
      <c r="D413" s="5" t="s">
        <v>1991</v>
      </c>
      <c r="E413" s="5" t="s">
        <v>2018</v>
      </c>
      <c r="F413" s="5" t="s">
        <v>2019</v>
      </c>
      <c r="G413" s="5" t="s">
        <v>2016</v>
      </c>
      <c r="H413" s="5" t="s">
        <v>451</v>
      </c>
      <c r="I413" s="5" t="s">
        <v>452</v>
      </c>
      <c r="J413" s="5" t="s">
        <v>2017</v>
      </c>
      <c r="K413" s="7">
        <v>38852</v>
      </c>
      <c r="L413" s="7"/>
      <c r="M413" s="6" t="s">
        <v>422</v>
      </c>
      <c r="N413" s="5" t="s">
        <v>47</v>
      </c>
      <c r="O413" s="9"/>
      <c r="P413" s="6" t="str">
        <f>VLOOKUP(Table1[[#This Row],[SMT]],Table13[[SMT'#]:[163 J Election Question]],9,0)</f>
        <v>Yes</v>
      </c>
      <c r="Q413" s="6">
        <v>2018</v>
      </c>
      <c r="R413" s="6"/>
      <c r="S41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13" s="37">
        <f>VLOOKUP(Table1[[#This Row],[SMT]],'[1]Section 163(j) Election'!$A$5:$J$1406,7,0)</f>
        <v>2018</v>
      </c>
    </row>
    <row r="414" spans="1:20" s="5" customFormat="1" ht="30" customHeight="1" x14ac:dyDescent="0.25">
      <c r="A414" s="5" t="s">
        <v>2850</v>
      </c>
      <c r="B414" s="15">
        <v>62370</v>
      </c>
      <c r="C414" s="6">
        <v>100</v>
      </c>
      <c r="D414" s="5" t="s">
        <v>2850</v>
      </c>
      <c r="E414" s="5" t="s">
        <v>2853</v>
      </c>
      <c r="F414" s="5" t="s">
        <v>2854</v>
      </c>
      <c r="G414" s="5" t="s">
        <v>1211</v>
      </c>
      <c r="H414" s="5" t="s">
        <v>289</v>
      </c>
      <c r="I414" s="5" t="s">
        <v>133</v>
      </c>
      <c r="J414" s="5" t="s">
        <v>2855</v>
      </c>
      <c r="K414" s="7">
        <v>39422</v>
      </c>
      <c r="L414" s="7"/>
      <c r="M414" s="6" t="s">
        <v>154</v>
      </c>
      <c r="N414" s="5" t="s">
        <v>47</v>
      </c>
      <c r="O414" s="9"/>
      <c r="P414" s="6" t="str">
        <f>VLOOKUP(Table1[[#This Row],[SMT]],Table13[[SMT'#]:[163 J Election Question]],9,0)</f>
        <v>No</v>
      </c>
      <c r="Q414" s="6"/>
      <c r="R414" s="6"/>
      <c r="S41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14" s="38">
        <f>VLOOKUP(Table1[[#This Row],[SMT]],'[1]Section 163(j) Election'!$A$5:$J$1406,7,0)</f>
        <v>2022</v>
      </c>
    </row>
    <row r="415" spans="1:20" s="5" customFormat="1" ht="30" customHeight="1" x14ac:dyDescent="0.25">
      <c r="A415" s="5" t="s">
        <v>27</v>
      </c>
      <c r="B415" s="15">
        <v>62374</v>
      </c>
      <c r="C415" s="6">
        <v>100</v>
      </c>
      <c r="D415" s="5" t="s">
        <v>27</v>
      </c>
      <c r="E415" s="5" t="s">
        <v>2566</v>
      </c>
      <c r="F415" s="5" t="s">
        <v>2567</v>
      </c>
      <c r="G415" s="5" t="s">
        <v>2568</v>
      </c>
      <c r="H415" s="5" t="s">
        <v>68</v>
      </c>
      <c r="I415" s="5" t="s">
        <v>32</v>
      </c>
      <c r="J415" s="5" t="s">
        <v>2569</v>
      </c>
      <c r="K415" s="7">
        <v>39079</v>
      </c>
      <c r="L415" s="7"/>
      <c r="M415" s="6" t="s">
        <v>419</v>
      </c>
      <c r="N415" s="5" t="s">
        <v>47</v>
      </c>
      <c r="O415" s="9"/>
      <c r="P415" s="6" t="str">
        <f>VLOOKUP(Table1[[#This Row],[SMT]],Table13[[SMT'#]:[163 J Election Question]],9,0)</f>
        <v>Yes</v>
      </c>
      <c r="Q415" s="6">
        <v>2018</v>
      </c>
      <c r="R415" s="6"/>
      <c r="S41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15" s="37">
        <f>VLOOKUP(Table1[[#This Row],[SMT]],'[1]Section 163(j) Election'!$A$5:$J$1406,7,0)</f>
        <v>2018</v>
      </c>
    </row>
    <row r="416" spans="1:20" s="5" customFormat="1" ht="30" customHeight="1" x14ac:dyDescent="0.25">
      <c r="A416" s="5" t="s">
        <v>416</v>
      </c>
      <c r="B416" s="15">
        <v>62376</v>
      </c>
      <c r="C416" s="6">
        <v>100</v>
      </c>
      <c r="D416" s="5" t="s">
        <v>416</v>
      </c>
      <c r="E416" s="5" t="s">
        <v>420</v>
      </c>
      <c r="F416" s="5" t="s">
        <v>421</v>
      </c>
      <c r="G416" s="5" t="s">
        <v>384</v>
      </c>
      <c r="H416" s="5" t="s">
        <v>132</v>
      </c>
      <c r="I416" s="5" t="s">
        <v>133</v>
      </c>
      <c r="J416" s="5" t="s">
        <v>385</v>
      </c>
      <c r="K416" s="7">
        <v>38936</v>
      </c>
      <c r="L416" s="7">
        <v>43567</v>
      </c>
      <c r="M416" s="6" t="s">
        <v>422</v>
      </c>
      <c r="N416" s="5" t="s">
        <v>56</v>
      </c>
      <c r="O416" s="9"/>
      <c r="P416" s="36" t="str">
        <f>VLOOKUP(Table1[[#This Row],[SMT]],'[4]Rptg Req - FYE 10-31'!$A$11:$AC$60,29,0)</f>
        <v>TO BE DECIDED BY GP</v>
      </c>
      <c r="Q416" s="6"/>
      <c r="R416" s="6"/>
      <c r="S416" s="38" t="str">
        <f>IF(VLOOKUP(Table1[[#This Row],[SMT]],'[1]Section 163(j) Election'!$A$5:$H$1484,8,0)=Table1[[#This Row],[Make Section 163j Election (Yes/No)]],"MATCH",VLOOKUP(Table1[[#This Row],[SMT]],'[1]Section 163(j) Election'!$A$5:$H$1406,8,0))</f>
        <v>NO</v>
      </c>
      <c r="T416" s="38">
        <f>VLOOKUP(Table1[[#This Row],[SMT]],'[1]Section 163(j) Election'!$A$5:$J$1406,7,0)</f>
        <v>0</v>
      </c>
    </row>
    <row r="417" spans="1:20" s="5" customFormat="1" ht="30" customHeight="1" x14ac:dyDescent="0.25">
      <c r="A417" s="5" t="s">
        <v>2897</v>
      </c>
      <c r="B417" s="15">
        <v>62377</v>
      </c>
      <c r="C417" s="6">
        <v>88</v>
      </c>
      <c r="D417" s="5" t="s">
        <v>2897</v>
      </c>
      <c r="E417" s="5" t="s">
        <v>2902</v>
      </c>
      <c r="F417" s="5" t="s">
        <v>2903</v>
      </c>
      <c r="G417" s="5" t="s">
        <v>2904</v>
      </c>
      <c r="H417" s="5" t="s">
        <v>42</v>
      </c>
      <c r="I417" s="5" t="s">
        <v>43</v>
      </c>
      <c r="J417" s="5" t="s">
        <v>1614</v>
      </c>
      <c r="K417" s="7">
        <v>39521</v>
      </c>
      <c r="L417" s="7"/>
      <c r="M417" s="6" t="s">
        <v>117</v>
      </c>
      <c r="N417" s="5" t="s">
        <v>47</v>
      </c>
      <c r="O417" s="9"/>
      <c r="P417" s="6" t="str">
        <f>VLOOKUP(Table1[[#This Row],[SMT]],Table13[[SMT'#]:[163 J Election Question]],9,0)</f>
        <v>No</v>
      </c>
      <c r="Q417" s="6"/>
      <c r="R417" s="6"/>
      <c r="S41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17" s="37">
        <f>VLOOKUP(Table1[[#This Row],[SMT]],'[1]Section 163(j) Election'!$A$5:$J$1406,7,0)</f>
        <v>0</v>
      </c>
    </row>
    <row r="418" spans="1:20" s="5" customFormat="1" ht="30" customHeight="1" x14ac:dyDescent="0.25">
      <c r="A418" s="5" t="s">
        <v>2950</v>
      </c>
      <c r="B418" s="15">
        <v>62377</v>
      </c>
      <c r="C418" s="6">
        <v>12</v>
      </c>
      <c r="D418" s="5" t="s">
        <v>2950</v>
      </c>
      <c r="E418" s="5" t="s">
        <v>2902</v>
      </c>
      <c r="F418" s="5" t="s">
        <v>2903</v>
      </c>
      <c r="G418" s="5" t="s">
        <v>2904</v>
      </c>
      <c r="H418" s="5" t="s">
        <v>42</v>
      </c>
      <c r="I418" s="5" t="s">
        <v>43</v>
      </c>
      <c r="J418" s="5" t="s">
        <v>1614</v>
      </c>
      <c r="K418" s="7">
        <v>39521</v>
      </c>
      <c r="L418" s="7"/>
      <c r="M418" s="6" t="s">
        <v>117</v>
      </c>
      <c r="N418" s="5" t="s">
        <v>47</v>
      </c>
      <c r="O418" s="9"/>
      <c r="P418" s="6" t="str">
        <f>VLOOKUP(Table1[[#This Row],[SMT]],Table13[[SMT'#]:[163 J Election Question]],9,0)</f>
        <v>No</v>
      </c>
      <c r="Q418" s="6"/>
      <c r="R418" s="6"/>
      <c r="S41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18" s="38">
        <f>VLOOKUP(Table1[[#This Row],[SMT]],'[1]Section 163(j) Election'!$A$5:$J$1406,7,0)</f>
        <v>0</v>
      </c>
    </row>
    <row r="419" spans="1:20" s="5" customFormat="1" ht="30" customHeight="1" x14ac:dyDescent="0.25">
      <c r="A419" s="5" t="s">
        <v>2437</v>
      </c>
      <c r="B419" s="15">
        <v>62383</v>
      </c>
      <c r="C419" s="6">
        <v>100</v>
      </c>
      <c r="D419" s="5" t="s">
        <v>2437</v>
      </c>
      <c r="E419" s="5" t="s">
        <v>2505</v>
      </c>
      <c r="F419" s="5" t="s">
        <v>2506</v>
      </c>
      <c r="G419" s="5" t="s">
        <v>2377</v>
      </c>
      <c r="H419" s="5" t="s">
        <v>31</v>
      </c>
      <c r="I419" s="5" t="s">
        <v>32</v>
      </c>
      <c r="J419" s="5" t="s">
        <v>2378</v>
      </c>
      <c r="K419" s="7">
        <v>38666</v>
      </c>
      <c r="L419" s="7"/>
      <c r="M419" s="6" t="s">
        <v>422</v>
      </c>
      <c r="N419" s="5" t="s">
        <v>47</v>
      </c>
      <c r="O419" s="9"/>
      <c r="P419" s="6" t="s">
        <v>63</v>
      </c>
      <c r="Q419" s="6" t="s">
        <v>4527</v>
      </c>
      <c r="R419" s="6"/>
      <c r="S419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419" s="37">
        <f>VLOOKUP(Table1[[#This Row],[SMT]],'[1]Section 163(j) Election'!$A$5:$J$1406,7,0)</f>
        <v>0</v>
      </c>
    </row>
    <row r="420" spans="1:20" s="5" customFormat="1" ht="30" customHeight="1" x14ac:dyDescent="0.25">
      <c r="A420" s="5" t="s">
        <v>27</v>
      </c>
      <c r="B420" s="15">
        <v>62387</v>
      </c>
      <c r="C420" s="6">
        <v>100</v>
      </c>
      <c r="D420" s="5" t="s">
        <v>27</v>
      </c>
      <c r="E420" s="5" t="s">
        <v>2570</v>
      </c>
      <c r="F420" s="5" t="s">
        <v>2571</v>
      </c>
      <c r="G420" s="5" t="s">
        <v>1084</v>
      </c>
      <c r="H420" s="5" t="s">
        <v>68</v>
      </c>
      <c r="I420" s="5" t="s">
        <v>32</v>
      </c>
      <c r="J420" s="5" t="s">
        <v>1085</v>
      </c>
      <c r="K420" s="7">
        <v>39080</v>
      </c>
      <c r="L420" s="7"/>
      <c r="M420" s="6" t="s">
        <v>419</v>
      </c>
      <c r="N420" s="5" t="s">
        <v>47</v>
      </c>
      <c r="O420" s="9"/>
      <c r="P420" s="6" t="str">
        <f>VLOOKUP(Table1[[#This Row],[SMT]],Table13[[SMT'#]:[163 J Election Question]],9,0)</f>
        <v>No</v>
      </c>
      <c r="Q420" s="6"/>
      <c r="R420" s="6"/>
      <c r="S42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20" s="38">
        <f>VLOOKUP(Table1[[#This Row],[SMT]],'[1]Section 163(j) Election'!$A$5:$J$1406,7,0)</f>
        <v>0</v>
      </c>
    </row>
    <row r="421" spans="1:20" s="5" customFormat="1" ht="30" customHeight="1" x14ac:dyDescent="0.25">
      <c r="A421" s="5" t="s">
        <v>2637</v>
      </c>
      <c r="B421" s="15">
        <v>62388</v>
      </c>
      <c r="C421" s="6">
        <v>100</v>
      </c>
      <c r="D421" s="5" t="s">
        <v>2637</v>
      </c>
      <c r="E421" s="5" t="s">
        <v>2662</v>
      </c>
      <c r="F421" s="5" t="s">
        <v>2663</v>
      </c>
      <c r="G421" s="5" t="s">
        <v>1084</v>
      </c>
      <c r="H421" s="5" t="s">
        <v>68</v>
      </c>
      <c r="I421" s="5" t="s">
        <v>32</v>
      </c>
      <c r="J421" s="5" t="s">
        <v>1085</v>
      </c>
      <c r="K421" s="7">
        <v>39080</v>
      </c>
      <c r="L421" s="7"/>
      <c r="M421" s="6" t="s">
        <v>419</v>
      </c>
      <c r="N421" s="5" t="s">
        <v>47</v>
      </c>
      <c r="O421" s="9"/>
      <c r="P421" s="6" t="str">
        <f>VLOOKUP(Table1[[#This Row],[SMT]],Table13[[SMT'#]:[163 J Election Question]],9,0)</f>
        <v>No</v>
      </c>
      <c r="Q421" s="6"/>
      <c r="R421" s="6"/>
      <c r="S42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21" s="37">
        <f>VLOOKUP(Table1[[#This Row],[SMT]],'[1]Section 163(j) Election'!$A$5:$J$1406,7,0)</f>
        <v>0</v>
      </c>
    </row>
    <row r="422" spans="1:20" s="5" customFormat="1" ht="30" customHeight="1" x14ac:dyDescent="0.25">
      <c r="A422" s="5" t="s">
        <v>27</v>
      </c>
      <c r="B422" s="15">
        <v>62392</v>
      </c>
      <c r="C422" s="6">
        <v>100</v>
      </c>
      <c r="D422" s="5" t="s">
        <v>27</v>
      </c>
      <c r="E422" s="5" t="s">
        <v>2572</v>
      </c>
      <c r="F422" s="5" t="s">
        <v>2573</v>
      </c>
      <c r="G422" s="5" t="s">
        <v>1084</v>
      </c>
      <c r="H422" s="5" t="s">
        <v>68</v>
      </c>
      <c r="I422" s="5" t="s">
        <v>32</v>
      </c>
      <c r="J422" s="5" t="s">
        <v>1085</v>
      </c>
      <c r="K422" s="7">
        <v>39080</v>
      </c>
      <c r="L422" s="7"/>
      <c r="M422" s="6" t="s">
        <v>37</v>
      </c>
      <c r="N422" s="5" t="s">
        <v>47</v>
      </c>
      <c r="O422" s="9"/>
      <c r="P422" s="6" t="str">
        <f>VLOOKUP(Table1[[#This Row],[SMT]],Table13[[SMT'#]:[163 J Election Question]],9,0)</f>
        <v>No</v>
      </c>
      <c r="Q422" s="6"/>
      <c r="R422" s="6"/>
      <c r="S42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22" s="38">
        <f>VLOOKUP(Table1[[#This Row],[SMT]],'[1]Section 163(j) Election'!$A$5:$J$1406,7,0)</f>
        <v>0</v>
      </c>
    </row>
    <row r="423" spans="1:20" s="5" customFormat="1" ht="30" customHeight="1" x14ac:dyDescent="0.25">
      <c r="A423" s="5" t="s">
        <v>533</v>
      </c>
      <c r="B423" s="15">
        <v>62397</v>
      </c>
      <c r="C423" s="6">
        <v>100</v>
      </c>
      <c r="D423" s="5" t="s">
        <v>533</v>
      </c>
      <c r="E423" s="5" t="s">
        <v>547</v>
      </c>
      <c r="F423" s="5" t="s">
        <v>548</v>
      </c>
      <c r="G423" s="5" t="s">
        <v>502</v>
      </c>
      <c r="H423" s="5" t="s">
        <v>164</v>
      </c>
      <c r="I423" s="5" t="s">
        <v>133</v>
      </c>
      <c r="J423" s="5" t="s">
        <v>24</v>
      </c>
      <c r="K423" s="7">
        <v>38925</v>
      </c>
      <c r="L423" s="7"/>
      <c r="M423" s="6" t="s">
        <v>37</v>
      </c>
      <c r="N423" s="5" t="s">
        <v>47</v>
      </c>
      <c r="O423" s="9"/>
      <c r="P423" s="6" t="str">
        <f>VLOOKUP(Table1[[#This Row],[SMT]],Table13[[SMT'#]:[163 J Election Question]],9,0)</f>
        <v>No</v>
      </c>
      <c r="Q423" s="6"/>
      <c r="R423" s="6"/>
      <c r="S42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23" s="37">
        <f>VLOOKUP(Table1[[#This Row],[SMT]],'[1]Section 163(j) Election'!$A$5:$J$1406,7,0)</f>
        <v>0</v>
      </c>
    </row>
    <row r="424" spans="1:20" s="5" customFormat="1" ht="30" customHeight="1" x14ac:dyDescent="0.25">
      <c r="A424" s="5" t="s">
        <v>3777</v>
      </c>
      <c r="B424" s="15">
        <v>62407</v>
      </c>
      <c r="C424" s="6">
        <v>100</v>
      </c>
      <c r="D424" s="5" t="s">
        <v>3777</v>
      </c>
      <c r="E424" s="5" t="s">
        <v>3802</v>
      </c>
      <c r="F424" s="5" t="s">
        <v>3803</v>
      </c>
      <c r="G424" s="5" t="s">
        <v>1999</v>
      </c>
      <c r="H424" s="5" t="s">
        <v>289</v>
      </c>
      <c r="I424" s="5" t="s">
        <v>133</v>
      </c>
      <c r="J424" s="5" t="s">
        <v>2000</v>
      </c>
      <c r="K424" s="7">
        <v>38846</v>
      </c>
      <c r="L424" s="7"/>
      <c r="M424" s="6" t="s">
        <v>37</v>
      </c>
      <c r="N424" s="5" t="s">
        <v>26</v>
      </c>
      <c r="O424" s="9"/>
      <c r="P424" s="6" t="str">
        <f>VLOOKUP(Table1[[#This Row],[SMT]],Table13[[SMT'#]:[163 J Election Question]],9,0)</f>
        <v>Yes</v>
      </c>
      <c r="Q424" s="6">
        <v>2018</v>
      </c>
      <c r="R424" s="6"/>
      <c r="S42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24" s="38">
        <f>VLOOKUP(Table1[[#This Row],[SMT]],'[1]Section 163(j) Election'!$A$5:$J$1406,7,0)</f>
        <v>2018</v>
      </c>
    </row>
    <row r="425" spans="1:20" s="5" customFormat="1" ht="30" customHeight="1" x14ac:dyDescent="0.25">
      <c r="A425" s="5" t="s">
        <v>2437</v>
      </c>
      <c r="B425" s="15">
        <v>62408</v>
      </c>
      <c r="C425" s="6">
        <v>38</v>
      </c>
      <c r="D425" s="5" t="s">
        <v>2437</v>
      </c>
      <c r="E425" s="5" t="s">
        <v>2507</v>
      </c>
      <c r="F425" s="5" t="s">
        <v>2508</v>
      </c>
      <c r="G425" s="5" t="s">
        <v>2509</v>
      </c>
      <c r="H425" s="5" t="s">
        <v>306</v>
      </c>
      <c r="I425" s="5" t="s">
        <v>133</v>
      </c>
      <c r="J425" s="5" t="s">
        <v>1285</v>
      </c>
      <c r="K425" s="7">
        <v>38713</v>
      </c>
      <c r="L425" s="7"/>
      <c r="M425" s="6" t="s">
        <v>422</v>
      </c>
      <c r="N425" s="5" t="s">
        <v>56</v>
      </c>
      <c r="O425" s="9"/>
      <c r="P425" s="6" t="str">
        <f>VLOOKUP(Table1[[#This Row],[SMT]],Table13[[SMT'#]:[163 J Election Question]],9,0)</f>
        <v>No</v>
      </c>
      <c r="Q425" s="6"/>
      <c r="R425" s="6"/>
      <c r="S42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25" s="37">
        <f>VLOOKUP(Table1[[#This Row],[SMT]],'[1]Section 163(j) Election'!$A$5:$J$1406,7,0)</f>
        <v>0</v>
      </c>
    </row>
    <row r="426" spans="1:20" s="5" customFormat="1" ht="30" customHeight="1" x14ac:dyDescent="0.25">
      <c r="A426" s="5" t="s">
        <v>2637</v>
      </c>
      <c r="B426" s="15">
        <v>62408</v>
      </c>
      <c r="C426" s="6">
        <v>62</v>
      </c>
      <c r="D426" s="5" t="s">
        <v>2637</v>
      </c>
      <c r="E426" s="5" t="s">
        <v>2507</v>
      </c>
      <c r="F426" s="5" t="s">
        <v>2508</v>
      </c>
      <c r="G426" s="5" t="s">
        <v>2509</v>
      </c>
      <c r="H426" s="5" t="s">
        <v>306</v>
      </c>
      <c r="I426" s="5" t="s">
        <v>133</v>
      </c>
      <c r="J426" s="5" t="s">
        <v>1285</v>
      </c>
      <c r="K426" s="7">
        <v>38713</v>
      </c>
      <c r="L426" s="7"/>
      <c r="M426" s="6" t="s">
        <v>422</v>
      </c>
      <c r="N426" s="5" t="s">
        <v>56</v>
      </c>
      <c r="O426" s="9"/>
      <c r="P426" s="6" t="str">
        <f>VLOOKUP(Table1[[#This Row],[SMT]],Table13[[SMT'#]:[163 J Election Question]],9,0)</f>
        <v>No</v>
      </c>
      <c r="Q426" s="6"/>
      <c r="R426" s="6"/>
      <c r="S42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26" s="38">
        <f>VLOOKUP(Table1[[#This Row],[SMT]],'[1]Section 163(j) Election'!$A$5:$J$1406,7,0)</f>
        <v>0</v>
      </c>
    </row>
    <row r="427" spans="1:20" s="5" customFormat="1" ht="30" customHeight="1" x14ac:dyDescent="0.25">
      <c r="A427" s="5" t="s">
        <v>533</v>
      </c>
      <c r="B427" s="15">
        <v>62410</v>
      </c>
      <c r="C427" s="6">
        <v>100</v>
      </c>
      <c r="D427" s="5" t="s">
        <v>533</v>
      </c>
      <c r="E427" s="5" t="s">
        <v>549</v>
      </c>
      <c r="F427" s="5" t="s">
        <v>550</v>
      </c>
      <c r="G427" s="5" t="s">
        <v>114</v>
      </c>
      <c r="H427" s="5" t="s">
        <v>431</v>
      </c>
      <c r="I427" s="5" t="s">
        <v>43</v>
      </c>
      <c r="J427" s="5" t="s">
        <v>116</v>
      </c>
      <c r="K427" s="7">
        <v>38709</v>
      </c>
      <c r="L427" s="7"/>
      <c r="M427" s="6" t="s">
        <v>37</v>
      </c>
      <c r="N427" s="5" t="s">
        <v>47</v>
      </c>
      <c r="O427" s="9"/>
      <c r="P427" s="6" t="str">
        <f>VLOOKUP(Table1[[#This Row],[SMT]],Table13[[SMT'#]:[163 J Election Question]],9,0)</f>
        <v>No</v>
      </c>
      <c r="Q427" s="6"/>
      <c r="R427" s="6"/>
      <c r="S42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27" s="37">
        <f>VLOOKUP(Table1[[#This Row],[SMT]],'[1]Section 163(j) Election'!$A$5:$J$1406,7,0)</f>
        <v>0</v>
      </c>
    </row>
    <row r="428" spans="1:20" s="5" customFormat="1" ht="30" customHeight="1" x14ac:dyDescent="0.25">
      <c r="A428" s="5" t="s">
        <v>27</v>
      </c>
      <c r="B428" s="15">
        <v>62415</v>
      </c>
      <c r="C428" s="6">
        <v>100</v>
      </c>
      <c r="D428" s="5" t="s">
        <v>27</v>
      </c>
      <c r="E428" s="5" t="s">
        <v>2574</v>
      </c>
      <c r="F428" s="5" t="s">
        <v>2575</v>
      </c>
      <c r="G428" s="5" t="s">
        <v>725</v>
      </c>
      <c r="H428" s="5" t="s">
        <v>132</v>
      </c>
      <c r="I428" s="5" t="s">
        <v>133</v>
      </c>
      <c r="J428" s="5" t="s">
        <v>2576</v>
      </c>
      <c r="K428" s="7">
        <v>38897</v>
      </c>
      <c r="L428" s="7"/>
      <c r="M428" s="6" t="s">
        <v>422</v>
      </c>
      <c r="N428" s="5" t="s">
        <v>26</v>
      </c>
      <c r="O428" s="9"/>
      <c r="P428" s="6" t="str">
        <f>VLOOKUP(Table1[[#This Row],[SMT]],Table13[[SMT'#]:[163 J Election Question]],9,0)</f>
        <v>Yes</v>
      </c>
      <c r="Q428" s="6">
        <v>2018</v>
      </c>
      <c r="R428" s="6"/>
      <c r="S42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28" s="38">
        <f>VLOOKUP(Table1[[#This Row],[SMT]],'[1]Section 163(j) Election'!$A$5:$J$1406,7,0)</f>
        <v>2018</v>
      </c>
    </row>
    <row r="429" spans="1:20" s="5" customFormat="1" ht="30" customHeight="1" x14ac:dyDescent="0.25">
      <c r="A429" s="5" t="s">
        <v>2637</v>
      </c>
      <c r="B429" s="15">
        <v>62420</v>
      </c>
      <c r="C429" s="6">
        <v>100</v>
      </c>
      <c r="D429" s="5" t="s">
        <v>2637</v>
      </c>
      <c r="E429" s="5" t="s">
        <v>2664</v>
      </c>
      <c r="F429" s="5" t="s">
        <v>2665</v>
      </c>
      <c r="G429" s="5" t="s">
        <v>2666</v>
      </c>
      <c r="H429" s="5" t="s">
        <v>164</v>
      </c>
      <c r="I429" s="5" t="s">
        <v>133</v>
      </c>
      <c r="J429" s="5" t="s">
        <v>2667</v>
      </c>
      <c r="K429" s="7">
        <v>39016</v>
      </c>
      <c r="L429" s="7"/>
      <c r="M429" s="6" t="s">
        <v>419</v>
      </c>
      <c r="N429" s="5" t="s">
        <v>178</v>
      </c>
      <c r="O429" s="9"/>
      <c r="P429" s="6" t="str">
        <f>VLOOKUP(Table1[[#This Row],[SMT]],Table13[[SMT'#]:[163 J Election Question]],9,0)</f>
        <v>No</v>
      </c>
      <c r="Q429" s="6"/>
      <c r="R429" s="6"/>
      <c r="S42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29" s="37">
        <f>VLOOKUP(Table1[[#This Row],[SMT]],'[1]Section 163(j) Election'!$A$5:$J$1406,7,0)</f>
        <v>0</v>
      </c>
    </row>
    <row r="430" spans="1:20" s="5" customFormat="1" ht="30" customHeight="1" x14ac:dyDescent="0.25">
      <c r="A430" s="5" t="s">
        <v>533</v>
      </c>
      <c r="B430" s="15">
        <v>62422</v>
      </c>
      <c r="C430" s="6">
        <v>100</v>
      </c>
      <c r="D430" s="5" t="s">
        <v>533</v>
      </c>
      <c r="E430" s="5" t="s">
        <v>551</v>
      </c>
      <c r="F430" s="5" t="s">
        <v>552</v>
      </c>
      <c r="G430" s="5" t="s">
        <v>309</v>
      </c>
      <c r="H430" s="5" t="s">
        <v>144</v>
      </c>
      <c r="I430" s="5" t="s">
        <v>133</v>
      </c>
      <c r="J430" s="5" t="s">
        <v>204</v>
      </c>
      <c r="K430" s="7">
        <v>39080</v>
      </c>
      <c r="L430" s="7"/>
      <c r="M430" s="6" t="s">
        <v>37</v>
      </c>
      <c r="N430" s="5" t="s">
        <v>47</v>
      </c>
      <c r="O430" s="9"/>
      <c r="P430" s="6" t="str">
        <f>VLOOKUP(Table1[[#This Row],[SMT]],Table13[[SMT'#]:[163 J Election Question]],9,0)</f>
        <v>Yes</v>
      </c>
      <c r="Q430" s="6">
        <v>2018</v>
      </c>
      <c r="R430" s="6"/>
      <c r="S43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30" s="38">
        <f>VLOOKUP(Table1[[#This Row],[SMT]],'[1]Section 163(j) Election'!$A$5:$J$1406,7,0)</f>
        <v>2018</v>
      </c>
    </row>
    <row r="431" spans="1:20" s="5" customFormat="1" ht="30" customHeight="1" x14ac:dyDescent="0.25">
      <c r="A431" s="5" t="s">
        <v>2637</v>
      </c>
      <c r="B431" s="15">
        <v>62424</v>
      </c>
      <c r="C431" s="6">
        <v>100</v>
      </c>
      <c r="D431" s="5" t="s">
        <v>2637</v>
      </c>
      <c r="E431" s="5" t="s">
        <v>2668</v>
      </c>
      <c r="F431" s="5" t="s">
        <v>2669</v>
      </c>
      <c r="G431" s="5" t="s">
        <v>1167</v>
      </c>
      <c r="H431" s="5" t="s">
        <v>144</v>
      </c>
      <c r="I431" s="5" t="s">
        <v>133</v>
      </c>
      <c r="J431" s="5" t="s">
        <v>1168</v>
      </c>
      <c r="K431" s="7">
        <v>39142</v>
      </c>
      <c r="L431" s="7"/>
      <c r="M431" s="6" t="s">
        <v>419</v>
      </c>
      <c r="N431" s="5" t="s">
        <v>47</v>
      </c>
      <c r="O431" s="9"/>
      <c r="P431" s="6" t="str">
        <f>VLOOKUP(Table1[[#This Row],[SMT]],Table13[[SMT'#]:[163 J Election Question]],9,0)</f>
        <v>Yes</v>
      </c>
      <c r="Q431" s="6">
        <v>2018</v>
      </c>
      <c r="R431" s="6"/>
      <c r="S43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31" s="37">
        <f>VLOOKUP(Table1[[#This Row],[SMT]],'[1]Section 163(j) Election'!$A$5:$J$1406,7,0)</f>
        <v>2018</v>
      </c>
    </row>
    <row r="432" spans="1:20" s="5" customFormat="1" ht="30" customHeight="1" x14ac:dyDescent="0.25">
      <c r="A432" s="5" t="s">
        <v>2726</v>
      </c>
      <c r="B432" s="15">
        <v>62431</v>
      </c>
      <c r="C432" s="6">
        <v>100</v>
      </c>
      <c r="D432" s="5" t="s">
        <v>2726</v>
      </c>
      <c r="E432" s="5" t="s">
        <v>2747</v>
      </c>
      <c r="F432" s="5" t="s">
        <v>2748</v>
      </c>
      <c r="G432" s="5" t="s">
        <v>2744</v>
      </c>
      <c r="H432" s="5" t="s">
        <v>42</v>
      </c>
      <c r="I432" s="5" t="s">
        <v>43</v>
      </c>
      <c r="J432" s="5" t="s">
        <v>228</v>
      </c>
      <c r="K432" s="7">
        <v>39286</v>
      </c>
      <c r="L432" s="7"/>
      <c r="M432" s="6" t="s">
        <v>37</v>
      </c>
      <c r="N432" s="5" t="s">
        <v>47</v>
      </c>
      <c r="O432" s="9"/>
      <c r="P432" s="6" t="str">
        <f>VLOOKUP(Table1[[#This Row],[SMT]],Table13[[SMT'#]:[163 J Election Question]],9,0)</f>
        <v>No</v>
      </c>
      <c r="Q432" s="6"/>
      <c r="R432" s="6"/>
      <c r="S43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32" s="38">
        <f>VLOOKUP(Table1[[#This Row],[SMT]],'[1]Section 163(j) Election'!$A$5:$J$1406,7,0)</f>
        <v>0</v>
      </c>
    </row>
    <row r="433" spans="1:20" s="5" customFormat="1" ht="30" customHeight="1" x14ac:dyDescent="0.25">
      <c r="A433" s="5" t="s">
        <v>2437</v>
      </c>
      <c r="B433" s="15">
        <v>62440</v>
      </c>
      <c r="C433" s="6">
        <v>100</v>
      </c>
      <c r="D433" s="5" t="s">
        <v>2437</v>
      </c>
      <c r="E433" s="5" t="s">
        <v>2510</v>
      </c>
      <c r="F433" s="5" t="s">
        <v>2511</v>
      </c>
      <c r="G433" s="5" t="s">
        <v>1824</v>
      </c>
      <c r="H433" s="5" t="s">
        <v>88</v>
      </c>
      <c r="I433" s="5" t="s">
        <v>32</v>
      </c>
      <c r="J433" s="5" t="s">
        <v>89</v>
      </c>
      <c r="K433" s="7">
        <v>38835</v>
      </c>
      <c r="L433" s="7"/>
      <c r="M433" s="6" t="s">
        <v>37</v>
      </c>
      <c r="N433" s="5" t="s">
        <v>56</v>
      </c>
      <c r="O433" s="9"/>
      <c r="P433" s="6" t="str">
        <f>VLOOKUP(Table1[[#This Row],[SMT]],Table13[[SMT'#]:[163 J Election Question]],9,0)</f>
        <v>Yes</v>
      </c>
      <c r="Q433" s="6">
        <v>2018</v>
      </c>
      <c r="R433" s="6"/>
      <c r="S43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33" s="37">
        <f>VLOOKUP(Table1[[#This Row],[SMT]],'[1]Section 163(j) Election'!$A$5:$J$1406,7,0)</f>
        <v>2018</v>
      </c>
    </row>
    <row r="434" spans="1:20" s="5" customFormat="1" ht="30" customHeight="1" x14ac:dyDescent="0.25">
      <c r="A434" s="5" t="s">
        <v>2437</v>
      </c>
      <c r="B434" s="15">
        <v>62444</v>
      </c>
      <c r="C434" s="6">
        <v>100</v>
      </c>
      <c r="D434" s="5" t="s">
        <v>2437</v>
      </c>
      <c r="E434" s="5" t="s">
        <v>2512</v>
      </c>
      <c r="F434" s="5" t="s">
        <v>2513</v>
      </c>
      <c r="G434" s="5" t="s">
        <v>2514</v>
      </c>
      <c r="H434" s="5" t="s">
        <v>42</v>
      </c>
      <c r="I434" s="5" t="s">
        <v>43</v>
      </c>
      <c r="J434" s="5" t="s">
        <v>1348</v>
      </c>
      <c r="K434" s="7">
        <v>38868</v>
      </c>
      <c r="L434" s="7"/>
      <c r="M434" s="6" t="s">
        <v>422</v>
      </c>
      <c r="N434" s="5" t="s">
        <v>26</v>
      </c>
      <c r="O434" s="9"/>
      <c r="P434" s="6" t="str">
        <f>VLOOKUP(Table1[[#This Row],[SMT]],Table13[[SMT'#]:[163 J Election Question]],9,0)</f>
        <v>No</v>
      </c>
      <c r="Q434" s="6"/>
      <c r="R434" s="6"/>
      <c r="S43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34" s="38">
        <f>VLOOKUP(Table1[[#This Row],[SMT]],'[1]Section 163(j) Election'!$A$5:$J$1406,7,0)</f>
        <v>0</v>
      </c>
    </row>
    <row r="435" spans="1:20" s="5" customFormat="1" ht="30" customHeight="1" x14ac:dyDescent="0.25">
      <c r="A435" s="5" t="s">
        <v>2726</v>
      </c>
      <c r="B435" s="15">
        <v>62445</v>
      </c>
      <c r="C435" s="6">
        <v>100</v>
      </c>
      <c r="D435" s="5" t="s">
        <v>2726</v>
      </c>
      <c r="E435" s="5" t="s">
        <v>2749</v>
      </c>
      <c r="F435" s="5" t="s">
        <v>2750</v>
      </c>
      <c r="G435" s="5" t="s">
        <v>2751</v>
      </c>
      <c r="H435" s="5" t="s">
        <v>53</v>
      </c>
      <c r="I435" s="5" t="s">
        <v>43</v>
      </c>
      <c r="J435" s="5" t="s">
        <v>1348</v>
      </c>
      <c r="K435" s="7">
        <v>38917</v>
      </c>
      <c r="L435" s="7"/>
      <c r="M435" s="6" t="s">
        <v>37</v>
      </c>
      <c r="N435" s="5" t="s">
        <v>47</v>
      </c>
      <c r="O435" s="9"/>
      <c r="P435" s="6" t="str">
        <f>VLOOKUP(Table1[[#This Row],[SMT]],Table13[[SMT'#]:[163 J Election Question]],9,0)</f>
        <v>No</v>
      </c>
      <c r="Q435" s="6"/>
      <c r="R435" s="6"/>
      <c r="S43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35" s="37">
        <f>VLOOKUP(Table1[[#This Row],[SMT]],'[1]Section 163(j) Election'!$A$5:$J$1406,7,0)</f>
        <v>0</v>
      </c>
    </row>
    <row r="436" spans="1:20" s="5" customFormat="1" ht="30" customHeight="1" x14ac:dyDescent="0.25">
      <c r="A436" s="5" t="s">
        <v>27</v>
      </c>
      <c r="B436" s="15">
        <v>62448</v>
      </c>
      <c r="C436" s="6">
        <v>100</v>
      </c>
      <c r="D436" s="5" t="s">
        <v>27</v>
      </c>
      <c r="E436" s="5" t="s">
        <v>2577</v>
      </c>
      <c r="F436" s="5" t="s">
        <v>2578</v>
      </c>
      <c r="G436" s="5" t="s">
        <v>2579</v>
      </c>
      <c r="H436" s="5" t="s">
        <v>232</v>
      </c>
      <c r="I436" s="5" t="s">
        <v>133</v>
      </c>
      <c r="J436" s="5" t="s">
        <v>236</v>
      </c>
      <c r="K436" s="7">
        <v>38968</v>
      </c>
      <c r="L436" s="7"/>
      <c r="M436" s="6" t="s">
        <v>37</v>
      </c>
      <c r="N436" s="5" t="s">
        <v>47</v>
      </c>
      <c r="O436" s="9"/>
      <c r="P436" s="6" t="str">
        <f>VLOOKUP(Table1[[#This Row],[SMT]],Table13[[SMT'#]:[163 J Election Question]],9,0)</f>
        <v>No</v>
      </c>
      <c r="Q436" s="6"/>
      <c r="R436" s="6"/>
      <c r="S43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36" s="17">
        <f>VLOOKUP(Table1[[#This Row],[SMT]],'[1]Section 163(j) Election'!$A$5:$J$1406,7,0)</f>
        <v>0</v>
      </c>
    </row>
    <row r="437" spans="1:20" s="5" customFormat="1" ht="30" customHeight="1" x14ac:dyDescent="0.25">
      <c r="A437" s="5" t="s">
        <v>2437</v>
      </c>
      <c r="B437" s="15">
        <v>62450</v>
      </c>
      <c r="C437" s="6">
        <v>100</v>
      </c>
      <c r="D437" s="5" t="s">
        <v>2437</v>
      </c>
      <c r="E437" s="5" t="s">
        <v>2515</v>
      </c>
      <c r="F437" s="5" t="s">
        <v>2516</v>
      </c>
      <c r="G437" s="5" t="s">
        <v>2517</v>
      </c>
      <c r="H437" s="5" t="s">
        <v>109</v>
      </c>
      <c r="I437" s="5" t="s">
        <v>32</v>
      </c>
      <c r="J437" s="5" t="s">
        <v>333</v>
      </c>
      <c r="K437" s="7">
        <v>38777</v>
      </c>
      <c r="L437" s="7"/>
      <c r="M437" s="6" t="s">
        <v>422</v>
      </c>
      <c r="N437" s="5" t="s">
        <v>26</v>
      </c>
      <c r="O437" s="9"/>
      <c r="P437" s="6" t="str">
        <f>VLOOKUP(Table1[[#This Row],[SMT]],Table13[[SMT'#]:[163 J Election Question]],9,0)</f>
        <v>Yes</v>
      </c>
      <c r="Q437" s="6">
        <v>2018</v>
      </c>
      <c r="R437" s="6"/>
      <c r="S43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37" s="37">
        <f>VLOOKUP(Table1[[#This Row],[SMT]],'[1]Section 163(j) Election'!$A$5:$J$1406,7,0)</f>
        <v>2018</v>
      </c>
    </row>
    <row r="438" spans="1:20" s="5" customFormat="1" ht="30" customHeight="1" x14ac:dyDescent="0.25">
      <c r="A438" s="5" t="s">
        <v>2437</v>
      </c>
      <c r="B438" s="15">
        <v>62451</v>
      </c>
      <c r="C438" s="6">
        <v>100</v>
      </c>
      <c r="D438" s="5" t="s">
        <v>2437</v>
      </c>
      <c r="E438" s="5" t="s">
        <v>2518</v>
      </c>
      <c r="F438" s="5" t="s">
        <v>2519</v>
      </c>
      <c r="G438" s="5" t="s">
        <v>2517</v>
      </c>
      <c r="H438" s="5" t="s">
        <v>109</v>
      </c>
      <c r="I438" s="5" t="s">
        <v>32</v>
      </c>
      <c r="J438" s="5" t="s">
        <v>333</v>
      </c>
      <c r="K438" s="7">
        <v>38777</v>
      </c>
      <c r="L438" s="7"/>
      <c r="M438" s="6" t="s">
        <v>37</v>
      </c>
      <c r="N438" s="5" t="s">
        <v>26</v>
      </c>
      <c r="O438" s="9"/>
      <c r="P438" s="6" t="str">
        <f>VLOOKUP(Table1[[#This Row],[SMT]],Table13[[SMT'#]:[163 J Election Question]],9,0)</f>
        <v>Yes</v>
      </c>
      <c r="Q438" s="6">
        <v>2018</v>
      </c>
      <c r="R438" s="6"/>
      <c r="S43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38" s="38">
        <f>VLOOKUP(Table1[[#This Row],[SMT]],'[1]Section 163(j) Election'!$A$5:$J$1406,7,0)</f>
        <v>2018</v>
      </c>
    </row>
    <row r="439" spans="1:20" s="5" customFormat="1" ht="30" customHeight="1" x14ac:dyDescent="0.25">
      <c r="A439" s="5" t="s">
        <v>27</v>
      </c>
      <c r="B439" s="15">
        <v>62452</v>
      </c>
      <c r="C439" s="6">
        <v>100</v>
      </c>
      <c r="D439" s="5" t="s">
        <v>27</v>
      </c>
      <c r="E439" s="5" t="s">
        <v>2580</v>
      </c>
      <c r="F439" s="5" t="s">
        <v>2581</v>
      </c>
      <c r="G439" s="5" t="s">
        <v>2517</v>
      </c>
      <c r="H439" s="5" t="s">
        <v>109</v>
      </c>
      <c r="I439" s="5" t="s">
        <v>32</v>
      </c>
      <c r="J439" s="5" t="s">
        <v>333</v>
      </c>
      <c r="K439" s="7">
        <v>38777</v>
      </c>
      <c r="L439" s="7"/>
      <c r="M439" s="6" t="s">
        <v>37</v>
      </c>
      <c r="N439" s="5" t="s">
        <v>26</v>
      </c>
      <c r="O439" s="9"/>
      <c r="P439" s="6" t="str">
        <f>VLOOKUP(Table1[[#This Row],[SMT]],Table13[[SMT'#]:[163 J Election Question]],9,0)</f>
        <v>Yes</v>
      </c>
      <c r="Q439" s="6">
        <v>2018</v>
      </c>
      <c r="R439" s="6"/>
      <c r="S43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39" s="37">
        <f>VLOOKUP(Table1[[#This Row],[SMT]],'[1]Section 163(j) Election'!$A$5:$J$1406,7,0)</f>
        <v>2018</v>
      </c>
    </row>
    <row r="440" spans="1:20" s="5" customFormat="1" ht="30" customHeight="1" x14ac:dyDescent="0.25">
      <c r="A440" s="5" t="s">
        <v>2437</v>
      </c>
      <c r="B440" s="15">
        <v>62453</v>
      </c>
      <c r="C440" s="6">
        <v>100</v>
      </c>
      <c r="D440" s="5" t="s">
        <v>2437</v>
      </c>
      <c r="E440" s="5" t="s">
        <v>2520</v>
      </c>
      <c r="F440" s="5" t="s">
        <v>2521</v>
      </c>
      <c r="G440" s="5" t="s">
        <v>2517</v>
      </c>
      <c r="H440" s="5" t="s">
        <v>109</v>
      </c>
      <c r="I440" s="5" t="s">
        <v>32</v>
      </c>
      <c r="J440" s="5" t="s">
        <v>333</v>
      </c>
      <c r="K440" s="7">
        <v>38777</v>
      </c>
      <c r="L440" s="7"/>
      <c r="M440" s="6" t="s">
        <v>422</v>
      </c>
      <c r="N440" s="5" t="s">
        <v>26</v>
      </c>
      <c r="O440" s="9"/>
      <c r="P440" s="6" t="str">
        <f>VLOOKUP(Table1[[#This Row],[SMT]],Table13[[SMT'#]:[163 J Election Question]],9,0)</f>
        <v>No</v>
      </c>
      <c r="Q440" s="6"/>
      <c r="R440" s="6"/>
      <c r="S44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40" s="38">
        <f>VLOOKUP(Table1[[#This Row],[SMT]],'[1]Section 163(j) Election'!$A$5:$J$1406,7,0)</f>
        <v>0</v>
      </c>
    </row>
    <row r="441" spans="1:20" s="5" customFormat="1" ht="30" customHeight="1" x14ac:dyDescent="0.25">
      <c r="A441" s="5" t="s">
        <v>533</v>
      </c>
      <c r="B441" s="15">
        <v>62457</v>
      </c>
      <c r="C441" s="6">
        <v>100</v>
      </c>
      <c r="D441" s="5" t="s">
        <v>533</v>
      </c>
      <c r="E441" s="5" t="s">
        <v>553</v>
      </c>
      <c r="F441" s="5" t="s">
        <v>554</v>
      </c>
      <c r="G441" s="5" t="s">
        <v>517</v>
      </c>
      <c r="H441" s="5" t="s">
        <v>499</v>
      </c>
      <c r="I441" s="5" t="s">
        <v>43</v>
      </c>
      <c r="J441" s="5" t="s">
        <v>494</v>
      </c>
      <c r="K441" s="7">
        <v>38818</v>
      </c>
      <c r="L441" s="7"/>
      <c r="M441" s="6" t="s">
        <v>37</v>
      </c>
      <c r="N441" s="5" t="s">
        <v>47</v>
      </c>
      <c r="O441" s="9"/>
      <c r="P441" s="6" t="str">
        <f>VLOOKUP(Table1[[#This Row],[SMT]],Table13[[SMT'#]:[163 J Election Question]],9,0)</f>
        <v>Yes</v>
      </c>
      <c r="Q441" s="6">
        <v>2018</v>
      </c>
      <c r="R441" s="6"/>
      <c r="S44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41" s="37">
        <f>VLOOKUP(Table1[[#This Row],[SMT]],'[1]Section 163(j) Election'!$A$5:$J$1406,7,0)</f>
        <v>2018</v>
      </c>
    </row>
    <row r="442" spans="1:20" s="5" customFormat="1" ht="30" customHeight="1" x14ac:dyDescent="0.25">
      <c r="A442" s="5" t="s">
        <v>533</v>
      </c>
      <c r="B442" s="15">
        <v>62459</v>
      </c>
      <c r="C442" s="6">
        <v>100</v>
      </c>
      <c r="D442" s="5" t="s">
        <v>533</v>
      </c>
      <c r="E442" s="5" t="s">
        <v>555</v>
      </c>
      <c r="F442" s="5" t="s">
        <v>556</v>
      </c>
      <c r="G442" s="5" t="s">
        <v>557</v>
      </c>
      <c r="H442" s="5" t="s">
        <v>524</v>
      </c>
      <c r="I442" s="5" t="s">
        <v>43</v>
      </c>
      <c r="J442" s="5" t="s">
        <v>432</v>
      </c>
      <c r="K442" s="7">
        <v>39038</v>
      </c>
      <c r="L442" s="7"/>
      <c r="M442" s="6" t="s">
        <v>419</v>
      </c>
      <c r="N442" s="5" t="s">
        <v>47</v>
      </c>
      <c r="O442" s="9"/>
      <c r="P442" s="6" t="str">
        <f>VLOOKUP(Table1[[#This Row],[SMT]],Table13[[SMT'#]:[163 J Election Question]],9,0)</f>
        <v>No</v>
      </c>
      <c r="Q442" s="6"/>
      <c r="R442" s="6"/>
      <c r="S44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42" s="38">
        <f>VLOOKUP(Table1[[#This Row],[SMT]],'[1]Section 163(j) Election'!$A$5:$J$1406,7,0)</f>
        <v>0</v>
      </c>
    </row>
    <row r="443" spans="1:20" s="5" customFormat="1" ht="30" customHeight="1" x14ac:dyDescent="0.25">
      <c r="A443" s="5" t="s">
        <v>3675</v>
      </c>
      <c r="B443" s="15">
        <v>62460</v>
      </c>
      <c r="C443" s="6">
        <v>100</v>
      </c>
      <c r="D443" s="5" t="s">
        <v>3675</v>
      </c>
      <c r="E443" s="5" t="s">
        <v>3694</v>
      </c>
      <c r="F443" s="5" t="s">
        <v>3695</v>
      </c>
      <c r="G443" s="5" t="s">
        <v>3696</v>
      </c>
      <c r="H443" s="5" t="s">
        <v>451</v>
      </c>
      <c r="I443" s="5" t="s">
        <v>452</v>
      </c>
      <c r="J443" s="5" t="s">
        <v>3697</v>
      </c>
      <c r="K443" s="7">
        <v>38671</v>
      </c>
      <c r="L443" s="7"/>
      <c r="M443" s="6" t="s">
        <v>37</v>
      </c>
      <c r="N443" s="5" t="s">
        <v>178</v>
      </c>
      <c r="O443" s="9"/>
      <c r="P443" s="6" t="str">
        <f>VLOOKUP(Table1[[#This Row],[SMT]],Table13[[SMT'#]:[163 J Election Question]],9,0)</f>
        <v>Yes</v>
      </c>
      <c r="Q443" s="6">
        <v>2018</v>
      </c>
      <c r="R443" s="6"/>
      <c r="S44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43" s="37">
        <f>VLOOKUP(Table1[[#This Row],[SMT]],'[1]Section 163(j) Election'!$A$5:$J$1406,7,0)</f>
        <v>2018</v>
      </c>
    </row>
    <row r="444" spans="1:20" s="5" customFormat="1" ht="30" customHeight="1" x14ac:dyDescent="0.25">
      <c r="A444" s="5" t="s">
        <v>3777</v>
      </c>
      <c r="B444" s="15">
        <v>62462</v>
      </c>
      <c r="C444" s="6">
        <v>100</v>
      </c>
      <c r="D444" s="5" t="s">
        <v>3777</v>
      </c>
      <c r="E444" s="5" t="s">
        <v>3804</v>
      </c>
      <c r="F444" s="5" t="s">
        <v>3805</v>
      </c>
      <c r="G444" s="5" t="s">
        <v>3806</v>
      </c>
      <c r="H444" s="5" t="s">
        <v>232</v>
      </c>
      <c r="I444" s="5" t="s">
        <v>133</v>
      </c>
      <c r="J444" s="5" t="s">
        <v>233</v>
      </c>
      <c r="K444" s="7">
        <v>38716</v>
      </c>
      <c r="L444" s="7"/>
      <c r="M444" s="6" t="s">
        <v>422</v>
      </c>
      <c r="N444" s="5" t="s">
        <v>47</v>
      </c>
      <c r="O444" s="9"/>
      <c r="P444" s="6" t="str">
        <f>VLOOKUP(Table1[[#This Row],[SMT]],Table13[[SMT'#]:[163 J Election Question]],9,0)</f>
        <v>Yes</v>
      </c>
      <c r="Q444" s="6">
        <v>2018</v>
      </c>
      <c r="R444" s="6"/>
      <c r="S44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44" s="38">
        <f>VLOOKUP(Table1[[#This Row],[SMT]],'[1]Section 163(j) Election'!$A$5:$J$1406,7,0)</f>
        <v>0</v>
      </c>
    </row>
    <row r="445" spans="1:20" s="5" customFormat="1" ht="30" customHeight="1" x14ac:dyDescent="0.25">
      <c r="A445" s="5" t="s">
        <v>3714</v>
      </c>
      <c r="B445" s="15">
        <v>62463</v>
      </c>
      <c r="C445" s="6">
        <v>100</v>
      </c>
      <c r="D445" s="5" t="s">
        <v>3714</v>
      </c>
      <c r="E445" s="5" t="s">
        <v>3715</v>
      </c>
      <c r="F445" s="5" t="s">
        <v>3716</v>
      </c>
      <c r="G445" s="5" t="s">
        <v>1314</v>
      </c>
      <c r="H445" s="5" t="s">
        <v>451</v>
      </c>
      <c r="I445" s="5" t="s">
        <v>452</v>
      </c>
      <c r="J445" s="5" t="s">
        <v>1315</v>
      </c>
      <c r="K445" s="7">
        <v>38701</v>
      </c>
      <c r="L445" s="7"/>
      <c r="M445" s="6" t="s">
        <v>419</v>
      </c>
      <c r="N445" s="5" t="s">
        <v>178</v>
      </c>
      <c r="O445" s="9"/>
      <c r="P445" s="6" t="str">
        <f>VLOOKUP(Table1[[#This Row],[SMT]],Table13[[SMT'#]:[163 J Election Question]],9,0)</f>
        <v>Yes</v>
      </c>
      <c r="Q445" s="6">
        <v>2018</v>
      </c>
      <c r="R445" s="6"/>
      <c r="S44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45" s="37">
        <f>VLOOKUP(Table1[[#This Row],[SMT]],'[1]Section 163(j) Election'!$A$5:$J$1406,7,0)</f>
        <v>2018</v>
      </c>
    </row>
    <row r="446" spans="1:20" s="5" customFormat="1" ht="30" customHeight="1" x14ac:dyDescent="0.25">
      <c r="A446" s="5" t="s">
        <v>2726</v>
      </c>
      <c r="B446" s="15">
        <v>62464</v>
      </c>
      <c r="C446" s="6">
        <v>100</v>
      </c>
      <c r="D446" s="5" t="s">
        <v>2726</v>
      </c>
      <c r="E446" s="5" t="s">
        <v>2752</v>
      </c>
      <c r="F446" s="5" t="s">
        <v>2753</v>
      </c>
      <c r="G446" s="5" t="s">
        <v>185</v>
      </c>
      <c r="H446" s="5" t="s">
        <v>88</v>
      </c>
      <c r="I446" s="5" t="s">
        <v>32</v>
      </c>
      <c r="J446" s="5" t="s">
        <v>89</v>
      </c>
      <c r="K446" s="7">
        <v>39358</v>
      </c>
      <c r="L446" s="7"/>
      <c r="M446" s="6" t="s">
        <v>419</v>
      </c>
      <c r="N446" s="5" t="s">
        <v>47</v>
      </c>
      <c r="O446" s="9"/>
      <c r="P446" s="6" t="str">
        <f>VLOOKUP(Table1[[#This Row],[SMT]],Table13[[SMT'#]:[163 J Election Question]],9,0)</f>
        <v>No</v>
      </c>
      <c r="Q446" s="6"/>
      <c r="R446" s="6"/>
      <c r="S44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46" s="38">
        <f>VLOOKUP(Table1[[#This Row],[SMT]],'[1]Section 163(j) Election'!$A$5:$J$1406,7,0)</f>
        <v>0</v>
      </c>
    </row>
    <row r="447" spans="1:20" s="5" customFormat="1" ht="30" customHeight="1" x14ac:dyDescent="0.25">
      <c r="A447" s="5" t="s">
        <v>2897</v>
      </c>
      <c r="B447" s="15">
        <v>62473</v>
      </c>
      <c r="C447" s="6">
        <v>100</v>
      </c>
      <c r="D447" s="5" t="s">
        <v>2897</v>
      </c>
      <c r="E447" s="5" t="s">
        <v>2905</v>
      </c>
      <c r="F447" s="5" t="s">
        <v>2906</v>
      </c>
      <c r="G447" s="5" t="s">
        <v>2907</v>
      </c>
      <c r="H447" s="5" t="s">
        <v>31</v>
      </c>
      <c r="I447" s="5" t="s">
        <v>32</v>
      </c>
      <c r="J447" s="5" t="s">
        <v>24</v>
      </c>
      <c r="K447" s="7">
        <v>39535</v>
      </c>
      <c r="L447" s="7"/>
      <c r="M447" s="6" t="s">
        <v>154</v>
      </c>
      <c r="N447" s="5" t="s">
        <v>47</v>
      </c>
      <c r="O447" s="9"/>
      <c r="P447" s="6" t="str">
        <f>VLOOKUP(Table1[[#This Row],[SMT]],Table13[[SMT'#]:[163 J Election Question]],9,0)</f>
        <v>Yes</v>
      </c>
      <c r="Q447" s="6">
        <v>2018</v>
      </c>
      <c r="R447" s="6"/>
      <c r="S44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47" s="37">
        <f>VLOOKUP(Table1[[#This Row],[SMT]],'[1]Section 163(j) Election'!$A$5:$J$1406,7,0)</f>
        <v>2018</v>
      </c>
    </row>
    <row r="448" spans="1:20" s="5" customFormat="1" ht="30" customHeight="1" x14ac:dyDescent="0.25">
      <c r="A448" s="5" t="s">
        <v>27</v>
      </c>
      <c r="B448" s="15">
        <v>62476</v>
      </c>
      <c r="C448" s="6">
        <v>100</v>
      </c>
      <c r="D448" s="5" t="s">
        <v>27</v>
      </c>
      <c r="E448" s="5" t="s">
        <v>2582</v>
      </c>
      <c r="F448" s="5" t="s">
        <v>2583</v>
      </c>
      <c r="G448" s="5" t="s">
        <v>1084</v>
      </c>
      <c r="H448" s="5" t="s">
        <v>68</v>
      </c>
      <c r="I448" s="5" t="s">
        <v>32</v>
      </c>
      <c r="J448" s="5" t="s">
        <v>1085</v>
      </c>
      <c r="K448" s="7">
        <v>38923</v>
      </c>
      <c r="L448" s="7"/>
      <c r="M448" s="6" t="s">
        <v>419</v>
      </c>
      <c r="N448" s="5" t="s">
        <v>47</v>
      </c>
      <c r="O448" s="9"/>
      <c r="P448" s="6" t="str">
        <f>VLOOKUP(Table1[[#This Row],[SMT]],Table13[[SMT'#]:[163 J Election Question]],9,0)</f>
        <v>Yes</v>
      </c>
      <c r="Q448" s="6">
        <v>2018</v>
      </c>
      <c r="R448" s="6"/>
      <c r="S44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48" s="38">
        <f>VLOOKUP(Table1[[#This Row],[SMT]],'[1]Section 163(j) Election'!$A$5:$J$1406,7,0)</f>
        <v>2018</v>
      </c>
    </row>
    <row r="449" spans="1:20" s="5" customFormat="1" ht="30" customHeight="1" x14ac:dyDescent="0.25">
      <c r="A449" s="5" t="s">
        <v>2437</v>
      </c>
      <c r="B449" s="15">
        <v>62477</v>
      </c>
      <c r="C449" s="6">
        <v>100</v>
      </c>
      <c r="D449" s="5" t="s">
        <v>2437</v>
      </c>
      <c r="E449" s="5" t="s">
        <v>2522</v>
      </c>
      <c r="F449" s="5" t="s">
        <v>2523</v>
      </c>
      <c r="G449" s="5" t="s">
        <v>2316</v>
      </c>
      <c r="H449" s="5" t="s">
        <v>31</v>
      </c>
      <c r="I449" s="5" t="s">
        <v>32</v>
      </c>
      <c r="J449" s="5" t="s">
        <v>2317</v>
      </c>
      <c r="K449" s="7">
        <v>38793</v>
      </c>
      <c r="L449" s="7"/>
      <c r="M449" s="6" t="s">
        <v>422</v>
      </c>
      <c r="N449" s="5" t="s">
        <v>26</v>
      </c>
      <c r="O449" s="9"/>
      <c r="P449" s="6" t="str">
        <f>VLOOKUP(Table1[[#This Row],[SMT]],Table13[[SMT'#]:[163 J Election Question]],9,0)</f>
        <v>No</v>
      </c>
      <c r="Q449" s="6"/>
      <c r="R449" s="6"/>
      <c r="S44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49" s="37">
        <f>VLOOKUP(Table1[[#This Row],[SMT]],'[1]Section 163(j) Election'!$A$5:$J$1406,7,0)</f>
        <v>0</v>
      </c>
    </row>
    <row r="450" spans="1:20" s="5" customFormat="1" ht="30" customHeight="1" x14ac:dyDescent="0.25">
      <c r="A450" s="5" t="s">
        <v>2850</v>
      </c>
      <c r="B450" s="15">
        <v>62480</v>
      </c>
      <c r="C450" s="6">
        <v>100</v>
      </c>
      <c r="D450" s="5" t="s">
        <v>2850</v>
      </c>
      <c r="E450" s="5" t="s">
        <v>2856</v>
      </c>
      <c r="F450" s="5" t="s">
        <v>2857</v>
      </c>
      <c r="G450" s="5" t="s">
        <v>2858</v>
      </c>
      <c r="H450" s="5" t="s">
        <v>100</v>
      </c>
      <c r="I450" s="5" t="s">
        <v>32</v>
      </c>
      <c r="J450" s="5" t="s">
        <v>122</v>
      </c>
      <c r="K450" s="7">
        <v>39442</v>
      </c>
      <c r="L450" s="7"/>
      <c r="M450" s="6" t="s">
        <v>117</v>
      </c>
      <c r="N450" s="5" t="s">
        <v>26</v>
      </c>
      <c r="O450" s="9"/>
      <c r="P450" s="6" t="str">
        <f>VLOOKUP(Table1[[#This Row],[SMT]],Table13[[SMT'#]:[163 J Election Question]],9,0)</f>
        <v>Yes</v>
      </c>
      <c r="Q450" s="6">
        <v>2018</v>
      </c>
      <c r="R450" s="6"/>
      <c r="S45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50" s="38">
        <f>VLOOKUP(Table1[[#This Row],[SMT]],'[1]Section 163(j) Election'!$A$5:$J$1406,7,0)</f>
        <v>2018</v>
      </c>
    </row>
    <row r="451" spans="1:20" s="5" customFormat="1" ht="30" customHeight="1" x14ac:dyDescent="0.25">
      <c r="A451" s="5" t="s">
        <v>3714</v>
      </c>
      <c r="B451" s="15">
        <v>62492</v>
      </c>
      <c r="C451" s="6">
        <v>100</v>
      </c>
      <c r="D451" s="5" t="s">
        <v>3714</v>
      </c>
      <c r="E451" s="5" t="s">
        <v>3717</v>
      </c>
      <c r="F451" s="5" t="s">
        <v>3718</v>
      </c>
      <c r="G451" s="5" t="s">
        <v>3719</v>
      </c>
      <c r="H451" s="5" t="s">
        <v>463</v>
      </c>
      <c r="I451" s="5" t="s">
        <v>452</v>
      </c>
      <c r="J451" s="5" t="s">
        <v>1130</v>
      </c>
      <c r="K451" s="7">
        <v>38708</v>
      </c>
      <c r="L451" s="7"/>
      <c r="M451" s="6" t="s">
        <v>419</v>
      </c>
      <c r="N451" s="5" t="s">
        <v>56</v>
      </c>
      <c r="O451" s="9"/>
      <c r="P451" s="6" t="str">
        <f>VLOOKUP(Table1[[#This Row],[SMT]],Table13[[SMT'#]:[163 J Election Question]],9,0)</f>
        <v>Yes</v>
      </c>
      <c r="Q451" s="6">
        <v>2018</v>
      </c>
      <c r="R451" s="6"/>
      <c r="S45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51" s="37">
        <f>VLOOKUP(Table1[[#This Row],[SMT]],'[1]Section 163(j) Election'!$A$5:$J$1406,7,0)</f>
        <v>2018</v>
      </c>
    </row>
    <row r="452" spans="1:20" s="5" customFormat="1" ht="30" customHeight="1" x14ac:dyDescent="0.25">
      <c r="A452" s="5" t="s">
        <v>3714</v>
      </c>
      <c r="B452" s="15">
        <v>62493</v>
      </c>
      <c r="C452" s="6">
        <v>100</v>
      </c>
      <c r="D452" s="5" t="s">
        <v>3714</v>
      </c>
      <c r="E452" s="5" t="s">
        <v>3720</v>
      </c>
      <c r="F452" s="5" t="s">
        <v>3721</v>
      </c>
      <c r="G452" s="5" t="s">
        <v>3623</v>
      </c>
      <c r="H452" s="5" t="s">
        <v>1334</v>
      </c>
      <c r="I452" s="5" t="s">
        <v>17</v>
      </c>
      <c r="J452" s="5" t="s">
        <v>18</v>
      </c>
      <c r="K452" s="7">
        <v>38699</v>
      </c>
      <c r="L452" s="7"/>
      <c r="M452" s="6" t="s">
        <v>419</v>
      </c>
      <c r="N452" s="5" t="s">
        <v>178</v>
      </c>
      <c r="O452" s="9"/>
      <c r="P452" s="6" t="str">
        <f>VLOOKUP(Table1[[#This Row],[SMT]],Table13[[SMT'#]:[163 J Election Question]],9,0)</f>
        <v>Yes</v>
      </c>
      <c r="Q452" s="6">
        <v>2018</v>
      </c>
      <c r="R452" s="6"/>
      <c r="S45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52" s="38">
        <f>VLOOKUP(Table1[[#This Row],[SMT]],'[1]Section 163(j) Election'!$A$5:$J$1406,7,0)</f>
        <v>2018</v>
      </c>
    </row>
    <row r="453" spans="1:20" s="5" customFormat="1" ht="30" customHeight="1" x14ac:dyDescent="0.25">
      <c r="A453" s="5" t="s">
        <v>3714</v>
      </c>
      <c r="B453" s="15">
        <v>62497</v>
      </c>
      <c r="C453" s="6">
        <v>100</v>
      </c>
      <c r="D453" s="5" t="s">
        <v>3714</v>
      </c>
      <c r="E453" s="5" t="s">
        <v>3722</v>
      </c>
      <c r="F453" s="5" t="s">
        <v>3723</v>
      </c>
      <c r="G453" s="5" t="s">
        <v>2499</v>
      </c>
      <c r="H453" s="5" t="s">
        <v>451</v>
      </c>
      <c r="I453" s="5" t="s">
        <v>452</v>
      </c>
      <c r="J453" s="5" t="s">
        <v>274</v>
      </c>
      <c r="K453" s="7">
        <v>38705</v>
      </c>
      <c r="L453" s="7"/>
      <c r="M453" s="6" t="s">
        <v>419</v>
      </c>
      <c r="N453" s="5" t="s">
        <v>178</v>
      </c>
      <c r="O453" s="9"/>
      <c r="P453" s="6" t="str">
        <f>VLOOKUP(Table1[[#This Row],[SMT]],Table13[[SMT'#]:[163 J Election Question]],9,0)</f>
        <v>Yes</v>
      </c>
      <c r="Q453" s="6">
        <v>2018</v>
      </c>
      <c r="R453" s="6"/>
      <c r="S45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53" s="37">
        <f>VLOOKUP(Table1[[#This Row],[SMT]],'[1]Section 163(j) Election'!$A$5:$J$1406,7,0)</f>
        <v>2018</v>
      </c>
    </row>
    <row r="454" spans="1:20" s="5" customFormat="1" ht="30" customHeight="1" x14ac:dyDescent="0.25">
      <c r="A454" s="5" t="s">
        <v>3714</v>
      </c>
      <c r="B454" s="15">
        <v>62498</v>
      </c>
      <c r="C454" s="6">
        <v>100</v>
      </c>
      <c r="D454" s="5" t="s">
        <v>3714</v>
      </c>
      <c r="E454" s="5" t="s">
        <v>3724</v>
      </c>
      <c r="F454" s="5" t="s">
        <v>3725</v>
      </c>
      <c r="G454" s="5" t="s">
        <v>3581</v>
      </c>
      <c r="H454" s="5" t="s">
        <v>1334</v>
      </c>
      <c r="I454" s="5" t="s">
        <v>17</v>
      </c>
      <c r="J454" s="5" t="s">
        <v>710</v>
      </c>
      <c r="K454" s="7">
        <v>38708</v>
      </c>
      <c r="L454" s="7"/>
      <c r="M454" s="6" t="s">
        <v>419</v>
      </c>
      <c r="N454" s="5" t="s">
        <v>178</v>
      </c>
      <c r="O454" s="9"/>
      <c r="P454" s="6" t="str">
        <f>VLOOKUP(Table1[[#This Row],[SMT]],Table13[[SMT'#]:[163 J Election Question]],9,0)</f>
        <v>Yes</v>
      </c>
      <c r="Q454" s="6">
        <v>2018</v>
      </c>
      <c r="R454" s="6"/>
      <c r="S45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54" s="38">
        <f>VLOOKUP(Table1[[#This Row],[SMT]],'[1]Section 163(j) Election'!$A$5:$J$1406,7,0)</f>
        <v>2018</v>
      </c>
    </row>
    <row r="455" spans="1:20" s="5" customFormat="1" ht="30" customHeight="1" x14ac:dyDescent="0.25">
      <c r="A455" s="5" t="s">
        <v>27</v>
      </c>
      <c r="B455" s="15">
        <v>62499</v>
      </c>
      <c r="C455" s="6">
        <v>100</v>
      </c>
      <c r="D455" s="5" t="s">
        <v>27</v>
      </c>
      <c r="E455" s="5" t="s">
        <v>2584</v>
      </c>
      <c r="F455" s="5" t="s">
        <v>2585</v>
      </c>
      <c r="G455" s="5" t="s">
        <v>2586</v>
      </c>
      <c r="H455" s="5" t="s">
        <v>68</v>
      </c>
      <c r="I455" s="5" t="s">
        <v>32</v>
      </c>
      <c r="J455" s="5" t="s">
        <v>1828</v>
      </c>
      <c r="K455" s="7">
        <v>38929</v>
      </c>
      <c r="L455" s="7"/>
      <c r="M455" s="6" t="s">
        <v>37</v>
      </c>
      <c r="N455" s="5" t="s">
        <v>47</v>
      </c>
      <c r="O455" s="9"/>
      <c r="P455" s="6" t="str">
        <f>VLOOKUP(Table1[[#This Row],[SMT]],Table13[[SMT'#]:[163 J Election Question]],9,0)</f>
        <v>No</v>
      </c>
      <c r="Q455" s="6"/>
      <c r="R455" s="6"/>
      <c r="S45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55" s="37">
        <f>VLOOKUP(Table1[[#This Row],[SMT]],'[1]Section 163(j) Election'!$A$5:$J$1406,7,0)</f>
        <v>0</v>
      </c>
    </row>
    <row r="456" spans="1:20" s="5" customFormat="1" ht="30" customHeight="1" x14ac:dyDescent="0.25">
      <c r="A456" s="5" t="s">
        <v>1162</v>
      </c>
      <c r="B456" s="15">
        <v>62500</v>
      </c>
      <c r="C456" s="6">
        <v>100</v>
      </c>
      <c r="D456" s="5" t="s">
        <v>1162</v>
      </c>
      <c r="E456" s="5" t="s">
        <v>1183</v>
      </c>
      <c r="F456" s="5" t="s">
        <v>1184</v>
      </c>
      <c r="G456" s="5" t="s">
        <v>1185</v>
      </c>
      <c r="H456" s="5" t="s">
        <v>499</v>
      </c>
      <c r="I456" s="5" t="s">
        <v>43</v>
      </c>
      <c r="J456" s="5" t="s">
        <v>525</v>
      </c>
      <c r="K456" s="7">
        <v>38828</v>
      </c>
      <c r="L456" s="7"/>
      <c r="M456" s="6" t="s">
        <v>419</v>
      </c>
      <c r="N456" s="5" t="s">
        <v>47</v>
      </c>
      <c r="O456" s="9"/>
      <c r="P456" s="6" t="str">
        <f>VLOOKUP(Table1[[#This Row],[SMT]],Table13[[SMT'#]:[163 J Election Question]],9,0)</f>
        <v>Yes</v>
      </c>
      <c r="Q456" s="6">
        <v>2018</v>
      </c>
      <c r="R456" s="6"/>
      <c r="S45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56" s="38">
        <f>VLOOKUP(Table1[[#This Row],[SMT]],'[1]Section 163(j) Election'!$A$5:$J$1406,7,0)</f>
        <v>2018</v>
      </c>
    </row>
    <row r="457" spans="1:20" s="5" customFormat="1" ht="30" customHeight="1" x14ac:dyDescent="0.25">
      <c r="A457" s="5" t="s">
        <v>3675</v>
      </c>
      <c r="B457" s="15">
        <v>62502</v>
      </c>
      <c r="C457" s="6">
        <v>100</v>
      </c>
      <c r="D457" s="5" t="s">
        <v>3675</v>
      </c>
      <c r="E457" s="5" t="s">
        <v>3698</v>
      </c>
      <c r="F457" s="5" t="s">
        <v>3699</v>
      </c>
      <c r="G457" s="5" t="s">
        <v>3475</v>
      </c>
      <c r="H457" s="5" t="s">
        <v>1319</v>
      </c>
      <c r="I457" s="5" t="s">
        <v>17</v>
      </c>
      <c r="J457" s="5" t="s">
        <v>1320</v>
      </c>
      <c r="K457" s="7">
        <v>38705</v>
      </c>
      <c r="L457" s="7"/>
      <c r="M457" s="6" t="s">
        <v>117</v>
      </c>
      <c r="N457" s="5" t="s">
        <v>178</v>
      </c>
      <c r="O457" s="9"/>
      <c r="P457" s="6" t="str">
        <f>VLOOKUP(Table1[[#This Row],[SMT]],Table13[[SMT'#]:[163 J Election Question]],9,0)</f>
        <v>Yes</v>
      </c>
      <c r="Q457" s="6">
        <v>2018</v>
      </c>
      <c r="R457" s="6"/>
      <c r="S45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57" s="37">
        <f>VLOOKUP(Table1[[#This Row],[SMT]],'[1]Section 163(j) Election'!$A$5:$J$1406,7,0)</f>
        <v>2018</v>
      </c>
    </row>
    <row r="458" spans="1:20" s="5" customFormat="1" ht="30" customHeight="1" x14ac:dyDescent="0.25">
      <c r="A458" s="5" t="s">
        <v>3714</v>
      </c>
      <c r="B458" s="15">
        <v>62505</v>
      </c>
      <c r="C458" s="6">
        <v>100</v>
      </c>
      <c r="D458" s="5" t="s">
        <v>3714</v>
      </c>
      <c r="E458" s="5" t="s">
        <v>3726</v>
      </c>
      <c r="F458" s="5" t="s">
        <v>3727</v>
      </c>
      <c r="G458" s="5" t="s">
        <v>3728</v>
      </c>
      <c r="H458" s="5" t="s">
        <v>451</v>
      </c>
      <c r="I458" s="5" t="s">
        <v>452</v>
      </c>
      <c r="J458" s="5" t="s">
        <v>458</v>
      </c>
      <c r="K458" s="7">
        <v>38715</v>
      </c>
      <c r="L458" s="7"/>
      <c r="M458" s="6" t="s">
        <v>117</v>
      </c>
      <c r="N458" s="5" t="s">
        <v>178</v>
      </c>
      <c r="O458" s="9"/>
      <c r="P458" s="6" t="str">
        <f>VLOOKUP(Table1[[#This Row],[SMT]],Table13[[SMT'#]:[163 J Election Question]],9,0)</f>
        <v>No</v>
      </c>
      <c r="Q458" s="6"/>
      <c r="R458" s="6"/>
      <c r="S45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58" s="38">
        <f>VLOOKUP(Table1[[#This Row],[SMT]],'[1]Section 163(j) Election'!$A$5:$J$1406,7,0)</f>
        <v>0</v>
      </c>
    </row>
    <row r="459" spans="1:20" s="5" customFormat="1" ht="30" customHeight="1" x14ac:dyDescent="0.25">
      <c r="A459" s="5" t="s">
        <v>27</v>
      </c>
      <c r="B459" s="15">
        <v>62506</v>
      </c>
      <c r="C459" s="6">
        <v>100</v>
      </c>
      <c r="D459" s="5" t="s">
        <v>27</v>
      </c>
      <c r="E459" s="5" t="s">
        <v>2587</v>
      </c>
      <c r="F459" s="5" t="s">
        <v>2588</v>
      </c>
      <c r="G459" s="5" t="s">
        <v>2589</v>
      </c>
      <c r="H459" s="5" t="s">
        <v>88</v>
      </c>
      <c r="I459" s="5" t="s">
        <v>32</v>
      </c>
      <c r="J459" s="5" t="s">
        <v>722</v>
      </c>
      <c r="K459" s="7">
        <v>38932</v>
      </c>
      <c r="L459" s="7"/>
      <c r="M459" s="6" t="s">
        <v>37</v>
      </c>
      <c r="N459" s="5" t="s">
        <v>47</v>
      </c>
      <c r="O459" s="9"/>
      <c r="P459" s="6" t="str">
        <f>VLOOKUP(Table1[[#This Row],[SMT]],Table13[[SMT'#]:[163 J Election Question]],9,0)</f>
        <v>No</v>
      </c>
      <c r="Q459" s="6"/>
      <c r="R459" s="6"/>
      <c r="S45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59" s="37">
        <f>VLOOKUP(Table1[[#This Row],[SMT]],'[1]Section 163(j) Election'!$A$5:$J$1406,7,0)</f>
        <v>0</v>
      </c>
    </row>
    <row r="460" spans="1:20" s="5" customFormat="1" ht="30" customHeight="1" x14ac:dyDescent="0.25">
      <c r="A460" s="5" t="s">
        <v>27</v>
      </c>
      <c r="B460" s="15">
        <v>62508</v>
      </c>
      <c r="C460" s="6">
        <v>100</v>
      </c>
      <c r="D460" s="5" t="s">
        <v>27</v>
      </c>
      <c r="E460" s="5" t="s">
        <v>2590</v>
      </c>
      <c r="F460" s="5" t="s">
        <v>2591</v>
      </c>
      <c r="G460" s="5" t="s">
        <v>231</v>
      </c>
      <c r="H460" s="5" t="s">
        <v>232</v>
      </c>
      <c r="I460" s="5" t="s">
        <v>133</v>
      </c>
      <c r="J460" s="5" t="s">
        <v>233</v>
      </c>
      <c r="K460" s="7">
        <v>39157</v>
      </c>
      <c r="L460" s="7"/>
      <c r="M460" s="6" t="s">
        <v>37</v>
      </c>
      <c r="N460" s="5" t="s">
        <v>56</v>
      </c>
      <c r="O460" s="9"/>
      <c r="P460" s="6" t="str">
        <f>VLOOKUP(Table1[[#This Row],[SMT]],Table13[[SMT'#]:[163 J Election Question]],9,0)</f>
        <v>No</v>
      </c>
      <c r="Q460" s="6"/>
      <c r="R460" s="6"/>
      <c r="S46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60" s="38">
        <f>VLOOKUP(Table1[[#This Row],[SMT]],'[1]Section 163(j) Election'!$A$5:$J$1406,7,0)</f>
        <v>0</v>
      </c>
    </row>
    <row r="461" spans="1:20" s="5" customFormat="1" ht="30" customHeight="1" x14ac:dyDescent="0.25">
      <c r="A461" s="5" t="s">
        <v>2437</v>
      </c>
      <c r="B461" s="15">
        <v>62510</v>
      </c>
      <c r="C461" s="6">
        <v>100</v>
      </c>
      <c r="D461" s="5" t="s">
        <v>2437</v>
      </c>
      <c r="E461" s="5" t="s">
        <v>2524</v>
      </c>
      <c r="F461" s="5" t="s">
        <v>2525</v>
      </c>
      <c r="G461" s="5" t="s">
        <v>2526</v>
      </c>
      <c r="H461" s="5" t="s">
        <v>139</v>
      </c>
      <c r="I461" s="5" t="s">
        <v>32</v>
      </c>
      <c r="J461" s="5" t="s">
        <v>2527</v>
      </c>
      <c r="K461" s="7">
        <v>38899</v>
      </c>
      <c r="L461" s="7"/>
      <c r="M461" s="6" t="s">
        <v>419</v>
      </c>
      <c r="N461" s="5" t="s">
        <v>47</v>
      </c>
      <c r="O461" s="9"/>
      <c r="P461" s="6" t="str">
        <f>VLOOKUP(Table1[[#This Row],[SMT]],Table13[[SMT'#]:[163 J Election Question]],9,0)</f>
        <v>No</v>
      </c>
      <c r="Q461" s="6"/>
      <c r="R461" s="6"/>
      <c r="S46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61" s="37">
        <f>VLOOKUP(Table1[[#This Row],[SMT]],'[1]Section 163(j) Election'!$A$5:$J$1406,7,0)</f>
        <v>2022</v>
      </c>
    </row>
    <row r="462" spans="1:20" s="5" customFormat="1" ht="30" customHeight="1" x14ac:dyDescent="0.25">
      <c r="A462" s="5" t="s">
        <v>991</v>
      </c>
      <c r="B462" s="15">
        <v>62537</v>
      </c>
      <c r="C462" s="6">
        <v>100</v>
      </c>
      <c r="D462" s="5" t="s">
        <v>991</v>
      </c>
      <c r="E462" s="5" t="s">
        <v>992</v>
      </c>
      <c r="F462" s="5" t="s">
        <v>993</v>
      </c>
      <c r="G462" s="5" t="s">
        <v>994</v>
      </c>
      <c r="H462" s="5" t="s">
        <v>109</v>
      </c>
      <c r="I462" s="5" t="s">
        <v>32</v>
      </c>
      <c r="J462" s="5" t="s">
        <v>33</v>
      </c>
      <c r="K462" s="7">
        <v>36617</v>
      </c>
      <c r="L462" s="7">
        <v>43661</v>
      </c>
      <c r="M462" s="6" t="s">
        <v>995</v>
      </c>
      <c r="N462" s="5" t="s">
        <v>56</v>
      </c>
      <c r="O462" s="9"/>
      <c r="P462" s="6" t="str">
        <f>VLOOKUP(Table1[[#This Row],[SMT]],Table13[[SMT'#]:[163 J Election Question]],9,0)</f>
        <v>No</v>
      </c>
      <c r="Q462" s="6"/>
      <c r="R462" s="6"/>
      <c r="S462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462" s="38">
        <f>VLOOKUP(Table1[[#This Row],[SMT]],'[1]Section 163(j) Election'!$A$5:$J$1406,7,0)</f>
        <v>0</v>
      </c>
    </row>
    <row r="463" spans="1:20" s="5" customFormat="1" ht="30" customHeight="1" x14ac:dyDescent="0.25">
      <c r="A463" s="5" t="s">
        <v>991</v>
      </c>
      <c r="B463" s="15">
        <v>62540</v>
      </c>
      <c r="C463" s="6">
        <v>18.36</v>
      </c>
      <c r="D463" s="5" t="s">
        <v>991</v>
      </c>
      <c r="E463" s="5" t="s">
        <v>996</v>
      </c>
      <c r="F463" s="5" t="s">
        <v>997</v>
      </c>
      <c r="G463" s="5" t="s">
        <v>998</v>
      </c>
      <c r="H463" s="5" t="s">
        <v>31</v>
      </c>
      <c r="I463" s="5" t="s">
        <v>32</v>
      </c>
      <c r="J463" s="5" t="s">
        <v>24</v>
      </c>
      <c r="K463" s="7">
        <v>37419</v>
      </c>
      <c r="L463" s="7"/>
      <c r="M463" s="6" t="s">
        <v>46</v>
      </c>
      <c r="N463" s="5" t="s">
        <v>47</v>
      </c>
      <c r="O463" s="9"/>
      <c r="P463" s="6" t="str">
        <f>VLOOKUP(Table1[[#This Row],[SMT]],Table13[[SMT'#]:[163 J Election Question]],9,0)</f>
        <v>No</v>
      </c>
      <c r="Q463" s="6"/>
      <c r="R463" s="6"/>
      <c r="S463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463" s="37">
        <f>VLOOKUP(Table1[[#This Row],[SMT]],'[1]Section 163(j) Election'!$A$5:$J$1406,7,0)</f>
        <v>0</v>
      </c>
    </row>
    <row r="464" spans="1:20" s="5" customFormat="1" ht="30" customHeight="1" x14ac:dyDescent="0.25">
      <c r="A464" s="5" t="s">
        <v>999</v>
      </c>
      <c r="B464" s="15">
        <v>62540</v>
      </c>
      <c r="C464" s="6">
        <v>81.64</v>
      </c>
      <c r="D464" s="5" t="s">
        <v>999</v>
      </c>
      <c r="E464" s="5" t="s">
        <v>996</v>
      </c>
      <c r="F464" s="5" t="s">
        <v>997</v>
      </c>
      <c r="G464" s="5" t="s">
        <v>998</v>
      </c>
      <c r="H464" s="5" t="s">
        <v>31</v>
      </c>
      <c r="I464" s="5" t="s">
        <v>32</v>
      </c>
      <c r="J464" s="5" t="s">
        <v>24</v>
      </c>
      <c r="K464" s="7">
        <v>37419</v>
      </c>
      <c r="L464" s="7"/>
      <c r="M464" s="6" t="s">
        <v>46</v>
      </c>
      <c r="N464" s="5" t="s">
        <v>47</v>
      </c>
      <c r="O464" s="9"/>
      <c r="P464" s="6" t="str">
        <f>VLOOKUP(Table1[[#This Row],[SMT]],Table13[[SMT'#]:[163 J Election Question]],9,0)</f>
        <v>No</v>
      </c>
      <c r="Q464" s="6"/>
      <c r="R464" s="6"/>
      <c r="S464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464" s="38">
        <f>VLOOKUP(Table1[[#This Row],[SMT]],'[1]Section 163(j) Election'!$A$5:$J$1406,7,0)</f>
        <v>0</v>
      </c>
    </row>
    <row r="465" spans="1:20" s="5" customFormat="1" ht="30" customHeight="1" x14ac:dyDescent="0.25">
      <c r="A465" s="5" t="s">
        <v>999</v>
      </c>
      <c r="B465" s="15">
        <v>62543</v>
      </c>
      <c r="C465" s="6">
        <v>100</v>
      </c>
      <c r="D465" s="5" t="s">
        <v>999</v>
      </c>
      <c r="E465" s="5" t="s">
        <v>1000</v>
      </c>
      <c r="F465" s="5" t="s">
        <v>1001</v>
      </c>
      <c r="G465" s="5" t="s">
        <v>1002</v>
      </c>
      <c r="H465" s="5" t="s">
        <v>109</v>
      </c>
      <c r="I465" s="5" t="s">
        <v>32</v>
      </c>
      <c r="J465" s="5" t="s">
        <v>333</v>
      </c>
      <c r="K465" s="7">
        <v>37223</v>
      </c>
      <c r="L465" s="7"/>
      <c r="M465" s="6" t="s">
        <v>1003</v>
      </c>
      <c r="N465" s="5" t="s">
        <v>47</v>
      </c>
      <c r="O465" s="9"/>
      <c r="P465" s="6" t="str">
        <f>VLOOKUP(Table1[[#This Row],[SMT]],Table13[[SMT'#]:[163 J Election Question]],9,0)</f>
        <v>No</v>
      </c>
      <c r="Q465" s="6"/>
      <c r="R465" s="6"/>
      <c r="S465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465" s="37">
        <f>VLOOKUP(Table1[[#This Row],[SMT]],'[1]Section 163(j) Election'!$A$5:$J$1406,7,0)</f>
        <v>0</v>
      </c>
    </row>
    <row r="466" spans="1:20" s="5" customFormat="1" ht="30" customHeight="1" x14ac:dyDescent="0.25">
      <c r="A466" s="5" t="s">
        <v>1004</v>
      </c>
      <c r="B466" s="15">
        <v>62545</v>
      </c>
      <c r="C466" s="6">
        <v>100</v>
      </c>
      <c r="D466" s="5" t="s">
        <v>1004</v>
      </c>
      <c r="E466" s="5" t="s">
        <v>1005</v>
      </c>
      <c r="F466" s="5" t="s">
        <v>1006</v>
      </c>
      <c r="G466" s="5" t="s">
        <v>1007</v>
      </c>
      <c r="H466" s="5" t="s">
        <v>31</v>
      </c>
      <c r="I466" s="5" t="s">
        <v>32</v>
      </c>
      <c r="J466" s="5" t="s">
        <v>1008</v>
      </c>
      <c r="K466" s="7">
        <v>37681</v>
      </c>
      <c r="L466" s="7"/>
      <c r="M466" s="6" t="s">
        <v>55</v>
      </c>
      <c r="N466" s="5" t="s">
        <v>47</v>
      </c>
      <c r="O466" s="9"/>
      <c r="P466" s="6" t="str">
        <f>VLOOKUP(Table1[[#This Row],[SMT]],Table13[[SMT'#]:[163 J Election Question]],9,0)</f>
        <v>No</v>
      </c>
      <c r="Q466" s="6"/>
      <c r="R466" s="6"/>
      <c r="S46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66" s="38">
        <f>VLOOKUP(Table1[[#This Row],[SMT]],'[1]Section 163(j) Election'!$A$5:$J$1406,7,0)</f>
        <v>0</v>
      </c>
    </row>
    <row r="467" spans="1:20" s="5" customFormat="1" ht="30" customHeight="1" x14ac:dyDescent="0.25">
      <c r="A467" s="5" t="s">
        <v>1004</v>
      </c>
      <c r="B467" s="15">
        <v>62547</v>
      </c>
      <c r="C467" s="6">
        <v>100</v>
      </c>
      <c r="D467" s="5" t="s">
        <v>1004</v>
      </c>
      <c r="E467" s="5" t="s">
        <v>1009</v>
      </c>
      <c r="F467" s="5" t="s">
        <v>1010</v>
      </c>
      <c r="G467" s="5" t="s">
        <v>1011</v>
      </c>
      <c r="H467" s="5" t="s">
        <v>31</v>
      </c>
      <c r="I467" s="5" t="s">
        <v>32</v>
      </c>
      <c r="J467" s="5" t="s">
        <v>24</v>
      </c>
      <c r="K467" s="7">
        <v>37377</v>
      </c>
      <c r="L467" s="7">
        <v>43644</v>
      </c>
      <c r="M467" s="6" t="s">
        <v>46</v>
      </c>
      <c r="N467" s="5" t="s">
        <v>47</v>
      </c>
      <c r="O467" s="9"/>
      <c r="P467" s="6" t="str">
        <f>VLOOKUP(Table1[[#This Row],[SMT]],Table13[[SMT'#]:[163 J Election Question]],9,0)</f>
        <v>No</v>
      </c>
      <c r="Q467" s="6"/>
      <c r="R467" s="6"/>
      <c r="S467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467" s="37">
        <f>VLOOKUP(Table1[[#This Row],[SMT]],'[1]Section 163(j) Election'!$A$5:$J$1406,7,0)</f>
        <v>0</v>
      </c>
    </row>
    <row r="468" spans="1:20" s="5" customFormat="1" ht="30" customHeight="1" x14ac:dyDescent="0.25">
      <c r="A468" s="5" t="s">
        <v>1004</v>
      </c>
      <c r="B468" s="15">
        <v>62549</v>
      </c>
      <c r="C468" s="6">
        <v>100</v>
      </c>
      <c r="D468" s="5" t="s">
        <v>1004</v>
      </c>
      <c r="E468" s="5" t="s">
        <v>1012</v>
      </c>
      <c r="F468" s="5" t="s">
        <v>1013</v>
      </c>
      <c r="G468" s="5" t="s">
        <v>1014</v>
      </c>
      <c r="H468" s="5" t="s">
        <v>109</v>
      </c>
      <c r="I468" s="5" t="s">
        <v>32</v>
      </c>
      <c r="J468" s="5" t="s">
        <v>333</v>
      </c>
      <c r="K468" s="7">
        <v>37860</v>
      </c>
      <c r="L468" s="7">
        <v>43738</v>
      </c>
      <c r="M468" s="6" t="s">
        <v>55</v>
      </c>
      <c r="N468" s="5" t="s">
        <v>47</v>
      </c>
      <c r="O468" s="9"/>
      <c r="P468" s="6" t="str">
        <f>VLOOKUP(Table1[[#This Row],[SMT]],Table13[[SMT'#]:[163 J Election Question]],9,0)</f>
        <v>No</v>
      </c>
      <c r="Q468" s="6"/>
      <c r="R468" s="6"/>
      <c r="S46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68" s="38">
        <f>VLOOKUP(Table1[[#This Row],[SMT]],'[1]Section 163(j) Election'!$A$5:$J$1406,7,0)</f>
        <v>0</v>
      </c>
    </row>
    <row r="469" spans="1:20" s="5" customFormat="1" ht="30" customHeight="1" x14ac:dyDescent="0.25">
      <c r="A469" s="5" t="s">
        <v>1018</v>
      </c>
      <c r="B469" s="15">
        <v>62551</v>
      </c>
      <c r="C469" s="6">
        <v>100</v>
      </c>
      <c r="D469" s="5" t="s">
        <v>1018</v>
      </c>
      <c r="E469" s="5" t="s">
        <v>1019</v>
      </c>
      <c r="F469" s="5" t="s">
        <v>1020</v>
      </c>
      <c r="G469" s="5" t="s">
        <v>1014</v>
      </c>
      <c r="H469" s="5" t="s">
        <v>109</v>
      </c>
      <c r="I469" s="5" t="s">
        <v>32</v>
      </c>
      <c r="J469" s="5" t="s">
        <v>333</v>
      </c>
      <c r="K469" s="7">
        <v>37834</v>
      </c>
      <c r="L469" s="7"/>
      <c r="M469" s="6" t="s">
        <v>55</v>
      </c>
      <c r="N469" s="5" t="s">
        <v>47</v>
      </c>
      <c r="O469" s="9"/>
      <c r="P469" s="6" t="str">
        <f>VLOOKUP(Table1[[#This Row],[SMT]],Table13[[SMT'#]:[163 J Election Question]],9,0)</f>
        <v>Yes</v>
      </c>
      <c r="Q469" s="6">
        <v>2018</v>
      </c>
      <c r="R469" s="6"/>
      <c r="S46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69" s="37">
        <f>VLOOKUP(Table1[[#This Row],[SMT]],'[1]Section 163(j) Election'!$A$5:$J$1406,7,0)</f>
        <v>2018</v>
      </c>
    </row>
    <row r="470" spans="1:20" s="5" customFormat="1" ht="30" customHeight="1" x14ac:dyDescent="0.25">
      <c r="A470" s="5" t="s">
        <v>1004</v>
      </c>
      <c r="B470" s="15">
        <v>62553</v>
      </c>
      <c r="C470" s="6">
        <v>100</v>
      </c>
      <c r="D470" s="5" t="s">
        <v>1004</v>
      </c>
      <c r="E470" s="5" t="s">
        <v>1015</v>
      </c>
      <c r="F470" s="5" t="s">
        <v>1016</v>
      </c>
      <c r="G470" s="5" t="s">
        <v>1017</v>
      </c>
      <c r="H470" s="5" t="s">
        <v>31</v>
      </c>
      <c r="I470" s="5" t="s">
        <v>32</v>
      </c>
      <c r="J470" s="5" t="s">
        <v>24</v>
      </c>
      <c r="K470" s="7">
        <v>37622</v>
      </c>
      <c r="L470" s="7">
        <v>43677</v>
      </c>
      <c r="M470" s="6" t="s">
        <v>46</v>
      </c>
      <c r="N470" s="5" t="s">
        <v>26</v>
      </c>
      <c r="O470" s="9"/>
      <c r="P470" s="6" t="str">
        <f>VLOOKUP(Table1[[#This Row],[SMT]],Table13[[SMT'#]:[163 J Election Question]],9,0)</f>
        <v>No</v>
      </c>
      <c r="Q470" s="6"/>
      <c r="R470" s="6"/>
      <c r="S470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470" s="38">
        <f>VLOOKUP(Table1[[#This Row],[SMT]],'[1]Section 163(j) Election'!$A$5:$J$1406,7,0)</f>
        <v>0</v>
      </c>
    </row>
    <row r="471" spans="1:20" s="5" customFormat="1" ht="30" customHeight="1" x14ac:dyDescent="0.25">
      <c r="A471" s="5" t="s">
        <v>27</v>
      </c>
      <c r="B471" s="15">
        <v>62558</v>
      </c>
      <c r="C471" s="6">
        <v>100</v>
      </c>
      <c r="D471" s="5" t="s">
        <v>27</v>
      </c>
      <c r="E471" s="5" t="s">
        <v>2592</v>
      </c>
      <c r="F471" s="5" t="s">
        <v>2593</v>
      </c>
      <c r="G471" s="5" t="s">
        <v>478</v>
      </c>
      <c r="H471" s="5" t="s">
        <v>132</v>
      </c>
      <c r="I471" s="5" t="s">
        <v>133</v>
      </c>
      <c r="J471" s="5" t="s">
        <v>19</v>
      </c>
      <c r="K471" s="7">
        <v>38966</v>
      </c>
      <c r="L471" s="7"/>
      <c r="M471" s="6" t="s">
        <v>37</v>
      </c>
      <c r="N471" s="5" t="s">
        <v>178</v>
      </c>
      <c r="O471" s="9"/>
      <c r="P471" s="6" t="str">
        <f>VLOOKUP(Table1[[#This Row],[SMT]],Table13[[SMT'#]:[163 J Election Question]],9,0)</f>
        <v>Yes</v>
      </c>
      <c r="Q471" s="6">
        <v>2018</v>
      </c>
      <c r="R471" s="6"/>
      <c r="S47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71" s="37">
        <f>VLOOKUP(Table1[[#This Row],[SMT]],'[1]Section 163(j) Election'!$A$5:$J$1406,7,0)</f>
        <v>2018</v>
      </c>
    </row>
    <row r="472" spans="1:20" s="5" customFormat="1" ht="30" customHeight="1" x14ac:dyDescent="0.25">
      <c r="A472" s="5" t="s">
        <v>2281</v>
      </c>
      <c r="B472" s="15">
        <v>62567</v>
      </c>
      <c r="C472" s="6">
        <v>45</v>
      </c>
      <c r="D472" s="5" t="s">
        <v>2281</v>
      </c>
      <c r="E472" s="5" t="s">
        <v>2433</v>
      </c>
      <c r="F472" s="5" t="s">
        <v>2434</v>
      </c>
      <c r="G472" s="5" t="s">
        <v>520</v>
      </c>
      <c r="H472" s="5" t="s">
        <v>144</v>
      </c>
      <c r="I472" s="5" t="s">
        <v>133</v>
      </c>
      <c r="J472" s="5" t="s">
        <v>204</v>
      </c>
      <c r="K472" s="7">
        <v>39080</v>
      </c>
      <c r="L472" s="7"/>
      <c r="M472" s="6" t="s">
        <v>37</v>
      </c>
      <c r="N472" s="5" t="s">
        <v>26</v>
      </c>
      <c r="O472" s="9"/>
      <c r="P472" s="6" t="str">
        <f>VLOOKUP(Table1[[#This Row],[SMT]],Table13[[SMT'#]:[163 J Election Question]],9,0)</f>
        <v>Yes</v>
      </c>
      <c r="Q472" s="6">
        <v>2018</v>
      </c>
      <c r="R472" s="6"/>
      <c r="S47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72" s="38">
        <f>VLOOKUP(Table1[[#This Row],[SMT]],'[1]Section 163(j) Election'!$A$5:$J$1406,7,0)</f>
        <v>2018</v>
      </c>
    </row>
    <row r="473" spans="1:20" s="5" customFormat="1" ht="30" customHeight="1" x14ac:dyDescent="0.25">
      <c r="A473" s="5" t="s">
        <v>27</v>
      </c>
      <c r="B473" s="15">
        <v>62567</v>
      </c>
      <c r="C473" s="6">
        <v>55</v>
      </c>
      <c r="D473" s="5" t="s">
        <v>27</v>
      </c>
      <c r="E473" s="5" t="s">
        <v>2433</v>
      </c>
      <c r="F473" s="5" t="s">
        <v>2434</v>
      </c>
      <c r="G473" s="5" t="s">
        <v>520</v>
      </c>
      <c r="H473" s="5" t="s">
        <v>144</v>
      </c>
      <c r="I473" s="5" t="s">
        <v>133</v>
      </c>
      <c r="J473" s="5" t="s">
        <v>204</v>
      </c>
      <c r="K473" s="7">
        <v>39080</v>
      </c>
      <c r="L473" s="7"/>
      <c r="M473" s="6" t="s">
        <v>37</v>
      </c>
      <c r="N473" s="5" t="s">
        <v>26</v>
      </c>
      <c r="O473" s="9"/>
      <c r="P473" s="6" t="str">
        <f>VLOOKUP(Table1[[#This Row],[SMT]],Table13[[SMT'#]:[163 J Election Question]],9,0)</f>
        <v>Yes</v>
      </c>
      <c r="Q473" s="6">
        <v>2018</v>
      </c>
      <c r="R473" s="6"/>
      <c r="S47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73" s="37">
        <f>VLOOKUP(Table1[[#This Row],[SMT]],'[1]Section 163(j) Election'!$A$5:$J$1406,7,0)</f>
        <v>2018</v>
      </c>
    </row>
    <row r="474" spans="1:20" s="5" customFormat="1" ht="30" customHeight="1" x14ac:dyDescent="0.25">
      <c r="A474" s="5" t="s">
        <v>2726</v>
      </c>
      <c r="B474" s="15">
        <v>62571</v>
      </c>
      <c r="C474" s="6">
        <v>100</v>
      </c>
      <c r="D474" s="5" t="s">
        <v>2726</v>
      </c>
      <c r="E474" s="5" t="s">
        <v>2754</v>
      </c>
      <c r="F474" s="5" t="s">
        <v>2755</v>
      </c>
      <c r="G474" s="5" t="s">
        <v>1211</v>
      </c>
      <c r="H474" s="5" t="s">
        <v>289</v>
      </c>
      <c r="I474" s="5" t="s">
        <v>133</v>
      </c>
      <c r="J474" s="5" t="s">
        <v>566</v>
      </c>
      <c r="K474" s="7">
        <v>39353</v>
      </c>
      <c r="L474" s="7"/>
      <c r="M474" s="6" t="s">
        <v>419</v>
      </c>
      <c r="N474" s="5" t="s">
        <v>178</v>
      </c>
      <c r="O474" s="9"/>
      <c r="P474" s="6" t="str">
        <f>VLOOKUP(Table1[[#This Row],[SMT]],Table13[[SMT'#]:[163 J Election Question]],9,0)</f>
        <v>No</v>
      </c>
      <c r="Q474" s="6"/>
      <c r="R474" s="6"/>
      <c r="S47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74" s="38">
        <f>VLOOKUP(Table1[[#This Row],[SMT]],'[1]Section 163(j) Election'!$A$5:$J$1406,7,0)</f>
        <v>0</v>
      </c>
    </row>
    <row r="475" spans="1:20" s="5" customFormat="1" ht="30" customHeight="1" x14ac:dyDescent="0.25">
      <c r="A475" s="5" t="s">
        <v>27</v>
      </c>
      <c r="B475" s="15">
        <v>62578</v>
      </c>
      <c r="C475" s="6">
        <v>100</v>
      </c>
      <c r="D475" s="5" t="s">
        <v>27</v>
      </c>
      <c r="E475" s="5" t="s">
        <v>2594</v>
      </c>
      <c r="F475" s="5" t="s">
        <v>2595</v>
      </c>
      <c r="G475" s="5" t="s">
        <v>2596</v>
      </c>
      <c r="H475" s="5" t="s">
        <v>31</v>
      </c>
      <c r="I475" s="5" t="s">
        <v>32</v>
      </c>
      <c r="J475" s="5" t="s">
        <v>278</v>
      </c>
      <c r="K475" s="7">
        <v>39020</v>
      </c>
      <c r="L475" s="7"/>
      <c r="M475" s="6" t="s">
        <v>37</v>
      </c>
      <c r="N475" s="5" t="s">
        <v>47</v>
      </c>
      <c r="O475" s="9"/>
      <c r="P475" s="6" t="str">
        <f>VLOOKUP(Table1[[#This Row],[SMT]],Table13[[SMT'#]:[163 J Election Question]],9,0)</f>
        <v>No</v>
      </c>
      <c r="Q475" s="6"/>
      <c r="R475" s="6"/>
      <c r="S47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75" s="37">
        <f>VLOOKUP(Table1[[#This Row],[SMT]],'[1]Section 163(j) Election'!$A$5:$J$1406,7,0)</f>
        <v>0</v>
      </c>
    </row>
    <row r="476" spans="1:20" s="5" customFormat="1" ht="30" customHeight="1" x14ac:dyDescent="0.25">
      <c r="A476" s="5" t="s">
        <v>1071</v>
      </c>
      <c r="B476" s="15">
        <v>62610</v>
      </c>
      <c r="C476" s="6">
        <v>100</v>
      </c>
      <c r="D476" s="5" t="s">
        <v>1071</v>
      </c>
      <c r="E476" s="5" t="s">
        <v>1078</v>
      </c>
      <c r="F476" s="5" t="s">
        <v>1079</v>
      </c>
      <c r="G476" s="5" t="s">
        <v>1080</v>
      </c>
      <c r="H476" s="5" t="s">
        <v>306</v>
      </c>
      <c r="I476" s="5" t="s">
        <v>133</v>
      </c>
      <c r="J476" s="5" t="s">
        <v>1081</v>
      </c>
      <c r="K476" s="7">
        <v>38899</v>
      </c>
      <c r="L476" s="7"/>
      <c r="M476" s="6" t="s">
        <v>37</v>
      </c>
      <c r="N476" s="5" t="s">
        <v>47</v>
      </c>
      <c r="O476" s="9"/>
      <c r="P476" s="6" t="str">
        <f>VLOOKUP(Table1[[#This Row],[SMT]],Table13[[SMT'#]:[163 J Election Question]],9,0)</f>
        <v>No</v>
      </c>
      <c r="Q476" s="6"/>
      <c r="R476" s="6"/>
      <c r="S47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76" s="38">
        <f>VLOOKUP(Table1[[#This Row],[SMT]],'[1]Section 163(j) Election'!$A$5:$J$1406,7,0)</f>
        <v>0</v>
      </c>
    </row>
    <row r="477" spans="1:20" s="5" customFormat="1" ht="30" customHeight="1" x14ac:dyDescent="0.25">
      <c r="A477" s="5" t="s">
        <v>27</v>
      </c>
      <c r="B477" s="15">
        <v>62630</v>
      </c>
      <c r="C477" s="6">
        <v>100</v>
      </c>
      <c r="D477" s="5" t="s">
        <v>27</v>
      </c>
      <c r="E477" s="5" t="s">
        <v>2597</v>
      </c>
      <c r="F477" s="5" t="s">
        <v>2598</v>
      </c>
      <c r="G477" s="5" t="s">
        <v>2599</v>
      </c>
      <c r="H477" s="5" t="s">
        <v>306</v>
      </c>
      <c r="I477" s="5" t="s">
        <v>133</v>
      </c>
      <c r="J477" s="5" t="s">
        <v>1285</v>
      </c>
      <c r="K477" s="7">
        <v>38881</v>
      </c>
      <c r="L477" s="7"/>
      <c r="M477" s="6" t="s">
        <v>37</v>
      </c>
      <c r="N477" s="5" t="s">
        <v>47</v>
      </c>
      <c r="O477" s="9"/>
      <c r="P477" s="6" t="str">
        <f>VLOOKUP(Table1[[#This Row],[SMT]],Table13[[SMT'#]:[163 J Election Question]],9,0)</f>
        <v>No</v>
      </c>
      <c r="Q477" s="6"/>
      <c r="R477" s="6"/>
      <c r="S47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77" s="37">
        <f>VLOOKUP(Table1[[#This Row],[SMT]],'[1]Section 163(j) Election'!$A$5:$J$1406,7,0)</f>
        <v>0</v>
      </c>
    </row>
    <row r="478" spans="1:20" s="5" customFormat="1" ht="30" customHeight="1" x14ac:dyDescent="0.25">
      <c r="A478" s="5" t="s">
        <v>27</v>
      </c>
      <c r="B478" s="15">
        <v>62632</v>
      </c>
      <c r="C478" s="6">
        <v>100</v>
      </c>
      <c r="D478" s="5" t="s">
        <v>27</v>
      </c>
      <c r="E478" s="5" t="s">
        <v>2600</v>
      </c>
      <c r="F478" s="5" t="s">
        <v>2601</v>
      </c>
      <c r="G478" s="5" t="s">
        <v>2602</v>
      </c>
      <c r="H478" s="5" t="s">
        <v>144</v>
      </c>
      <c r="I478" s="5" t="s">
        <v>133</v>
      </c>
      <c r="J478" s="5" t="s">
        <v>1771</v>
      </c>
      <c r="K478" s="7">
        <v>38882</v>
      </c>
      <c r="L478" s="7"/>
      <c r="M478" s="6" t="s">
        <v>2039</v>
      </c>
      <c r="N478" s="5" t="s">
        <v>56</v>
      </c>
      <c r="O478" s="9"/>
      <c r="P478" s="6" t="str">
        <f>VLOOKUP(Table1[[#This Row],[SMT]],Table13[[SMT'#]:[163 J Election Question]],9,0)</f>
        <v>Yes</v>
      </c>
      <c r="Q478" s="6">
        <v>2018</v>
      </c>
      <c r="R478" s="6"/>
      <c r="S478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478" s="38">
        <f>VLOOKUP(Table1[[#This Row],[SMT]],'[1]Section 163(j) Election'!$A$5:$J$1406,7,0)</f>
        <v>0</v>
      </c>
    </row>
    <row r="479" spans="1:20" s="5" customFormat="1" ht="30" customHeight="1" x14ac:dyDescent="0.25">
      <c r="A479" s="5" t="s">
        <v>4169</v>
      </c>
      <c r="B479" s="15">
        <v>62642</v>
      </c>
      <c r="C479" s="6">
        <v>100</v>
      </c>
      <c r="D479" s="5" t="s">
        <v>4169</v>
      </c>
      <c r="E479" s="5" t="s">
        <v>4172</v>
      </c>
      <c r="F479" s="5" t="s">
        <v>4173</v>
      </c>
      <c r="G479" s="5" t="s">
        <v>2243</v>
      </c>
      <c r="H479" s="5" t="s">
        <v>109</v>
      </c>
      <c r="I479" s="5" t="s">
        <v>32</v>
      </c>
      <c r="J479" s="5" t="s">
        <v>298</v>
      </c>
      <c r="K479" s="7">
        <v>38877</v>
      </c>
      <c r="L479" s="7"/>
      <c r="M479" s="6" t="s">
        <v>1065</v>
      </c>
      <c r="N479" s="5" t="s">
        <v>47</v>
      </c>
      <c r="O479" s="9"/>
      <c r="P479" s="6" t="str">
        <f>VLOOKUP(Table1[[#This Row],[SMT]],Table13[[SMT'#]:[163 J Election Question]],9,0)</f>
        <v>No</v>
      </c>
      <c r="Q479" s="6"/>
      <c r="R479" s="6"/>
      <c r="S479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479" s="37">
        <f>VLOOKUP(Table1[[#This Row],[SMT]],'[1]Section 163(j) Election'!$A$5:$J$1406,7,0)</f>
        <v>0</v>
      </c>
    </row>
    <row r="480" spans="1:20" s="5" customFormat="1" ht="30" customHeight="1" x14ac:dyDescent="0.25">
      <c r="A480" s="5" t="s">
        <v>2637</v>
      </c>
      <c r="B480" s="15">
        <v>62650</v>
      </c>
      <c r="C480" s="6">
        <v>100</v>
      </c>
      <c r="D480" s="5" t="s">
        <v>2637</v>
      </c>
      <c r="E480" s="5" t="s">
        <v>2670</v>
      </c>
      <c r="F480" s="5" t="s">
        <v>2671</v>
      </c>
      <c r="G480" s="5" t="s">
        <v>920</v>
      </c>
      <c r="H480" s="5" t="s">
        <v>42</v>
      </c>
      <c r="I480" s="5" t="s">
        <v>43</v>
      </c>
      <c r="J480" s="5" t="s">
        <v>149</v>
      </c>
      <c r="K480" s="7">
        <v>39013</v>
      </c>
      <c r="L480" s="7"/>
      <c r="M480" s="6" t="s">
        <v>37</v>
      </c>
      <c r="N480" s="5" t="s">
        <v>26</v>
      </c>
      <c r="O480" s="9"/>
      <c r="P480" s="6" t="str">
        <f>VLOOKUP(Table1[[#This Row],[SMT]],Table13[[SMT'#]:[163 J Election Question]],9,0)</f>
        <v>Yes</v>
      </c>
      <c r="Q480" s="6">
        <v>2018</v>
      </c>
      <c r="R480" s="6"/>
      <c r="S48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80" s="38">
        <f>VLOOKUP(Table1[[#This Row],[SMT]],'[1]Section 163(j) Election'!$A$5:$J$1406,7,0)</f>
        <v>2018</v>
      </c>
    </row>
    <row r="481" spans="1:20" s="5" customFormat="1" ht="30" customHeight="1" x14ac:dyDescent="0.25">
      <c r="A481" s="5" t="s">
        <v>1018</v>
      </c>
      <c r="B481" s="15">
        <v>62651</v>
      </c>
      <c r="C481" s="6">
        <v>100</v>
      </c>
      <c r="D481" s="5" t="s">
        <v>1018</v>
      </c>
      <c r="E481" s="5" t="s">
        <v>1021</v>
      </c>
      <c r="F481" s="5" t="s">
        <v>1022</v>
      </c>
      <c r="G481" s="5" t="s">
        <v>1023</v>
      </c>
      <c r="H481" s="5" t="s">
        <v>109</v>
      </c>
      <c r="I481" s="5" t="s">
        <v>32</v>
      </c>
      <c r="J481" s="5" t="s">
        <v>333</v>
      </c>
      <c r="K481" s="7">
        <v>38075</v>
      </c>
      <c r="L481" s="7"/>
      <c r="M481" s="6" t="s">
        <v>55</v>
      </c>
      <c r="N481" s="5" t="s">
        <v>47</v>
      </c>
      <c r="O481" s="9"/>
      <c r="P481" s="6" t="str">
        <f>VLOOKUP(Table1[[#This Row],[SMT]],Table13[[SMT'#]:[163 J Election Question]],9,0)</f>
        <v>No</v>
      </c>
      <c r="Q481" s="6"/>
      <c r="R481" s="6"/>
      <c r="S48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81" s="37">
        <f>VLOOKUP(Table1[[#This Row],[SMT]],'[1]Section 163(j) Election'!$A$5:$J$1406,7,0)</f>
        <v>0</v>
      </c>
    </row>
    <row r="482" spans="1:20" s="5" customFormat="1" ht="30" customHeight="1" x14ac:dyDescent="0.25">
      <c r="A482" s="5" t="s">
        <v>27</v>
      </c>
      <c r="B482" s="15">
        <v>62654</v>
      </c>
      <c r="C482" s="6">
        <v>100</v>
      </c>
      <c r="D482" s="5" t="s">
        <v>27</v>
      </c>
      <c r="E482" s="5" t="s">
        <v>2603</v>
      </c>
      <c r="F482" s="5" t="s">
        <v>2604</v>
      </c>
      <c r="G482" s="5" t="s">
        <v>2605</v>
      </c>
      <c r="H482" s="5" t="s">
        <v>203</v>
      </c>
      <c r="I482" s="5" t="s">
        <v>133</v>
      </c>
      <c r="J482" s="5" t="s">
        <v>540</v>
      </c>
      <c r="K482" s="7">
        <v>38982</v>
      </c>
      <c r="L482" s="7"/>
      <c r="M482" s="6" t="s">
        <v>37</v>
      </c>
      <c r="N482" s="5" t="s">
        <v>47</v>
      </c>
      <c r="O482" s="9"/>
      <c r="P482" s="6" t="str">
        <f>VLOOKUP(Table1[[#This Row],[SMT]],Table13[[SMT'#]:[163 J Election Question]],9,0)</f>
        <v>No</v>
      </c>
      <c r="Q482" s="6"/>
      <c r="R482" s="6"/>
      <c r="S48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82" s="38">
        <f>VLOOKUP(Table1[[#This Row],[SMT]],'[1]Section 163(j) Election'!$A$5:$J$1406,7,0)</f>
        <v>0</v>
      </c>
    </row>
    <row r="483" spans="1:20" s="5" customFormat="1" ht="30" customHeight="1" x14ac:dyDescent="0.25">
      <c r="A483" s="5" t="s">
        <v>1018</v>
      </c>
      <c r="B483" s="15">
        <v>62670</v>
      </c>
      <c r="C483" s="6">
        <v>100</v>
      </c>
      <c r="D483" s="5" t="s">
        <v>1018</v>
      </c>
      <c r="E483" s="5" t="s">
        <v>1024</v>
      </c>
      <c r="F483" s="5" t="s">
        <v>1025</v>
      </c>
      <c r="G483" s="5" t="s">
        <v>1026</v>
      </c>
      <c r="H483" s="5" t="s">
        <v>109</v>
      </c>
      <c r="I483" s="5" t="s">
        <v>32</v>
      </c>
      <c r="J483" s="5" t="s">
        <v>33</v>
      </c>
      <c r="K483" s="7">
        <v>38086</v>
      </c>
      <c r="L483" s="7"/>
      <c r="M483" s="6" t="s">
        <v>55</v>
      </c>
      <c r="N483" s="5" t="s">
        <v>56</v>
      </c>
      <c r="O483" s="9"/>
      <c r="P483" s="6" t="str">
        <f>VLOOKUP(Table1[[#This Row],[SMT]],Table13[[SMT'#]:[163 J Election Question]],9,0)</f>
        <v>No</v>
      </c>
      <c r="Q483" s="6"/>
      <c r="R483" s="6"/>
      <c r="S48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83" s="37">
        <f>VLOOKUP(Table1[[#This Row],[SMT]],'[1]Section 163(j) Election'!$A$5:$J$1406,7,0)</f>
        <v>0</v>
      </c>
    </row>
    <row r="484" spans="1:20" s="5" customFormat="1" ht="30" customHeight="1" x14ac:dyDescent="0.25">
      <c r="A484" s="5" t="s">
        <v>1018</v>
      </c>
      <c r="B484" s="15">
        <v>62671</v>
      </c>
      <c r="C484" s="6">
        <v>65.260099999999994</v>
      </c>
      <c r="D484" s="5" t="s">
        <v>1018</v>
      </c>
      <c r="E484" s="5" t="s">
        <v>1027</v>
      </c>
      <c r="F484" s="5" t="s">
        <v>1028</v>
      </c>
      <c r="G484" s="5" t="s">
        <v>1029</v>
      </c>
      <c r="H484" s="5" t="s">
        <v>31</v>
      </c>
      <c r="I484" s="5" t="s">
        <v>32</v>
      </c>
      <c r="J484" s="5" t="s">
        <v>110</v>
      </c>
      <c r="K484" s="7">
        <v>38200</v>
      </c>
      <c r="L484" s="7"/>
      <c r="M484" s="6" t="s">
        <v>37</v>
      </c>
      <c r="N484" s="5" t="s">
        <v>47</v>
      </c>
      <c r="O484" s="9"/>
      <c r="P484" s="6" t="str">
        <f>VLOOKUP(Table1[[#This Row],[SMT]],Table13[[SMT'#]:[163 J Election Question]],9,0)</f>
        <v>Yes</v>
      </c>
      <c r="Q484" s="6">
        <v>2018</v>
      </c>
      <c r="R484" s="6"/>
      <c r="S48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84" s="38">
        <f>VLOOKUP(Table1[[#This Row],[SMT]],'[1]Section 163(j) Election'!$A$5:$J$1406,7,0)</f>
        <v>2018</v>
      </c>
    </row>
    <row r="485" spans="1:20" s="5" customFormat="1" ht="30" customHeight="1" x14ac:dyDescent="0.25">
      <c r="A485" s="5" t="s">
        <v>1030</v>
      </c>
      <c r="B485" s="15">
        <v>62671</v>
      </c>
      <c r="C485" s="6">
        <v>34.74</v>
      </c>
      <c r="D485" s="5" t="s">
        <v>1030</v>
      </c>
      <c r="E485" s="5" t="s">
        <v>1027</v>
      </c>
      <c r="F485" s="5" t="s">
        <v>1028</v>
      </c>
      <c r="G485" s="5" t="s">
        <v>1029</v>
      </c>
      <c r="H485" s="5" t="s">
        <v>31</v>
      </c>
      <c r="I485" s="5" t="s">
        <v>32</v>
      </c>
      <c r="J485" s="5" t="s">
        <v>110</v>
      </c>
      <c r="K485" s="7">
        <v>38200</v>
      </c>
      <c r="L485" s="7"/>
      <c r="M485" s="6" t="s">
        <v>37</v>
      </c>
      <c r="N485" s="5" t="s">
        <v>47</v>
      </c>
      <c r="O485" s="9"/>
      <c r="P485" s="6" t="str">
        <f>VLOOKUP(Table1[[#This Row],[SMT]],Table13[[SMT'#]:[163 J Election Question]],9,0)</f>
        <v>Yes</v>
      </c>
      <c r="Q485" s="6">
        <v>2018</v>
      </c>
      <c r="R485" s="6"/>
      <c r="S48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85" s="37">
        <f>VLOOKUP(Table1[[#This Row],[SMT]],'[1]Section 163(j) Election'!$A$5:$J$1406,7,0)</f>
        <v>2018</v>
      </c>
    </row>
    <row r="486" spans="1:20" s="5" customFormat="1" ht="30" customHeight="1" x14ac:dyDescent="0.25">
      <c r="A486" s="5" t="s">
        <v>27</v>
      </c>
      <c r="B486" s="15">
        <v>62675</v>
      </c>
      <c r="C486" s="6">
        <v>100</v>
      </c>
      <c r="D486" s="5" t="s">
        <v>27</v>
      </c>
      <c r="E486" s="5" t="s">
        <v>2606</v>
      </c>
      <c r="F486" s="5" t="s">
        <v>2607</v>
      </c>
      <c r="G486" s="5" t="s">
        <v>2608</v>
      </c>
      <c r="H486" s="5" t="s">
        <v>109</v>
      </c>
      <c r="I486" s="5" t="s">
        <v>32</v>
      </c>
      <c r="J486" s="5" t="s">
        <v>24</v>
      </c>
      <c r="K486" s="7">
        <v>39079</v>
      </c>
      <c r="L486" s="7"/>
      <c r="M486" s="6" t="s">
        <v>37</v>
      </c>
      <c r="N486" s="5" t="s">
        <v>26</v>
      </c>
      <c r="O486" s="9"/>
      <c r="P486" s="6" t="str">
        <f>VLOOKUP(Table1[[#This Row],[SMT]],Table13[[SMT'#]:[163 J Election Question]],9,0)</f>
        <v>Yes</v>
      </c>
      <c r="Q486" s="6">
        <v>2018</v>
      </c>
      <c r="R486" s="6"/>
      <c r="S48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86" s="38">
        <f>VLOOKUP(Table1[[#This Row],[SMT]],'[1]Section 163(j) Election'!$A$5:$J$1406,7,0)</f>
        <v>2018</v>
      </c>
    </row>
    <row r="487" spans="1:20" s="5" customFormat="1" ht="30" customHeight="1" x14ac:dyDescent="0.25">
      <c r="A487" s="5" t="s">
        <v>2970</v>
      </c>
      <c r="B487" s="15">
        <v>62677</v>
      </c>
      <c r="C487" s="6">
        <v>100</v>
      </c>
      <c r="D487" s="5" t="s">
        <v>2970</v>
      </c>
      <c r="E487" s="5" t="s">
        <v>2971</v>
      </c>
      <c r="F487" s="5" t="s">
        <v>2972</v>
      </c>
      <c r="G487" s="5" t="s">
        <v>435</v>
      </c>
      <c r="H487" s="5" t="s">
        <v>109</v>
      </c>
      <c r="I487" s="5" t="s">
        <v>32</v>
      </c>
      <c r="J487" s="5" t="s">
        <v>110</v>
      </c>
      <c r="K487" s="7">
        <v>39688</v>
      </c>
      <c r="L487" s="7"/>
      <c r="M487" s="6" t="s">
        <v>154</v>
      </c>
      <c r="N487" s="5" t="s">
        <v>47</v>
      </c>
      <c r="O487" s="9"/>
      <c r="P487" s="6" t="str">
        <f>VLOOKUP(Table1[[#This Row],[SMT]],Table13[[SMT'#]:[163 J Election Question]],9,0)</f>
        <v>Yes</v>
      </c>
      <c r="Q487" s="6">
        <v>2018</v>
      </c>
      <c r="R487" s="6"/>
      <c r="S48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87" s="37">
        <f>VLOOKUP(Table1[[#This Row],[SMT]],'[1]Section 163(j) Election'!$A$5:$J$1406,7,0)</f>
        <v>2018</v>
      </c>
    </row>
    <row r="488" spans="1:20" s="5" customFormat="1" ht="30" customHeight="1" x14ac:dyDescent="0.25">
      <c r="A488" s="5" t="s">
        <v>378</v>
      </c>
      <c r="B488" s="15">
        <v>62689</v>
      </c>
      <c r="C488" s="6">
        <v>100</v>
      </c>
      <c r="D488" s="5" t="s">
        <v>378</v>
      </c>
      <c r="E488" s="5" t="s">
        <v>379</v>
      </c>
      <c r="F488" s="5" t="s">
        <v>380</v>
      </c>
      <c r="G488" s="5" t="s">
        <v>381</v>
      </c>
      <c r="H488" s="5" t="s">
        <v>203</v>
      </c>
      <c r="I488" s="5" t="s">
        <v>133</v>
      </c>
      <c r="J488" s="5" t="s">
        <v>134</v>
      </c>
      <c r="K488" s="7">
        <v>40534</v>
      </c>
      <c r="L488" s="7"/>
      <c r="M488" s="6" t="s">
        <v>135</v>
      </c>
      <c r="N488" s="5" t="s">
        <v>47</v>
      </c>
      <c r="O488" s="9"/>
      <c r="P488" s="6" t="str">
        <f>VLOOKUP(Table1[[#This Row],[SMT]],Table13[[SMT'#]:[163 J Election Question]],9,0)</f>
        <v>No</v>
      </c>
      <c r="Q488" s="6"/>
      <c r="R488" s="6"/>
      <c r="S48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88" s="38">
        <f>VLOOKUP(Table1[[#This Row],[SMT]],'[1]Section 163(j) Election'!$A$5:$J$1406,7,0)</f>
        <v>0</v>
      </c>
    </row>
    <row r="489" spans="1:20" s="5" customFormat="1" ht="30" customHeight="1" x14ac:dyDescent="0.25">
      <c r="A489" s="5" t="s">
        <v>2726</v>
      </c>
      <c r="B489" s="15">
        <v>62690</v>
      </c>
      <c r="C489" s="6">
        <v>100</v>
      </c>
      <c r="D489" s="5" t="s">
        <v>2726</v>
      </c>
      <c r="E489" s="5" t="s">
        <v>2756</v>
      </c>
      <c r="F489" s="5" t="s">
        <v>2757</v>
      </c>
      <c r="G489" s="5" t="s">
        <v>2758</v>
      </c>
      <c r="H489" s="5" t="s">
        <v>463</v>
      </c>
      <c r="I489" s="5" t="s">
        <v>452</v>
      </c>
      <c r="J489" s="5" t="s">
        <v>473</v>
      </c>
      <c r="K489" s="7">
        <v>39393</v>
      </c>
      <c r="L489" s="7"/>
      <c r="M489" s="6" t="s">
        <v>117</v>
      </c>
      <c r="N489" s="5" t="s">
        <v>47</v>
      </c>
      <c r="O489" s="9"/>
      <c r="P489" s="6" t="str">
        <f>VLOOKUP(Table1[[#This Row],[SMT]],Table13[[SMT'#]:[163 J Election Question]],9,0)</f>
        <v>Yes</v>
      </c>
      <c r="Q489" s="6">
        <v>2018</v>
      </c>
      <c r="R489" s="6"/>
      <c r="S48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89" s="37">
        <f>VLOOKUP(Table1[[#This Row],[SMT]],'[1]Section 163(j) Election'!$A$5:$J$1406,7,0)</f>
        <v>2018</v>
      </c>
    </row>
    <row r="490" spans="1:20" s="5" customFormat="1" ht="30" customHeight="1" x14ac:dyDescent="0.25">
      <c r="A490" s="5" t="s">
        <v>2850</v>
      </c>
      <c r="B490" s="15">
        <v>62697</v>
      </c>
      <c r="C490" s="6">
        <v>100</v>
      </c>
      <c r="D490" s="5" t="s">
        <v>2850</v>
      </c>
      <c r="E490" s="5" t="s">
        <v>2859</v>
      </c>
      <c r="F490" s="5" t="s">
        <v>2860</v>
      </c>
      <c r="G490" s="5" t="s">
        <v>2861</v>
      </c>
      <c r="H490" s="5" t="s">
        <v>68</v>
      </c>
      <c r="I490" s="5" t="s">
        <v>32</v>
      </c>
      <c r="J490" s="5" t="s">
        <v>2675</v>
      </c>
      <c r="K490" s="7">
        <v>39400</v>
      </c>
      <c r="L490" s="7"/>
      <c r="M490" s="6" t="s">
        <v>117</v>
      </c>
      <c r="N490" s="5" t="s">
        <v>47</v>
      </c>
      <c r="O490" s="9"/>
      <c r="P490" s="6" t="str">
        <f>VLOOKUP(Table1[[#This Row],[SMT]],Table13[[SMT'#]:[163 J Election Question]],9,0)</f>
        <v>No</v>
      </c>
      <c r="Q490" s="6"/>
      <c r="R490" s="6"/>
      <c r="S49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90" s="38">
        <f>VLOOKUP(Table1[[#This Row],[SMT]],'[1]Section 163(j) Election'!$A$5:$J$1406,7,0)</f>
        <v>0</v>
      </c>
    </row>
    <row r="491" spans="1:20" s="5" customFormat="1" ht="30" customHeight="1" x14ac:dyDescent="0.25">
      <c r="A491" s="5" t="s">
        <v>2637</v>
      </c>
      <c r="B491" s="15">
        <v>62698</v>
      </c>
      <c r="C491" s="6">
        <v>100</v>
      </c>
      <c r="D491" s="5" t="s">
        <v>2637</v>
      </c>
      <c r="E491" s="5" t="s">
        <v>2672</v>
      </c>
      <c r="F491" s="5" t="s">
        <v>2673</v>
      </c>
      <c r="G491" s="5" t="s">
        <v>2674</v>
      </c>
      <c r="H491" s="5" t="s">
        <v>68</v>
      </c>
      <c r="I491" s="5" t="s">
        <v>32</v>
      </c>
      <c r="J491" s="5" t="s">
        <v>2675</v>
      </c>
      <c r="K491" s="7">
        <v>39197</v>
      </c>
      <c r="L491" s="7"/>
      <c r="M491" s="6" t="s">
        <v>117</v>
      </c>
      <c r="N491" s="5" t="s">
        <v>47</v>
      </c>
      <c r="O491" s="9"/>
      <c r="P491" s="6" t="str">
        <f>VLOOKUP(Table1[[#This Row],[SMT]],Table13[[SMT'#]:[163 J Election Question]],9,0)</f>
        <v>No</v>
      </c>
      <c r="Q491" s="6"/>
      <c r="R491" s="6"/>
      <c r="S49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91" s="37">
        <f>VLOOKUP(Table1[[#This Row],[SMT]],'[1]Section 163(j) Election'!$A$5:$J$1406,7,0)</f>
        <v>0</v>
      </c>
    </row>
    <row r="492" spans="1:20" s="5" customFormat="1" ht="30" customHeight="1" x14ac:dyDescent="0.25">
      <c r="A492" s="5" t="s">
        <v>2726</v>
      </c>
      <c r="B492" s="15">
        <v>62705</v>
      </c>
      <c r="C492" s="6">
        <v>100</v>
      </c>
      <c r="D492" s="5" t="s">
        <v>2726</v>
      </c>
      <c r="E492" s="5" t="s">
        <v>2759</v>
      </c>
      <c r="F492" s="5" t="s">
        <v>2760</v>
      </c>
      <c r="G492" s="5" t="s">
        <v>2761</v>
      </c>
      <c r="H492" s="5" t="s">
        <v>68</v>
      </c>
      <c r="I492" s="5" t="s">
        <v>32</v>
      </c>
      <c r="J492" s="5" t="s">
        <v>2675</v>
      </c>
      <c r="K492" s="7">
        <v>39293</v>
      </c>
      <c r="L492" s="7"/>
      <c r="M492" s="6" t="s">
        <v>117</v>
      </c>
      <c r="N492" s="5" t="s">
        <v>47</v>
      </c>
      <c r="O492" s="9"/>
      <c r="P492" s="6" t="str">
        <f>VLOOKUP(Table1[[#This Row],[SMT]],Table13[[SMT'#]:[163 J Election Question]],9,0)</f>
        <v>No</v>
      </c>
      <c r="Q492" s="6"/>
      <c r="R492" s="6"/>
      <c r="S49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92" s="38">
        <f>VLOOKUP(Table1[[#This Row],[SMT]],'[1]Section 163(j) Election'!$A$5:$J$1406,7,0)</f>
        <v>0</v>
      </c>
    </row>
    <row r="493" spans="1:20" s="5" customFormat="1" ht="30" customHeight="1" x14ac:dyDescent="0.25">
      <c r="A493" s="5" t="s">
        <v>27</v>
      </c>
      <c r="B493" s="15">
        <v>62711</v>
      </c>
      <c r="C493" s="6">
        <v>100</v>
      </c>
      <c r="D493" s="5" t="s">
        <v>27</v>
      </c>
      <c r="E493" s="5" t="s">
        <v>28</v>
      </c>
      <c r="F493" s="5" t="s">
        <v>29</v>
      </c>
      <c r="G493" s="5" t="s">
        <v>30</v>
      </c>
      <c r="H493" s="5" t="s">
        <v>31</v>
      </c>
      <c r="I493" s="5" t="s">
        <v>32</v>
      </c>
      <c r="J493" s="5" t="s">
        <v>33</v>
      </c>
      <c r="K493" s="7">
        <v>39072</v>
      </c>
      <c r="L493" s="7">
        <v>43524</v>
      </c>
      <c r="M493" s="6" t="s">
        <v>37</v>
      </c>
      <c r="N493" s="5" t="s">
        <v>26</v>
      </c>
      <c r="O493" s="9"/>
      <c r="P493" s="6" t="str">
        <f>VLOOKUP(Table1[[#This Row],[SMT]],Table13[[SMT'#]:[163 J Election Question]],9,0)</f>
        <v>Yes</v>
      </c>
      <c r="Q493" s="6">
        <v>2018</v>
      </c>
      <c r="R493" s="6"/>
      <c r="S49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93" s="37">
        <f>VLOOKUP(Table1[[#This Row],[SMT]],'[1]Section 163(j) Election'!$A$5:$J$1406,7,0)</f>
        <v>2018</v>
      </c>
    </row>
    <row r="494" spans="1:20" s="5" customFormat="1" ht="30" customHeight="1" x14ac:dyDescent="0.25">
      <c r="A494" s="5" t="s">
        <v>1030</v>
      </c>
      <c r="B494" s="15">
        <v>62715</v>
      </c>
      <c r="C494" s="6">
        <v>100</v>
      </c>
      <c r="D494" s="5" t="s">
        <v>1030</v>
      </c>
      <c r="E494" s="5" t="s">
        <v>1031</v>
      </c>
      <c r="F494" s="5" t="s">
        <v>1032</v>
      </c>
      <c r="G494" s="5" t="s">
        <v>1033</v>
      </c>
      <c r="H494" s="5" t="s">
        <v>31</v>
      </c>
      <c r="I494" s="5" t="s">
        <v>32</v>
      </c>
      <c r="J494" s="5" t="s">
        <v>24</v>
      </c>
      <c r="K494" s="7">
        <v>38560</v>
      </c>
      <c r="L494" s="7"/>
      <c r="M494" s="6" t="s">
        <v>37</v>
      </c>
      <c r="N494" s="5" t="s">
        <v>47</v>
      </c>
      <c r="O494" s="9"/>
      <c r="P494" s="6" t="str">
        <f>VLOOKUP(Table1[[#This Row],[SMT]],Table13[[SMT'#]:[163 J Election Question]],9,0)</f>
        <v>No</v>
      </c>
      <c r="Q494" s="6"/>
      <c r="R494" s="6"/>
      <c r="S49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94" s="38">
        <f>VLOOKUP(Table1[[#This Row],[SMT]],'[1]Section 163(j) Election'!$A$5:$J$1406,7,0)</f>
        <v>0</v>
      </c>
    </row>
    <row r="495" spans="1:20" s="5" customFormat="1" ht="30" customHeight="1" x14ac:dyDescent="0.25">
      <c r="A495" s="5" t="s">
        <v>27</v>
      </c>
      <c r="B495" s="15">
        <v>62716</v>
      </c>
      <c r="C495" s="6">
        <v>100</v>
      </c>
      <c r="D495" s="5" t="s">
        <v>27</v>
      </c>
      <c r="E495" s="5" t="s">
        <v>2609</v>
      </c>
      <c r="F495" s="5" t="s">
        <v>2610</v>
      </c>
      <c r="G495" s="5" t="s">
        <v>604</v>
      </c>
      <c r="H495" s="5" t="s">
        <v>431</v>
      </c>
      <c r="I495" s="5" t="s">
        <v>43</v>
      </c>
      <c r="J495" s="5" t="s">
        <v>82</v>
      </c>
      <c r="K495" s="7">
        <v>38847</v>
      </c>
      <c r="L495" s="7"/>
      <c r="M495" s="6" t="s">
        <v>37</v>
      </c>
      <c r="N495" s="5" t="s">
        <v>26</v>
      </c>
      <c r="O495" s="9"/>
      <c r="P495" s="6" t="str">
        <f>VLOOKUP(Table1[[#This Row],[SMT]],Table13[[SMT'#]:[163 J Election Question]],9,0)</f>
        <v>No</v>
      </c>
      <c r="Q495" s="6"/>
      <c r="R495" s="6"/>
      <c r="S49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95" s="37">
        <f>VLOOKUP(Table1[[#This Row],[SMT]],'[1]Section 163(j) Election'!$A$5:$J$1406,7,0)</f>
        <v>0</v>
      </c>
    </row>
    <row r="496" spans="1:20" s="5" customFormat="1" ht="30" customHeight="1" x14ac:dyDescent="0.25">
      <c r="A496" s="5" t="s">
        <v>2637</v>
      </c>
      <c r="B496" s="15">
        <v>62717</v>
      </c>
      <c r="C496" s="6">
        <v>100</v>
      </c>
      <c r="D496" s="5" t="s">
        <v>2637</v>
      </c>
      <c r="E496" s="5" t="s">
        <v>2676</v>
      </c>
      <c r="F496" s="5" t="s">
        <v>2677</v>
      </c>
      <c r="G496" s="5" t="s">
        <v>176</v>
      </c>
      <c r="H496" s="5" t="s">
        <v>68</v>
      </c>
      <c r="I496" s="5" t="s">
        <v>32</v>
      </c>
      <c r="J496" s="5" t="s">
        <v>2274</v>
      </c>
      <c r="K496" s="7">
        <v>39052</v>
      </c>
      <c r="L496" s="7"/>
      <c r="M496" s="6" t="s">
        <v>419</v>
      </c>
      <c r="N496" s="5" t="s">
        <v>26</v>
      </c>
      <c r="O496" s="9"/>
      <c r="P496" s="6" t="str">
        <f>VLOOKUP(Table1[[#This Row],[SMT]],Table13[[SMT'#]:[163 J Election Question]],9,0)</f>
        <v>No</v>
      </c>
      <c r="Q496" s="6" t="s">
        <v>4538</v>
      </c>
      <c r="R496" s="6"/>
      <c r="S496" s="38" t="str">
        <f>IF(VLOOKUP(Table1[[#This Row],[SMT]],'[1]Section 163(j) Election'!$A$5:$H$1484,8,0)=Table1[[#This Row],[Make Section 163j Election (Yes/No)]],"MATCH",VLOOKUP(Table1[[#This Row],[SMT]],'[1]Section 163(j) Election'!$A$5:$H$1406,8,0))</f>
        <v>YES</v>
      </c>
      <c r="T496" s="38">
        <f>VLOOKUP(Table1[[#This Row],[SMT]],'[1]Section 163(j) Election'!$A$5:$J$1406,7,0)</f>
        <v>2018</v>
      </c>
    </row>
    <row r="497" spans="1:20" s="5" customFormat="1" ht="30" customHeight="1" x14ac:dyDescent="0.25">
      <c r="A497" s="5" t="s">
        <v>2637</v>
      </c>
      <c r="B497" s="15">
        <v>62718</v>
      </c>
      <c r="C497" s="6">
        <v>100</v>
      </c>
      <c r="D497" s="5" t="s">
        <v>2637</v>
      </c>
      <c r="E497" s="5" t="s">
        <v>2678</v>
      </c>
      <c r="F497" s="5" t="s">
        <v>2679</v>
      </c>
      <c r="G497" s="5" t="s">
        <v>176</v>
      </c>
      <c r="H497" s="5" t="s">
        <v>68</v>
      </c>
      <c r="I497" s="5" t="s">
        <v>32</v>
      </c>
      <c r="J497" s="5" t="s">
        <v>177</v>
      </c>
      <c r="K497" s="7">
        <v>39168</v>
      </c>
      <c r="L497" s="7"/>
      <c r="M497" s="6" t="s">
        <v>419</v>
      </c>
      <c r="N497" s="5" t="s">
        <v>47</v>
      </c>
      <c r="O497" s="9"/>
      <c r="P497" s="6" t="str">
        <f>VLOOKUP(Table1[[#This Row],[SMT]],Table13[[SMT'#]:[163 J Election Question]],9,0)</f>
        <v>No</v>
      </c>
      <c r="Q497" s="6"/>
      <c r="R497" s="6"/>
      <c r="S49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97" s="37">
        <f>VLOOKUP(Table1[[#This Row],[SMT]],'[1]Section 163(j) Election'!$A$5:$J$1406,7,0)</f>
        <v>0</v>
      </c>
    </row>
    <row r="498" spans="1:20" s="5" customFormat="1" ht="30" customHeight="1" x14ac:dyDescent="0.25">
      <c r="A498" s="5" t="s">
        <v>2850</v>
      </c>
      <c r="B498" s="15">
        <v>62719</v>
      </c>
      <c r="C498" s="6">
        <v>100</v>
      </c>
      <c r="D498" s="5" t="s">
        <v>2850</v>
      </c>
      <c r="E498" s="5" t="s">
        <v>2862</v>
      </c>
      <c r="F498" s="5" t="s">
        <v>2863</v>
      </c>
      <c r="G498" s="5" t="s">
        <v>2649</v>
      </c>
      <c r="H498" s="5" t="s">
        <v>232</v>
      </c>
      <c r="I498" s="5" t="s">
        <v>133</v>
      </c>
      <c r="J498" s="5" t="s">
        <v>2650</v>
      </c>
      <c r="K498" s="7">
        <v>39435</v>
      </c>
      <c r="L498" s="7"/>
      <c r="M498" s="6" t="s">
        <v>419</v>
      </c>
      <c r="N498" s="5" t="s">
        <v>47</v>
      </c>
      <c r="O498" s="9"/>
      <c r="P498" s="6" t="str">
        <f>VLOOKUP(Table1[[#This Row],[SMT]],Table13[[SMT'#]:[163 J Election Question]],9,0)</f>
        <v>No</v>
      </c>
      <c r="Q498" s="6"/>
      <c r="R498" s="6"/>
      <c r="S49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98" s="38">
        <f>VLOOKUP(Table1[[#This Row],[SMT]],'[1]Section 163(j) Election'!$A$5:$J$1406,7,0)</f>
        <v>0</v>
      </c>
    </row>
    <row r="499" spans="1:20" s="5" customFormat="1" ht="30" customHeight="1" x14ac:dyDescent="0.25">
      <c r="A499" s="5" t="s">
        <v>1030</v>
      </c>
      <c r="B499" s="15">
        <v>62726</v>
      </c>
      <c r="C499" s="6">
        <v>100</v>
      </c>
      <c r="D499" s="5" t="s">
        <v>1030</v>
      </c>
      <c r="E499" s="5" t="s">
        <v>1034</v>
      </c>
      <c r="F499" s="5" t="s">
        <v>1035</v>
      </c>
      <c r="G499" s="5" t="s">
        <v>1014</v>
      </c>
      <c r="H499" s="5" t="s">
        <v>109</v>
      </c>
      <c r="I499" s="5" t="s">
        <v>32</v>
      </c>
      <c r="J499" s="5" t="s">
        <v>333</v>
      </c>
      <c r="K499" s="7">
        <v>38330</v>
      </c>
      <c r="L499" s="7"/>
      <c r="M499" s="6" t="s">
        <v>422</v>
      </c>
      <c r="N499" s="5" t="s">
        <v>47</v>
      </c>
      <c r="O499" s="9"/>
      <c r="P499" s="6" t="str">
        <f>VLOOKUP(Table1[[#This Row],[SMT]],Table13[[SMT'#]:[163 J Election Question]],9,0)</f>
        <v>Yes</v>
      </c>
      <c r="Q499" s="6">
        <v>2018</v>
      </c>
      <c r="R499" s="6"/>
      <c r="S49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499" s="37">
        <f>VLOOKUP(Table1[[#This Row],[SMT]],'[1]Section 163(j) Election'!$A$5:$J$1406,7,0)</f>
        <v>2018</v>
      </c>
    </row>
    <row r="500" spans="1:20" s="5" customFormat="1" ht="30" customHeight="1" x14ac:dyDescent="0.25">
      <c r="A500" s="5" t="s">
        <v>1030</v>
      </c>
      <c r="B500" s="15">
        <v>62727</v>
      </c>
      <c r="C500" s="6">
        <v>100</v>
      </c>
      <c r="D500" s="5" t="s">
        <v>1030</v>
      </c>
      <c r="E500" s="5" t="s">
        <v>1036</v>
      </c>
      <c r="F500" s="5" t="s">
        <v>1037</v>
      </c>
      <c r="G500" s="5" t="s">
        <v>362</v>
      </c>
      <c r="H500" s="5" t="s">
        <v>109</v>
      </c>
      <c r="I500" s="5" t="s">
        <v>32</v>
      </c>
      <c r="J500" s="5" t="s">
        <v>33</v>
      </c>
      <c r="K500" s="7">
        <v>38348</v>
      </c>
      <c r="L500" s="7"/>
      <c r="M500" s="6" t="s">
        <v>422</v>
      </c>
      <c r="N500" s="5" t="s">
        <v>47</v>
      </c>
      <c r="O500" s="9"/>
      <c r="P500" s="6" t="str">
        <f>VLOOKUP(Table1[[#This Row],[SMT]],Table13[[SMT'#]:[163 J Election Question]],9,0)</f>
        <v>Yes</v>
      </c>
      <c r="Q500" s="6">
        <v>2018</v>
      </c>
      <c r="R500" s="6"/>
      <c r="S50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00" s="38">
        <f>VLOOKUP(Table1[[#This Row],[SMT]],'[1]Section 163(j) Election'!$A$5:$J$1406,7,0)</f>
        <v>2018</v>
      </c>
    </row>
    <row r="501" spans="1:20" s="5" customFormat="1" ht="30" customHeight="1" x14ac:dyDescent="0.25">
      <c r="A501" s="5" t="s">
        <v>2726</v>
      </c>
      <c r="B501" s="15">
        <v>62729</v>
      </c>
      <c r="C501" s="6">
        <v>100</v>
      </c>
      <c r="D501" s="5" t="s">
        <v>2726</v>
      </c>
      <c r="E501" s="5" t="s">
        <v>2762</v>
      </c>
      <c r="F501" s="5" t="s">
        <v>2763</v>
      </c>
      <c r="G501" s="5" t="s">
        <v>2764</v>
      </c>
      <c r="H501" s="5" t="s">
        <v>68</v>
      </c>
      <c r="I501" s="5" t="s">
        <v>32</v>
      </c>
      <c r="J501" s="5" t="s">
        <v>2765</v>
      </c>
      <c r="K501" s="7">
        <v>39307</v>
      </c>
      <c r="L501" s="7"/>
      <c r="M501" s="6" t="s">
        <v>117</v>
      </c>
      <c r="N501" s="5" t="s">
        <v>47</v>
      </c>
      <c r="O501" s="9"/>
      <c r="P501" s="6" t="str">
        <f>VLOOKUP(Table1[[#This Row],[SMT]],Table13[[SMT'#]:[163 J Election Question]],9,0)</f>
        <v>No</v>
      </c>
      <c r="Q501" s="6"/>
      <c r="R501" s="6"/>
      <c r="S50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01" s="37">
        <f>VLOOKUP(Table1[[#This Row],[SMT]],'[1]Section 163(j) Election'!$A$5:$J$1406,7,0)</f>
        <v>2022</v>
      </c>
    </row>
    <row r="502" spans="1:20" s="5" customFormat="1" ht="30" customHeight="1" x14ac:dyDescent="0.25">
      <c r="A502" s="5" t="s">
        <v>2726</v>
      </c>
      <c r="B502" s="15">
        <v>62730</v>
      </c>
      <c r="C502" s="6">
        <v>100</v>
      </c>
      <c r="D502" s="5" t="s">
        <v>2726</v>
      </c>
      <c r="E502" s="5" t="s">
        <v>2766</v>
      </c>
      <c r="F502" s="5" t="s">
        <v>2767</v>
      </c>
      <c r="G502" s="5" t="s">
        <v>2768</v>
      </c>
      <c r="H502" s="5" t="s">
        <v>68</v>
      </c>
      <c r="I502" s="5" t="s">
        <v>32</v>
      </c>
      <c r="J502" s="5" t="s">
        <v>2675</v>
      </c>
      <c r="K502" s="7">
        <v>39435</v>
      </c>
      <c r="L502" s="7"/>
      <c r="M502" s="6" t="s">
        <v>154</v>
      </c>
      <c r="N502" s="5" t="s">
        <v>47</v>
      </c>
      <c r="O502" s="9"/>
      <c r="P502" s="6" t="str">
        <f>VLOOKUP(Table1[[#This Row],[SMT]],Table13[[SMT'#]:[163 J Election Question]],9,0)</f>
        <v>No</v>
      </c>
      <c r="Q502" s="6"/>
      <c r="R502" s="6"/>
      <c r="S50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02" s="38">
        <f>VLOOKUP(Table1[[#This Row],[SMT]],'[1]Section 163(j) Election'!$A$5:$J$1406,7,0)</f>
        <v>0</v>
      </c>
    </row>
    <row r="503" spans="1:20" s="5" customFormat="1" ht="30" customHeight="1" x14ac:dyDescent="0.25">
      <c r="A503" s="5" t="s">
        <v>1162</v>
      </c>
      <c r="B503" s="15">
        <v>62731</v>
      </c>
      <c r="C503" s="6">
        <v>100</v>
      </c>
      <c r="D503" s="5" t="s">
        <v>1162</v>
      </c>
      <c r="E503" s="5" t="s">
        <v>1186</v>
      </c>
      <c r="F503" s="5" t="s">
        <v>1187</v>
      </c>
      <c r="G503" s="5" t="s">
        <v>1188</v>
      </c>
      <c r="H503" s="5" t="s">
        <v>88</v>
      </c>
      <c r="I503" s="5" t="s">
        <v>32</v>
      </c>
      <c r="J503" s="5" t="s">
        <v>89</v>
      </c>
      <c r="K503" s="7">
        <v>39030</v>
      </c>
      <c r="L503" s="7"/>
      <c r="M503" s="6" t="s">
        <v>419</v>
      </c>
      <c r="N503" s="5" t="s">
        <v>47</v>
      </c>
      <c r="O503" s="9"/>
      <c r="P503" s="6" t="str">
        <f>VLOOKUP(Table1[[#This Row],[SMT]],Table13[[SMT'#]:[163 J Election Question]],9,0)</f>
        <v>Yes</v>
      </c>
      <c r="Q503" s="6">
        <v>2018</v>
      </c>
      <c r="R503" s="6"/>
      <c r="S50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03" s="37">
        <f>VLOOKUP(Table1[[#This Row],[SMT]],'[1]Section 163(j) Election'!$A$5:$J$1406,7,0)</f>
        <v>2018</v>
      </c>
    </row>
    <row r="504" spans="1:20" s="5" customFormat="1" ht="30" customHeight="1" x14ac:dyDescent="0.25">
      <c r="A504" s="5" t="s">
        <v>2637</v>
      </c>
      <c r="B504" s="15">
        <v>62742</v>
      </c>
      <c r="C504" s="6">
        <v>42</v>
      </c>
      <c r="D504" s="5" t="s">
        <v>2637</v>
      </c>
      <c r="E504" s="5" t="s">
        <v>2680</v>
      </c>
      <c r="F504" s="5" t="s">
        <v>2681</v>
      </c>
      <c r="G504" s="5" t="s">
        <v>1645</v>
      </c>
      <c r="H504" s="5" t="s">
        <v>182</v>
      </c>
      <c r="I504" s="5" t="s">
        <v>32</v>
      </c>
      <c r="J504" s="5" t="s">
        <v>78</v>
      </c>
      <c r="K504" s="7">
        <v>39346</v>
      </c>
      <c r="L504" s="7"/>
      <c r="M504" s="6" t="s">
        <v>154</v>
      </c>
      <c r="N504" s="5" t="s">
        <v>47</v>
      </c>
      <c r="O504" s="9"/>
      <c r="P504" s="6" t="str">
        <f>VLOOKUP(Table1[[#This Row],[SMT]],Table13[[SMT'#]:[163 J Election Question]],9,0)</f>
        <v>Yes</v>
      </c>
      <c r="Q504" s="6">
        <v>2018</v>
      </c>
      <c r="R504" s="6"/>
      <c r="S50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04" s="38">
        <f>VLOOKUP(Table1[[#This Row],[SMT]],'[1]Section 163(j) Election'!$A$5:$J$1406,7,0)</f>
        <v>2018</v>
      </c>
    </row>
    <row r="505" spans="1:20" s="5" customFormat="1" ht="30" customHeight="1" x14ac:dyDescent="0.25">
      <c r="A505" s="5" t="s">
        <v>2897</v>
      </c>
      <c r="B505" s="15">
        <v>62742</v>
      </c>
      <c r="C505" s="6">
        <v>58</v>
      </c>
      <c r="D505" s="5" t="s">
        <v>2897</v>
      </c>
      <c r="E505" s="5" t="s">
        <v>2680</v>
      </c>
      <c r="F505" s="5" t="s">
        <v>2681</v>
      </c>
      <c r="G505" s="5" t="s">
        <v>1645</v>
      </c>
      <c r="H505" s="5" t="s">
        <v>182</v>
      </c>
      <c r="I505" s="5" t="s">
        <v>32</v>
      </c>
      <c r="J505" s="5" t="s">
        <v>78</v>
      </c>
      <c r="K505" s="7">
        <v>39346</v>
      </c>
      <c r="L505" s="7"/>
      <c r="M505" s="6" t="s">
        <v>154</v>
      </c>
      <c r="N505" s="5" t="s">
        <v>47</v>
      </c>
      <c r="O505" s="9"/>
      <c r="P505" s="6" t="str">
        <f>VLOOKUP(Table1[[#This Row],[SMT]],Table13[[SMT'#]:[163 J Election Question]],9,0)</f>
        <v>Yes</v>
      </c>
      <c r="Q505" s="6">
        <v>2018</v>
      </c>
      <c r="R505" s="6"/>
      <c r="S50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05" s="37">
        <f>VLOOKUP(Table1[[#This Row],[SMT]],'[1]Section 163(j) Election'!$A$5:$J$1406,7,0)</f>
        <v>2018</v>
      </c>
    </row>
    <row r="506" spans="1:20" s="5" customFormat="1" ht="30" customHeight="1" x14ac:dyDescent="0.25">
      <c r="A506" s="5" t="s">
        <v>2897</v>
      </c>
      <c r="B506" s="15">
        <v>62743</v>
      </c>
      <c r="C506" s="6">
        <v>80</v>
      </c>
      <c r="D506" s="5" t="s">
        <v>2897</v>
      </c>
      <c r="E506" s="5" t="s">
        <v>2908</v>
      </c>
      <c r="F506" s="5" t="s">
        <v>2909</v>
      </c>
      <c r="G506" s="5" t="s">
        <v>1084</v>
      </c>
      <c r="H506" s="5" t="s">
        <v>68</v>
      </c>
      <c r="I506" s="5" t="s">
        <v>32</v>
      </c>
      <c r="J506" s="5" t="s">
        <v>1085</v>
      </c>
      <c r="K506" s="7">
        <v>39582</v>
      </c>
      <c r="L506" s="7"/>
      <c r="M506" s="6" t="s">
        <v>117</v>
      </c>
      <c r="N506" s="5" t="s">
        <v>47</v>
      </c>
      <c r="O506" s="9"/>
      <c r="P506" s="6" t="str">
        <f>VLOOKUP(Table1[[#This Row],[SMT]],Table13[[SMT'#]:[163 J Election Question]],9,0)</f>
        <v>No</v>
      </c>
      <c r="Q506" s="6"/>
      <c r="R506" s="6"/>
      <c r="S50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06" s="38">
        <f>VLOOKUP(Table1[[#This Row],[SMT]],'[1]Section 163(j) Election'!$A$5:$J$1406,7,0)</f>
        <v>0</v>
      </c>
    </row>
    <row r="507" spans="1:20" s="5" customFormat="1" ht="30" customHeight="1" x14ac:dyDescent="0.25">
      <c r="A507" s="5" t="s">
        <v>2950</v>
      </c>
      <c r="B507" s="15">
        <v>62743</v>
      </c>
      <c r="C507" s="6">
        <v>20</v>
      </c>
      <c r="D507" s="5" t="s">
        <v>2950</v>
      </c>
      <c r="E507" s="5" t="s">
        <v>2908</v>
      </c>
      <c r="F507" s="5" t="s">
        <v>2909</v>
      </c>
      <c r="G507" s="5" t="s">
        <v>1084</v>
      </c>
      <c r="H507" s="5" t="s">
        <v>68</v>
      </c>
      <c r="I507" s="5" t="s">
        <v>32</v>
      </c>
      <c r="J507" s="5" t="s">
        <v>1085</v>
      </c>
      <c r="K507" s="7">
        <v>39582</v>
      </c>
      <c r="L507" s="7"/>
      <c r="M507" s="6" t="s">
        <v>117</v>
      </c>
      <c r="N507" s="5" t="s">
        <v>47</v>
      </c>
      <c r="O507" s="9"/>
      <c r="P507" s="6" t="str">
        <f>VLOOKUP(Table1[[#This Row],[SMT]],Table13[[SMT'#]:[163 J Election Question]],9,0)</f>
        <v>No</v>
      </c>
      <c r="Q507" s="6"/>
      <c r="R507" s="6"/>
      <c r="S50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07" s="37">
        <f>VLOOKUP(Table1[[#This Row],[SMT]],'[1]Section 163(j) Election'!$A$5:$J$1406,7,0)</f>
        <v>0</v>
      </c>
    </row>
    <row r="508" spans="1:20" s="5" customFormat="1" ht="30" customHeight="1" x14ac:dyDescent="0.25">
      <c r="A508" s="5" t="s">
        <v>2897</v>
      </c>
      <c r="B508" s="15">
        <v>62744</v>
      </c>
      <c r="C508" s="6">
        <v>100</v>
      </c>
      <c r="D508" s="5" t="s">
        <v>2897</v>
      </c>
      <c r="E508" s="5" t="s">
        <v>2910</v>
      </c>
      <c r="F508" s="5" t="s">
        <v>2911</v>
      </c>
      <c r="G508" s="5" t="s">
        <v>1084</v>
      </c>
      <c r="H508" s="5" t="s">
        <v>68</v>
      </c>
      <c r="I508" s="5" t="s">
        <v>32</v>
      </c>
      <c r="J508" s="5" t="s">
        <v>1085</v>
      </c>
      <c r="K508" s="7">
        <v>39545</v>
      </c>
      <c r="L508" s="7"/>
      <c r="M508" s="6" t="s">
        <v>117</v>
      </c>
      <c r="N508" s="5" t="s">
        <v>47</v>
      </c>
      <c r="O508" s="9"/>
      <c r="P508" s="6" t="str">
        <f>VLOOKUP(Table1[[#This Row],[SMT]],Table13[[SMT'#]:[163 J Election Question]],9,0)</f>
        <v>No</v>
      </c>
      <c r="Q508" s="6"/>
      <c r="R508" s="6"/>
      <c r="S50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08" s="38">
        <f>VLOOKUP(Table1[[#This Row],[SMT]],'[1]Section 163(j) Election'!$A$5:$J$1406,7,0)</f>
        <v>0</v>
      </c>
    </row>
    <row r="509" spans="1:20" s="5" customFormat="1" ht="30" customHeight="1" x14ac:dyDescent="0.25">
      <c r="A509" s="5" t="s">
        <v>2726</v>
      </c>
      <c r="B509" s="15">
        <v>62745</v>
      </c>
      <c r="C509" s="6">
        <v>100</v>
      </c>
      <c r="D509" s="5" t="s">
        <v>2726</v>
      </c>
      <c r="E509" s="5" t="s">
        <v>2769</v>
      </c>
      <c r="F509" s="5" t="s">
        <v>2770</v>
      </c>
      <c r="G509" s="5" t="s">
        <v>1084</v>
      </c>
      <c r="H509" s="5" t="s">
        <v>68</v>
      </c>
      <c r="I509" s="5" t="s">
        <v>32</v>
      </c>
      <c r="J509" s="5" t="s">
        <v>1085</v>
      </c>
      <c r="K509" s="7">
        <v>39227</v>
      </c>
      <c r="L509" s="7"/>
      <c r="M509" s="6" t="s">
        <v>419</v>
      </c>
      <c r="N509" s="5" t="s">
        <v>47</v>
      </c>
      <c r="O509" s="9"/>
      <c r="P509" s="6" t="str">
        <f>VLOOKUP(Table1[[#This Row],[SMT]],Table13[[SMT'#]:[163 J Election Question]],9,0)</f>
        <v>No</v>
      </c>
      <c r="Q509" s="6"/>
      <c r="R509" s="6"/>
      <c r="S50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09" s="37">
        <f>VLOOKUP(Table1[[#This Row],[SMT]],'[1]Section 163(j) Election'!$A$5:$J$1406,7,0)</f>
        <v>0</v>
      </c>
    </row>
    <row r="510" spans="1:20" s="5" customFormat="1" ht="30" customHeight="1" x14ac:dyDescent="0.25">
      <c r="A510" s="5" t="s">
        <v>1256</v>
      </c>
      <c r="B510" s="15">
        <v>62746</v>
      </c>
      <c r="C510" s="6">
        <v>100</v>
      </c>
      <c r="D510" s="5" t="s">
        <v>1256</v>
      </c>
      <c r="E510" s="5" t="s">
        <v>1259</v>
      </c>
      <c r="F510" s="5" t="s">
        <v>1260</v>
      </c>
      <c r="G510" s="5" t="s">
        <v>1084</v>
      </c>
      <c r="H510" s="5" t="s">
        <v>68</v>
      </c>
      <c r="I510" s="5" t="s">
        <v>32</v>
      </c>
      <c r="J510" s="5" t="s">
        <v>1085</v>
      </c>
      <c r="K510" s="7">
        <v>39168</v>
      </c>
      <c r="L510" s="7"/>
      <c r="M510" s="6" t="s">
        <v>419</v>
      </c>
      <c r="N510" s="5" t="s">
        <v>47</v>
      </c>
      <c r="O510" s="9"/>
      <c r="P510" s="6" t="str">
        <f>VLOOKUP(Table1[[#This Row],[SMT]],Table13[[SMT'#]:[163 J Election Question]],9,0)</f>
        <v>No</v>
      </c>
      <c r="Q510" s="6"/>
      <c r="R510" s="6"/>
      <c r="S51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10" s="38">
        <f>VLOOKUP(Table1[[#This Row],[SMT]],'[1]Section 163(j) Election'!$A$5:$J$1406,7,0)</f>
        <v>0</v>
      </c>
    </row>
    <row r="511" spans="1:20" s="5" customFormat="1" ht="30" customHeight="1" x14ac:dyDescent="0.25">
      <c r="A511" s="5" t="s">
        <v>2726</v>
      </c>
      <c r="B511" s="15">
        <v>62755</v>
      </c>
      <c r="C511" s="6">
        <v>100</v>
      </c>
      <c r="D511" s="5" t="s">
        <v>2726</v>
      </c>
      <c r="E511" s="5" t="s">
        <v>2771</v>
      </c>
      <c r="F511" s="5" t="s">
        <v>2772</v>
      </c>
      <c r="G511" s="5" t="s">
        <v>2773</v>
      </c>
      <c r="H511" s="5" t="s">
        <v>431</v>
      </c>
      <c r="I511" s="5" t="s">
        <v>43</v>
      </c>
      <c r="J511" s="5" t="s">
        <v>432</v>
      </c>
      <c r="K511" s="7">
        <v>39379</v>
      </c>
      <c r="L511" s="7"/>
      <c r="M511" s="6" t="s">
        <v>117</v>
      </c>
      <c r="N511" s="5" t="s">
        <v>47</v>
      </c>
      <c r="O511" s="9"/>
      <c r="P511" s="6" t="str">
        <f>VLOOKUP(Table1[[#This Row],[SMT]],Table13[[SMT'#]:[163 J Election Question]],9,0)</f>
        <v>Yes</v>
      </c>
      <c r="Q511" s="6">
        <v>2018</v>
      </c>
      <c r="R511" s="6"/>
      <c r="S51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11" s="37">
        <f>VLOOKUP(Table1[[#This Row],[SMT]],'[1]Section 163(j) Election'!$A$5:$J$1406,7,0)</f>
        <v>2018</v>
      </c>
    </row>
    <row r="512" spans="1:20" s="5" customFormat="1" ht="30" customHeight="1" x14ac:dyDescent="0.25">
      <c r="A512" s="5" t="s">
        <v>2850</v>
      </c>
      <c r="B512" s="15">
        <v>62757</v>
      </c>
      <c r="C512" s="6">
        <v>100</v>
      </c>
      <c r="D512" s="5" t="s">
        <v>2850</v>
      </c>
      <c r="E512" s="5" t="s">
        <v>2864</v>
      </c>
      <c r="F512" s="5" t="s">
        <v>2865</v>
      </c>
      <c r="G512" s="5" t="s">
        <v>2866</v>
      </c>
      <c r="H512" s="5" t="s">
        <v>68</v>
      </c>
      <c r="I512" s="5" t="s">
        <v>32</v>
      </c>
      <c r="J512" s="5" t="s">
        <v>1085</v>
      </c>
      <c r="K512" s="7">
        <v>39080</v>
      </c>
      <c r="L512" s="7"/>
      <c r="M512" s="6" t="s">
        <v>419</v>
      </c>
      <c r="N512" s="5" t="s">
        <v>47</v>
      </c>
      <c r="O512" s="9"/>
      <c r="P512" s="6" t="str">
        <f>VLOOKUP(Table1[[#This Row],[SMT]],Table13[[SMT'#]:[163 J Election Question]],9,0)</f>
        <v>No</v>
      </c>
      <c r="Q512" s="6"/>
      <c r="R512" s="6"/>
      <c r="S51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12" s="38">
        <f>VLOOKUP(Table1[[#This Row],[SMT]],'[1]Section 163(j) Election'!$A$5:$J$1406,7,0)</f>
        <v>0</v>
      </c>
    </row>
    <row r="513" spans="1:20" s="5" customFormat="1" ht="30" customHeight="1" x14ac:dyDescent="0.25">
      <c r="A513" s="5" t="s">
        <v>2726</v>
      </c>
      <c r="B513" s="15">
        <v>62763</v>
      </c>
      <c r="C513" s="6">
        <v>100</v>
      </c>
      <c r="D513" s="5" t="s">
        <v>2726</v>
      </c>
      <c r="E513" s="5" t="s">
        <v>2774</v>
      </c>
      <c r="F513" s="5" t="s">
        <v>2775</v>
      </c>
      <c r="G513" s="5" t="s">
        <v>2776</v>
      </c>
      <c r="H513" s="5" t="s">
        <v>164</v>
      </c>
      <c r="I513" s="5" t="s">
        <v>133</v>
      </c>
      <c r="J513" s="5" t="s">
        <v>302</v>
      </c>
      <c r="K513" s="7">
        <v>39170</v>
      </c>
      <c r="L513" s="7"/>
      <c r="M513" s="6" t="s">
        <v>37</v>
      </c>
      <c r="N513" s="5" t="s">
        <v>178</v>
      </c>
      <c r="O513" s="9"/>
      <c r="P513" s="6" t="str">
        <f>VLOOKUP(Table1[[#This Row],[SMT]],Table13[[SMT'#]:[163 J Election Question]],9,0)</f>
        <v>Yes</v>
      </c>
      <c r="Q513" s="6">
        <v>2018</v>
      </c>
      <c r="R513" s="6"/>
      <c r="S51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13" s="37">
        <f>VLOOKUP(Table1[[#This Row],[SMT]],'[1]Section 163(j) Election'!$A$5:$J$1406,7,0)</f>
        <v>2018</v>
      </c>
    </row>
    <row r="514" spans="1:20" s="5" customFormat="1" ht="30" customHeight="1" x14ac:dyDescent="0.25">
      <c r="A514" s="5" t="s">
        <v>2897</v>
      </c>
      <c r="B514" s="15">
        <v>62766</v>
      </c>
      <c r="C514" s="6">
        <v>100</v>
      </c>
      <c r="D514" s="5" t="s">
        <v>2897</v>
      </c>
      <c r="E514" s="5" t="s">
        <v>2912</v>
      </c>
      <c r="F514" s="5" t="s">
        <v>2913</v>
      </c>
      <c r="G514" s="5" t="s">
        <v>332</v>
      </c>
      <c r="H514" s="5" t="s">
        <v>289</v>
      </c>
      <c r="I514" s="5" t="s">
        <v>133</v>
      </c>
      <c r="J514" s="5" t="s">
        <v>355</v>
      </c>
      <c r="K514" s="7">
        <v>39295</v>
      </c>
      <c r="L514" s="7"/>
      <c r="M514" s="6" t="s">
        <v>419</v>
      </c>
      <c r="N514" s="5" t="s">
        <v>47</v>
      </c>
      <c r="O514" s="9"/>
      <c r="P514" s="6" t="str">
        <f>VLOOKUP(Table1[[#This Row],[SMT]],Table13[[SMT'#]:[163 J Election Question]],9,0)</f>
        <v>No</v>
      </c>
      <c r="Q514" s="6"/>
      <c r="R514" s="6"/>
      <c r="S51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14" s="38">
        <f>VLOOKUP(Table1[[#This Row],[SMT]],'[1]Section 163(j) Election'!$A$5:$J$1406,7,0)</f>
        <v>2022</v>
      </c>
    </row>
    <row r="515" spans="1:20" s="5" customFormat="1" ht="30" customHeight="1" x14ac:dyDescent="0.25">
      <c r="A515" s="5" t="s">
        <v>2950</v>
      </c>
      <c r="B515" s="15">
        <v>62767</v>
      </c>
      <c r="C515" s="6">
        <v>100</v>
      </c>
      <c r="D515" s="5" t="s">
        <v>2950</v>
      </c>
      <c r="E515" s="5" t="s">
        <v>2951</v>
      </c>
      <c r="F515" s="5" t="s">
        <v>2952</v>
      </c>
      <c r="G515" s="5" t="s">
        <v>332</v>
      </c>
      <c r="H515" s="5" t="s">
        <v>289</v>
      </c>
      <c r="I515" s="5" t="s">
        <v>133</v>
      </c>
      <c r="J515" s="5" t="s">
        <v>355</v>
      </c>
      <c r="K515" s="7">
        <v>39995</v>
      </c>
      <c r="L515" s="7"/>
      <c r="M515" s="6" t="s">
        <v>135</v>
      </c>
      <c r="N515" s="5" t="s">
        <v>47</v>
      </c>
      <c r="O515" s="9"/>
      <c r="P515" s="6" t="str">
        <f>VLOOKUP(Table1[[#This Row],[SMT]],Table13[[SMT'#]:[163 J Election Question]],9,0)</f>
        <v>No</v>
      </c>
      <c r="Q515" s="6"/>
      <c r="R515" s="6"/>
      <c r="S51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15" s="37">
        <f>VLOOKUP(Table1[[#This Row],[SMT]],'[1]Section 163(j) Election'!$A$5:$J$1406,7,0)</f>
        <v>0</v>
      </c>
    </row>
    <row r="516" spans="1:20" s="5" customFormat="1" ht="30" customHeight="1" x14ac:dyDescent="0.25">
      <c r="A516" s="5" t="s">
        <v>2637</v>
      </c>
      <c r="B516" s="15">
        <v>62770</v>
      </c>
      <c r="C516" s="6">
        <v>100</v>
      </c>
      <c r="D516" s="5" t="s">
        <v>2637</v>
      </c>
      <c r="E516" s="5" t="s">
        <v>2682</v>
      </c>
      <c r="F516" s="5" t="s">
        <v>2683</v>
      </c>
      <c r="G516" s="5" t="s">
        <v>114</v>
      </c>
      <c r="H516" s="5" t="s">
        <v>431</v>
      </c>
      <c r="I516" s="5" t="s">
        <v>43</v>
      </c>
      <c r="J516" s="5" t="s">
        <v>116</v>
      </c>
      <c r="K516" s="7">
        <v>38940</v>
      </c>
      <c r="L516" s="7"/>
      <c r="M516" s="6" t="s">
        <v>37</v>
      </c>
      <c r="N516" s="5" t="s">
        <v>47</v>
      </c>
      <c r="O516" s="9"/>
      <c r="P516" s="6" t="str">
        <f>VLOOKUP(Table1[[#This Row],[SMT]],Table13[[SMT'#]:[163 J Election Question]],9,0)</f>
        <v>Yes</v>
      </c>
      <c r="Q516" s="6">
        <v>2018</v>
      </c>
      <c r="R516" s="6"/>
      <c r="S51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16" s="38">
        <f>VLOOKUP(Table1[[#This Row],[SMT]],'[1]Section 163(j) Election'!$A$5:$J$1406,7,0)</f>
        <v>2018</v>
      </c>
    </row>
    <row r="517" spans="1:20" s="5" customFormat="1" ht="30" customHeight="1" x14ac:dyDescent="0.25">
      <c r="A517" s="5" t="s">
        <v>1162</v>
      </c>
      <c r="B517" s="15">
        <v>62771</v>
      </c>
      <c r="C517" s="6">
        <v>100</v>
      </c>
      <c r="D517" s="5" t="s">
        <v>1162</v>
      </c>
      <c r="E517" s="5" t="s">
        <v>1189</v>
      </c>
      <c r="F517" s="5" t="s">
        <v>1190</v>
      </c>
      <c r="G517" s="5" t="s">
        <v>1191</v>
      </c>
      <c r="H517" s="5" t="s">
        <v>53</v>
      </c>
      <c r="I517" s="5" t="s">
        <v>43</v>
      </c>
      <c r="J517" s="5" t="s">
        <v>1192</v>
      </c>
      <c r="K517" s="7">
        <v>39022</v>
      </c>
      <c r="L517" s="7"/>
      <c r="M517" s="6" t="s">
        <v>419</v>
      </c>
      <c r="N517" s="5" t="s">
        <v>47</v>
      </c>
      <c r="O517" s="9"/>
      <c r="P517" s="6" t="str">
        <f>VLOOKUP(Table1[[#This Row],[SMT]],Table13[[SMT'#]:[163 J Election Question]],9,0)</f>
        <v>No</v>
      </c>
      <c r="Q517" s="6"/>
      <c r="R517" s="6"/>
      <c r="S51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17" s="37">
        <f>VLOOKUP(Table1[[#This Row],[SMT]],'[1]Section 163(j) Election'!$A$5:$J$1406,7,0)</f>
        <v>0</v>
      </c>
    </row>
    <row r="518" spans="1:20" s="5" customFormat="1" ht="30" customHeight="1" x14ac:dyDescent="0.25">
      <c r="A518" s="5" t="s">
        <v>1760</v>
      </c>
      <c r="B518" s="15">
        <v>62775</v>
      </c>
      <c r="C518" s="6">
        <v>100</v>
      </c>
      <c r="D518" s="5" t="s">
        <v>1760</v>
      </c>
      <c r="E518" s="5" t="s">
        <v>1761</v>
      </c>
      <c r="F518" s="5" t="s">
        <v>1762</v>
      </c>
      <c r="G518" s="5" t="s">
        <v>517</v>
      </c>
      <c r="H518" s="5" t="s">
        <v>499</v>
      </c>
      <c r="I518" s="5" t="s">
        <v>43</v>
      </c>
      <c r="J518" s="5" t="s">
        <v>494</v>
      </c>
      <c r="K518" s="7">
        <v>39478</v>
      </c>
      <c r="L518" s="7"/>
      <c r="M518" s="6" t="s">
        <v>117</v>
      </c>
      <c r="N518" s="5" t="s">
        <v>47</v>
      </c>
      <c r="O518" s="9"/>
      <c r="P518" s="6" t="str">
        <f>VLOOKUP(Table1[[#This Row],[SMT]],Table13[[SMT'#]:[163 J Election Question]],9,0)</f>
        <v>No</v>
      </c>
      <c r="Q518" s="6"/>
      <c r="R518" s="6"/>
      <c r="S51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18" s="38">
        <f>VLOOKUP(Table1[[#This Row],[SMT]],'[1]Section 163(j) Election'!$A$5:$J$1406,7,0)</f>
        <v>0</v>
      </c>
    </row>
    <row r="519" spans="1:20" s="5" customFormat="1" ht="30" customHeight="1" x14ac:dyDescent="0.25">
      <c r="A519" s="5" t="s">
        <v>2637</v>
      </c>
      <c r="B519" s="15">
        <v>62786</v>
      </c>
      <c r="C519" s="6">
        <v>100</v>
      </c>
      <c r="D519" s="5" t="s">
        <v>2637</v>
      </c>
      <c r="E519" s="5" t="s">
        <v>2684</v>
      </c>
      <c r="F519" s="5" t="s">
        <v>2685</v>
      </c>
      <c r="G519" s="5" t="s">
        <v>2686</v>
      </c>
      <c r="H519" s="5" t="s">
        <v>132</v>
      </c>
      <c r="I519" s="5" t="s">
        <v>133</v>
      </c>
      <c r="J519" s="5" t="s">
        <v>153</v>
      </c>
      <c r="K519" s="7">
        <v>39262</v>
      </c>
      <c r="L519" s="7"/>
      <c r="M519" s="6" t="s">
        <v>37</v>
      </c>
      <c r="N519" s="5" t="s">
        <v>26</v>
      </c>
      <c r="O519" s="9"/>
      <c r="P519" s="6" t="str">
        <f>VLOOKUP(Table1[[#This Row],[SMT]],Table13[[SMT'#]:[163 J Election Question]],9,0)</f>
        <v>Yes</v>
      </c>
      <c r="Q519" s="6">
        <v>2018</v>
      </c>
      <c r="R519" s="6"/>
      <c r="S51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19" s="37">
        <f>VLOOKUP(Table1[[#This Row],[SMT]],'[1]Section 163(j) Election'!$A$5:$J$1406,7,0)</f>
        <v>2018</v>
      </c>
    </row>
    <row r="520" spans="1:20" s="5" customFormat="1" ht="30" customHeight="1" x14ac:dyDescent="0.25">
      <c r="A520" s="5" t="s">
        <v>27</v>
      </c>
      <c r="B520" s="15">
        <v>62791</v>
      </c>
      <c r="C520" s="6">
        <v>100</v>
      </c>
      <c r="D520" s="5" t="s">
        <v>27</v>
      </c>
      <c r="E520" s="5" t="s">
        <v>2611</v>
      </c>
      <c r="F520" s="5" t="s">
        <v>2612</v>
      </c>
      <c r="G520" s="5" t="s">
        <v>2613</v>
      </c>
      <c r="H520" s="5" t="s">
        <v>61</v>
      </c>
      <c r="I520" s="5" t="s">
        <v>32</v>
      </c>
      <c r="J520" s="5" t="s">
        <v>278</v>
      </c>
      <c r="K520" s="7">
        <v>38974</v>
      </c>
      <c r="L520" s="7"/>
      <c r="M520" s="6" t="s">
        <v>37</v>
      </c>
      <c r="N520" s="5" t="s">
        <v>47</v>
      </c>
      <c r="O520" s="9"/>
      <c r="P520" s="6" t="str">
        <f>VLOOKUP(Table1[[#This Row],[SMT]],Table13[[SMT'#]:[163 J Election Question]],9,0)</f>
        <v>Yes</v>
      </c>
      <c r="Q520" s="6">
        <v>2018</v>
      </c>
      <c r="R520" s="6"/>
      <c r="S52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20" s="38">
        <f>VLOOKUP(Table1[[#This Row],[SMT]],'[1]Section 163(j) Election'!$A$5:$J$1406,7,0)</f>
        <v>2018</v>
      </c>
    </row>
    <row r="521" spans="1:20" s="5" customFormat="1" ht="30" customHeight="1" x14ac:dyDescent="0.25">
      <c r="A521" s="5" t="s">
        <v>1646</v>
      </c>
      <c r="B521" s="15">
        <v>62792</v>
      </c>
      <c r="C521" s="6">
        <v>100</v>
      </c>
      <c r="D521" s="5" t="s">
        <v>1646</v>
      </c>
      <c r="E521" s="5" t="s">
        <v>1647</v>
      </c>
      <c r="F521" s="5" t="s">
        <v>1648</v>
      </c>
      <c r="G521" s="5" t="s">
        <v>858</v>
      </c>
      <c r="H521" s="5" t="s">
        <v>524</v>
      </c>
      <c r="I521" s="5" t="s">
        <v>43</v>
      </c>
      <c r="J521" s="5" t="s">
        <v>525</v>
      </c>
      <c r="K521" s="7">
        <v>39029</v>
      </c>
      <c r="L521" s="7"/>
      <c r="M521" s="6" t="s">
        <v>117</v>
      </c>
      <c r="N521" s="5" t="s">
        <v>47</v>
      </c>
      <c r="O521" s="9"/>
      <c r="P521" s="6" t="str">
        <f>VLOOKUP(Table1[[#This Row],[SMT]],Table13[[SMT'#]:[163 J Election Question]],9,0)</f>
        <v>Yes</v>
      </c>
      <c r="Q521" s="6">
        <v>2018</v>
      </c>
      <c r="R521" s="6"/>
      <c r="S52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21" s="37">
        <f>VLOOKUP(Table1[[#This Row],[SMT]],'[1]Section 163(j) Election'!$A$5:$J$1406,7,0)</f>
        <v>2018</v>
      </c>
    </row>
    <row r="522" spans="1:20" s="5" customFormat="1" ht="30" customHeight="1" x14ac:dyDescent="0.25">
      <c r="A522" s="5" t="s">
        <v>1646</v>
      </c>
      <c r="B522" s="15">
        <v>62793</v>
      </c>
      <c r="C522" s="6">
        <v>100</v>
      </c>
      <c r="D522" s="5" t="s">
        <v>1646</v>
      </c>
      <c r="E522" s="5" t="s">
        <v>1649</v>
      </c>
      <c r="F522" s="5" t="s">
        <v>1650</v>
      </c>
      <c r="G522" s="5" t="s">
        <v>858</v>
      </c>
      <c r="H522" s="5" t="s">
        <v>524</v>
      </c>
      <c r="I522" s="5" t="s">
        <v>43</v>
      </c>
      <c r="J522" s="5" t="s">
        <v>525</v>
      </c>
      <c r="K522" s="7">
        <v>39029</v>
      </c>
      <c r="L522" s="7"/>
      <c r="M522" s="6" t="s">
        <v>117</v>
      </c>
      <c r="N522" s="5" t="s">
        <v>47</v>
      </c>
      <c r="O522" s="9"/>
      <c r="P522" s="6" t="str">
        <f>VLOOKUP(Table1[[#This Row],[SMT]],Table13[[SMT'#]:[163 J Election Question]],9,0)</f>
        <v>Yes</v>
      </c>
      <c r="Q522" s="6">
        <v>2018</v>
      </c>
      <c r="R522" s="6"/>
      <c r="S52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22" s="38">
        <f>VLOOKUP(Table1[[#This Row],[SMT]],'[1]Section 163(j) Election'!$A$5:$J$1406,7,0)</f>
        <v>2018</v>
      </c>
    </row>
    <row r="523" spans="1:20" s="5" customFormat="1" ht="30" customHeight="1" x14ac:dyDescent="0.25">
      <c r="A523" s="5" t="s">
        <v>27</v>
      </c>
      <c r="B523" s="15">
        <v>62802</v>
      </c>
      <c r="C523" s="6">
        <v>100</v>
      </c>
      <c r="D523" s="5" t="s">
        <v>27</v>
      </c>
      <c r="E523" s="5" t="s">
        <v>2614</v>
      </c>
      <c r="F523" s="5" t="s">
        <v>2615</v>
      </c>
      <c r="G523" s="5" t="s">
        <v>2616</v>
      </c>
      <c r="H523" s="5" t="s">
        <v>31</v>
      </c>
      <c r="I523" s="5" t="s">
        <v>32</v>
      </c>
      <c r="J523" s="5" t="s">
        <v>24</v>
      </c>
      <c r="K523" s="7">
        <v>38916</v>
      </c>
      <c r="L523" s="7"/>
      <c r="M523" s="6" t="s">
        <v>37</v>
      </c>
      <c r="N523" s="5" t="s">
        <v>47</v>
      </c>
      <c r="O523" s="9"/>
      <c r="P523" s="6" t="str">
        <f>VLOOKUP(Table1[[#This Row],[SMT]],Table13[[SMT'#]:[163 J Election Question]],9,0)</f>
        <v>No</v>
      </c>
      <c r="Q523" s="6"/>
      <c r="R523" s="6"/>
      <c r="S52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23" s="37">
        <f>VLOOKUP(Table1[[#This Row],[SMT]],'[1]Section 163(j) Election'!$A$5:$J$1406,7,0)</f>
        <v>0</v>
      </c>
    </row>
    <row r="524" spans="1:20" s="5" customFormat="1" ht="30" customHeight="1" x14ac:dyDescent="0.25">
      <c r="A524" s="5" t="s">
        <v>2637</v>
      </c>
      <c r="B524" s="15">
        <v>62805</v>
      </c>
      <c r="C524" s="6">
        <v>100</v>
      </c>
      <c r="D524" s="5" t="s">
        <v>2637</v>
      </c>
      <c r="E524" s="5" t="s">
        <v>2687</v>
      </c>
      <c r="F524" s="5" t="s">
        <v>2688</v>
      </c>
      <c r="G524" s="5" t="s">
        <v>2689</v>
      </c>
      <c r="H524" s="5" t="s">
        <v>88</v>
      </c>
      <c r="I524" s="5" t="s">
        <v>32</v>
      </c>
      <c r="J524" s="5" t="s">
        <v>89</v>
      </c>
      <c r="K524" s="7">
        <v>39199</v>
      </c>
      <c r="L524" s="7"/>
      <c r="M524" s="6" t="s">
        <v>419</v>
      </c>
      <c r="N524" s="5" t="s">
        <v>47</v>
      </c>
      <c r="O524" s="9"/>
      <c r="P524" s="6" t="str">
        <f>VLOOKUP(Table1[[#This Row],[SMT]],Table13[[SMT'#]:[163 J Election Question]],9,0)</f>
        <v>Yes</v>
      </c>
      <c r="Q524" s="6">
        <v>2018</v>
      </c>
      <c r="R524" s="6"/>
      <c r="S52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24" s="38">
        <f>VLOOKUP(Table1[[#This Row],[SMT]],'[1]Section 163(j) Election'!$A$5:$J$1406,7,0)</f>
        <v>2018</v>
      </c>
    </row>
    <row r="525" spans="1:20" s="5" customFormat="1" ht="30" customHeight="1" x14ac:dyDescent="0.25">
      <c r="A525" s="5" t="s">
        <v>2637</v>
      </c>
      <c r="B525" s="15">
        <v>62806</v>
      </c>
      <c r="C525" s="6">
        <v>100</v>
      </c>
      <c r="D525" s="5" t="s">
        <v>2637</v>
      </c>
      <c r="E525" s="5" t="s">
        <v>2690</v>
      </c>
      <c r="F525" s="5" t="s">
        <v>2691</v>
      </c>
      <c r="G525" s="5" t="s">
        <v>2692</v>
      </c>
      <c r="H525" s="5" t="s">
        <v>88</v>
      </c>
      <c r="I525" s="5" t="s">
        <v>32</v>
      </c>
      <c r="J525" s="5" t="s">
        <v>89</v>
      </c>
      <c r="K525" s="7">
        <v>39049</v>
      </c>
      <c r="L525" s="7"/>
      <c r="M525" s="6" t="s">
        <v>37</v>
      </c>
      <c r="N525" s="5" t="s">
        <v>26</v>
      </c>
      <c r="O525" s="9"/>
      <c r="P525" s="6" t="str">
        <f>VLOOKUP(Table1[[#This Row],[SMT]],Table13[[SMT'#]:[163 J Election Question]],9,0)</f>
        <v>Yes</v>
      </c>
      <c r="Q525" s="6">
        <v>2018</v>
      </c>
      <c r="R525" s="6"/>
      <c r="S52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25" s="37">
        <f>VLOOKUP(Table1[[#This Row],[SMT]],'[1]Section 163(j) Election'!$A$5:$J$1406,7,0)</f>
        <v>2018</v>
      </c>
    </row>
    <row r="526" spans="1:20" s="5" customFormat="1" ht="30" customHeight="1" x14ac:dyDescent="0.25">
      <c r="A526" s="5" t="s">
        <v>2637</v>
      </c>
      <c r="B526" s="15">
        <v>62808</v>
      </c>
      <c r="C526" s="6">
        <v>100</v>
      </c>
      <c r="D526" s="5" t="s">
        <v>2637</v>
      </c>
      <c r="E526" s="5" t="s">
        <v>2693</v>
      </c>
      <c r="F526" s="5" t="s">
        <v>2694</v>
      </c>
      <c r="G526" s="5" t="s">
        <v>2252</v>
      </c>
      <c r="H526" s="5" t="s">
        <v>306</v>
      </c>
      <c r="I526" s="5" t="s">
        <v>133</v>
      </c>
      <c r="J526" s="5" t="s">
        <v>1168</v>
      </c>
      <c r="K526" s="7">
        <v>39156</v>
      </c>
      <c r="L526" s="7"/>
      <c r="M526" s="6" t="s">
        <v>37</v>
      </c>
      <c r="N526" s="5" t="s">
        <v>26</v>
      </c>
      <c r="O526" s="9"/>
      <c r="P526" s="6" t="str">
        <f>VLOOKUP(Table1[[#This Row],[SMT]],Table13[[SMT'#]:[163 J Election Question]],9,0)</f>
        <v>Yes</v>
      </c>
      <c r="Q526" s="6">
        <v>2018</v>
      </c>
      <c r="R526" s="6"/>
      <c r="S52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26" s="38">
        <f>VLOOKUP(Table1[[#This Row],[SMT]],'[1]Section 163(j) Election'!$A$5:$J$1406,7,0)</f>
        <v>2018</v>
      </c>
    </row>
    <row r="527" spans="1:20" s="5" customFormat="1" ht="30" customHeight="1" x14ac:dyDescent="0.25">
      <c r="A527" s="5" t="s">
        <v>27</v>
      </c>
      <c r="B527" s="15">
        <v>62812</v>
      </c>
      <c r="C527" s="6">
        <v>100</v>
      </c>
      <c r="D527" s="5" t="s">
        <v>27</v>
      </c>
      <c r="E527" s="5" t="s">
        <v>2617</v>
      </c>
      <c r="F527" s="5" t="s">
        <v>2618</v>
      </c>
      <c r="G527" s="5" t="s">
        <v>2619</v>
      </c>
      <c r="H527" s="5" t="s">
        <v>68</v>
      </c>
      <c r="I527" s="5" t="s">
        <v>32</v>
      </c>
      <c r="J527" s="5" t="s">
        <v>1509</v>
      </c>
      <c r="K527" s="7">
        <v>38988</v>
      </c>
      <c r="L527" s="7"/>
      <c r="M527" s="6" t="s">
        <v>419</v>
      </c>
      <c r="N527" s="5" t="s">
        <v>178</v>
      </c>
      <c r="O527" s="9"/>
      <c r="P527" s="6" t="str">
        <f>VLOOKUP(Table1[[#This Row],[SMT]],Table13[[SMT'#]:[163 J Election Question]],9,0)</f>
        <v>No</v>
      </c>
      <c r="Q527" s="6"/>
      <c r="R527" s="6"/>
      <c r="S52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27" s="37">
        <f>VLOOKUP(Table1[[#This Row],[SMT]],'[1]Section 163(j) Election'!$A$5:$J$1406,7,0)</f>
        <v>0</v>
      </c>
    </row>
    <row r="528" spans="1:20" s="5" customFormat="1" ht="30" customHeight="1" x14ac:dyDescent="0.25">
      <c r="A528" s="5" t="s">
        <v>3714</v>
      </c>
      <c r="B528" s="15">
        <v>62814</v>
      </c>
      <c r="C528" s="6">
        <v>100</v>
      </c>
      <c r="D528" s="5" t="s">
        <v>3714</v>
      </c>
      <c r="E528" s="5" t="s">
        <v>3729</v>
      </c>
      <c r="F528" s="5" t="s">
        <v>3730</v>
      </c>
      <c r="G528" s="5" t="s">
        <v>3658</v>
      </c>
      <c r="H528" s="5" t="s">
        <v>16</v>
      </c>
      <c r="I528" s="5" t="s">
        <v>17</v>
      </c>
      <c r="J528" s="5" t="s">
        <v>473</v>
      </c>
      <c r="K528" s="7">
        <v>38860</v>
      </c>
      <c r="L528" s="7"/>
      <c r="M528" s="6" t="s">
        <v>419</v>
      </c>
      <c r="N528" s="5" t="s">
        <v>178</v>
      </c>
      <c r="O528" s="9"/>
      <c r="P528" s="6" t="str">
        <f>VLOOKUP(Table1[[#This Row],[SMT]],Table13[[SMT'#]:[163 J Election Question]],9,0)</f>
        <v>No</v>
      </c>
      <c r="Q528" s="6"/>
      <c r="R528" s="6"/>
      <c r="S52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28" s="38">
        <f>VLOOKUP(Table1[[#This Row],[SMT]],'[1]Section 163(j) Election'!$A$5:$J$1406,7,0)</f>
        <v>0</v>
      </c>
    </row>
    <row r="529" spans="1:20" s="5" customFormat="1" ht="30" customHeight="1" x14ac:dyDescent="0.25">
      <c r="A529" s="5" t="s">
        <v>2726</v>
      </c>
      <c r="B529" s="15">
        <v>62827</v>
      </c>
      <c r="C529" s="6">
        <v>100</v>
      </c>
      <c r="D529" s="5" t="s">
        <v>2726</v>
      </c>
      <c r="E529" s="5" t="s">
        <v>2777</v>
      </c>
      <c r="F529" s="5" t="s">
        <v>2778</v>
      </c>
      <c r="G529" s="5" t="s">
        <v>2779</v>
      </c>
      <c r="H529" s="5" t="s">
        <v>463</v>
      </c>
      <c r="I529" s="5" t="s">
        <v>452</v>
      </c>
      <c r="J529" s="5" t="s">
        <v>473</v>
      </c>
      <c r="K529" s="7">
        <v>39415</v>
      </c>
      <c r="L529" s="7"/>
      <c r="M529" s="6" t="s">
        <v>117</v>
      </c>
      <c r="N529" s="5" t="s">
        <v>47</v>
      </c>
      <c r="O529" s="9"/>
      <c r="P529" s="6" t="str">
        <f>VLOOKUP(Table1[[#This Row],[SMT]],Table13[[SMT'#]:[163 J Election Question]],9,0)</f>
        <v>Yes</v>
      </c>
      <c r="Q529" s="6">
        <v>2018</v>
      </c>
      <c r="R529" s="6"/>
      <c r="S52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29" s="37">
        <f>VLOOKUP(Table1[[#This Row],[SMT]],'[1]Section 163(j) Election'!$A$5:$J$1406,7,0)</f>
        <v>2018</v>
      </c>
    </row>
    <row r="530" spans="1:20" s="5" customFormat="1" ht="30" customHeight="1" x14ac:dyDescent="0.25">
      <c r="A530" s="5" t="s">
        <v>27</v>
      </c>
      <c r="B530" s="15">
        <v>62828</v>
      </c>
      <c r="C530" s="6">
        <v>100</v>
      </c>
      <c r="D530" s="5" t="s">
        <v>27</v>
      </c>
      <c r="E530" s="5" t="s">
        <v>2620</v>
      </c>
      <c r="F530" s="5" t="s">
        <v>2621</v>
      </c>
      <c r="G530" s="5" t="s">
        <v>2622</v>
      </c>
      <c r="H530" s="5" t="s">
        <v>109</v>
      </c>
      <c r="I530" s="5" t="s">
        <v>32</v>
      </c>
      <c r="J530" s="5" t="s">
        <v>809</v>
      </c>
      <c r="K530" s="7">
        <v>38989</v>
      </c>
      <c r="L530" s="7"/>
      <c r="M530" s="6" t="s">
        <v>37</v>
      </c>
      <c r="N530" s="5" t="s">
        <v>26</v>
      </c>
      <c r="O530" s="9"/>
      <c r="P530" s="6" t="str">
        <f>VLOOKUP(Table1[[#This Row],[SMT]],Table13[[SMT'#]:[163 J Election Question]],9,0)</f>
        <v>No</v>
      </c>
      <c r="Q530" s="6"/>
      <c r="R530" s="6"/>
      <c r="S53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30" s="38">
        <f>VLOOKUP(Table1[[#This Row],[SMT]],'[1]Section 163(j) Election'!$A$5:$J$1406,7,0)</f>
        <v>0</v>
      </c>
    </row>
    <row r="531" spans="1:20" s="5" customFormat="1" ht="30" customHeight="1" x14ac:dyDescent="0.25">
      <c r="A531" s="5" t="s">
        <v>2637</v>
      </c>
      <c r="B531" s="15">
        <v>62837</v>
      </c>
      <c r="C531" s="6">
        <v>100</v>
      </c>
      <c r="D531" s="5" t="s">
        <v>2637</v>
      </c>
      <c r="E531" s="5" t="s">
        <v>2695</v>
      </c>
      <c r="F531" s="5" t="s">
        <v>2696</v>
      </c>
      <c r="G531" s="5" t="s">
        <v>2697</v>
      </c>
      <c r="H531" s="5" t="s">
        <v>31</v>
      </c>
      <c r="I531" s="5" t="s">
        <v>32</v>
      </c>
      <c r="J531" s="5" t="s">
        <v>24</v>
      </c>
      <c r="K531" s="7">
        <v>39015</v>
      </c>
      <c r="L531" s="7"/>
      <c r="M531" s="6" t="s">
        <v>419</v>
      </c>
      <c r="N531" s="5" t="s">
        <v>47</v>
      </c>
      <c r="O531" s="9"/>
      <c r="P531" s="6" t="str">
        <f>VLOOKUP(Table1[[#This Row],[SMT]],Table13[[SMT'#]:[163 J Election Question]],9,0)</f>
        <v>Yes</v>
      </c>
      <c r="Q531" s="6">
        <v>2018</v>
      </c>
      <c r="R531" s="6"/>
      <c r="S53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31" s="37">
        <f>VLOOKUP(Table1[[#This Row],[SMT]],'[1]Section 163(j) Election'!$A$5:$J$1406,7,0)</f>
        <v>2018</v>
      </c>
    </row>
    <row r="532" spans="1:20" s="5" customFormat="1" ht="30" customHeight="1" x14ac:dyDescent="0.25">
      <c r="A532" s="5" t="s">
        <v>1071</v>
      </c>
      <c r="B532" s="15">
        <v>62840</v>
      </c>
      <c r="C532" s="6">
        <v>100</v>
      </c>
      <c r="D532" s="5" t="s">
        <v>1071</v>
      </c>
      <c r="E532" s="5" t="s">
        <v>1082</v>
      </c>
      <c r="F532" s="5" t="s">
        <v>1083</v>
      </c>
      <c r="G532" s="5" t="s">
        <v>1084</v>
      </c>
      <c r="H532" s="5" t="s">
        <v>68</v>
      </c>
      <c r="I532" s="5" t="s">
        <v>32</v>
      </c>
      <c r="J532" s="5" t="s">
        <v>1085</v>
      </c>
      <c r="K532" s="7">
        <v>39140</v>
      </c>
      <c r="L532" s="7"/>
      <c r="M532" s="6" t="s">
        <v>419</v>
      </c>
      <c r="N532" s="5" t="s">
        <v>47</v>
      </c>
      <c r="O532" s="9"/>
      <c r="P532" s="6" t="str">
        <f>VLOOKUP(Table1[[#This Row],[SMT]],Table13[[SMT'#]:[163 J Election Question]],9,0)</f>
        <v>No</v>
      </c>
      <c r="Q532" s="6"/>
      <c r="R532" s="6"/>
      <c r="S53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32" s="38">
        <f>VLOOKUP(Table1[[#This Row],[SMT]],'[1]Section 163(j) Election'!$A$5:$J$1406,7,0)</f>
        <v>0</v>
      </c>
    </row>
    <row r="533" spans="1:20" s="21" customFormat="1" ht="30" customHeight="1" x14ac:dyDescent="0.25">
      <c r="A533" s="5" t="s">
        <v>2850</v>
      </c>
      <c r="B533" s="15">
        <v>62841</v>
      </c>
      <c r="C533" s="6">
        <v>100</v>
      </c>
      <c r="D533" s="5" t="s">
        <v>2850</v>
      </c>
      <c r="E533" s="5" t="s">
        <v>2867</v>
      </c>
      <c r="F533" s="5" t="s">
        <v>2868</v>
      </c>
      <c r="G533" s="5" t="s">
        <v>1084</v>
      </c>
      <c r="H533" s="5" t="s">
        <v>68</v>
      </c>
      <c r="I533" s="5" t="s">
        <v>32</v>
      </c>
      <c r="J533" s="5" t="s">
        <v>1085</v>
      </c>
      <c r="K533" s="7">
        <v>39269</v>
      </c>
      <c r="L533" s="7"/>
      <c r="M533" s="6" t="s">
        <v>419</v>
      </c>
      <c r="N533" s="5" t="s">
        <v>47</v>
      </c>
      <c r="O533" s="9"/>
      <c r="P533" s="6" t="str">
        <f>VLOOKUP(Table1[[#This Row],[SMT]],Table13[[SMT'#]:[163 J Election Question]],9,0)</f>
        <v>No</v>
      </c>
      <c r="Q533" s="6"/>
      <c r="R533" s="6"/>
      <c r="S53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33" s="37">
        <f>VLOOKUP(Table1[[#This Row],[SMT]],'[1]Section 163(j) Election'!$A$5:$J$1406,7,0)</f>
        <v>0</v>
      </c>
    </row>
    <row r="534" spans="1:20" s="21" customFormat="1" ht="30" customHeight="1" x14ac:dyDescent="0.25">
      <c r="A534" s="5" t="s">
        <v>1256</v>
      </c>
      <c r="B534" s="15">
        <v>62842</v>
      </c>
      <c r="C534" s="6">
        <v>100</v>
      </c>
      <c r="D534" s="5" t="s">
        <v>1256</v>
      </c>
      <c r="E534" s="5" t="s">
        <v>1261</v>
      </c>
      <c r="F534" s="5" t="s">
        <v>1262</v>
      </c>
      <c r="G534" s="5" t="s">
        <v>1084</v>
      </c>
      <c r="H534" s="5" t="s">
        <v>68</v>
      </c>
      <c r="I534" s="5" t="s">
        <v>32</v>
      </c>
      <c r="J534" s="5" t="s">
        <v>1085</v>
      </c>
      <c r="K534" s="7">
        <v>39234</v>
      </c>
      <c r="L534" s="7"/>
      <c r="M534" s="6" t="s">
        <v>419</v>
      </c>
      <c r="N534" s="5" t="s">
        <v>47</v>
      </c>
      <c r="O534" s="9"/>
      <c r="P534" s="6" t="str">
        <f>VLOOKUP(Table1[[#This Row],[SMT]],Table13[[SMT'#]:[163 J Election Question]],9,0)</f>
        <v>No</v>
      </c>
      <c r="Q534" s="6"/>
      <c r="R534" s="6"/>
      <c r="S53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34" s="38">
        <f>VLOOKUP(Table1[[#This Row],[SMT]],'[1]Section 163(j) Election'!$A$5:$J$1406,7,0)</f>
        <v>0</v>
      </c>
    </row>
    <row r="535" spans="1:20" s="5" customFormat="1" ht="30" customHeight="1" x14ac:dyDescent="0.25">
      <c r="A535" s="5" t="s">
        <v>2637</v>
      </c>
      <c r="B535" s="15">
        <v>62856</v>
      </c>
      <c r="C535" s="6">
        <v>100</v>
      </c>
      <c r="D535" s="5" t="s">
        <v>2637</v>
      </c>
      <c r="E535" s="5" t="s">
        <v>2698</v>
      </c>
      <c r="F535" s="5" t="s">
        <v>2699</v>
      </c>
      <c r="G535" s="5" t="s">
        <v>2700</v>
      </c>
      <c r="H535" s="5" t="s">
        <v>109</v>
      </c>
      <c r="I535" s="5" t="s">
        <v>32</v>
      </c>
      <c r="J535" s="5" t="s">
        <v>110</v>
      </c>
      <c r="K535" s="7">
        <v>39080</v>
      </c>
      <c r="L535" s="7"/>
      <c r="M535" s="6" t="s">
        <v>117</v>
      </c>
      <c r="N535" s="5" t="s">
        <v>47</v>
      </c>
      <c r="O535" s="9"/>
      <c r="P535" s="6" t="str">
        <f>VLOOKUP(Table1[[#This Row],[SMT]],Table13[[SMT'#]:[163 J Election Question]],9,0)</f>
        <v>No</v>
      </c>
      <c r="Q535" s="6"/>
      <c r="R535" s="6"/>
      <c r="S53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35" s="37">
        <f>VLOOKUP(Table1[[#This Row],[SMT]],'[1]Section 163(j) Election'!$A$5:$J$1406,7,0)</f>
        <v>0</v>
      </c>
    </row>
    <row r="536" spans="1:20" s="21" customFormat="1" ht="30" customHeight="1" x14ac:dyDescent="0.25">
      <c r="A536" s="5" t="s">
        <v>2637</v>
      </c>
      <c r="B536" s="15">
        <v>62857</v>
      </c>
      <c r="C536" s="6">
        <v>100</v>
      </c>
      <c r="D536" s="5" t="s">
        <v>2637</v>
      </c>
      <c r="E536" s="5" t="s">
        <v>2701</v>
      </c>
      <c r="F536" s="5" t="s">
        <v>2702</v>
      </c>
      <c r="G536" s="5" t="s">
        <v>2700</v>
      </c>
      <c r="H536" s="5" t="s">
        <v>109</v>
      </c>
      <c r="I536" s="5" t="s">
        <v>32</v>
      </c>
      <c r="J536" s="5" t="s">
        <v>110</v>
      </c>
      <c r="K536" s="7">
        <v>39080</v>
      </c>
      <c r="L536" s="7"/>
      <c r="M536" s="6" t="s">
        <v>117</v>
      </c>
      <c r="N536" s="5" t="s">
        <v>47</v>
      </c>
      <c r="O536" s="9"/>
      <c r="P536" s="6" t="str">
        <f>VLOOKUP(Table1[[#This Row],[SMT]],Table13[[SMT'#]:[163 J Election Question]],9,0)</f>
        <v>No</v>
      </c>
      <c r="Q536" s="6"/>
      <c r="R536" s="6"/>
      <c r="S53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36" s="38">
        <f>VLOOKUP(Table1[[#This Row],[SMT]],'[1]Section 163(j) Election'!$A$5:$J$1406,7,0)</f>
        <v>0</v>
      </c>
    </row>
    <row r="537" spans="1:20" s="5" customFormat="1" ht="30" customHeight="1" x14ac:dyDescent="0.25">
      <c r="A537" s="5" t="s">
        <v>2637</v>
      </c>
      <c r="B537" s="15">
        <v>62858</v>
      </c>
      <c r="C537" s="6">
        <v>100</v>
      </c>
      <c r="D537" s="5" t="s">
        <v>2637</v>
      </c>
      <c r="E537" s="5" t="s">
        <v>2703</v>
      </c>
      <c r="F537" s="5" t="s">
        <v>2704</v>
      </c>
      <c r="G537" s="5" t="s">
        <v>2700</v>
      </c>
      <c r="H537" s="5" t="s">
        <v>109</v>
      </c>
      <c r="I537" s="5" t="s">
        <v>32</v>
      </c>
      <c r="J537" s="5" t="s">
        <v>110</v>
      </c>
      <c r="K537" s="7">
        <v>39080</v>
      </c>
      <c r="L537" s="7"/>
      <c r="M537" s="6" t="s">
        <v>419</v>
      </c>
      <c r="N537" s="5" t="s">
        <v>47</v>
      </c>
      <c r="O537" s="9"/>
      <c r="P537" s="6" t="str">
        <f>VLOOKUP(Table1[[#This Row],[SMT]],Table13[[SMT'#]:[163 J Election Question]],9,0)</f>
        <v>No</v>
      </c>
      <c r="Q537" s="6"/>
      <c r="R537" s="6"/>
      <c r="S53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37" s="37">
        <f>VLOOKUP(Table1[[#This Row],[SMT]],'[1]Section 163(j) Election'!$A$5:$J$1406,7,0)</f>
        <v>0</v>
      </c>
    </row>
    <row r="538" spans="1:20" s="21" customFormat="1" ht="30" customHeight="1" x14ac:dyDescent="0.25">
      <c r="A538" s="5" t="s">
        <v>2850</v>
      </c>
      <c r="B538" s="15">
        <v>62859</v>
      </c>
      <c r="C538" s="6">
        <v>100</v>
      </c>
      <c r="D538" s="5" t="s">
        <v>2850</v>
      </c>
      <c r="E538" s="5" t="s">
        <v>2869</v>
      </c>
      <c r="F538" s="5" t="s">
        <v>2870</v>
      </c>
      <c r="G538" s="5" t="s">
        <v>2871</v>
      </c>
      <c r="H538" s="5" t="s">
        <v>68</v>
      </c>
      <c r="I538" s="5" t="s">
        <v>32</v>
      </c>
      <c r="J538" s="5" t="s">
        <v>2675</v>
      </c>
      <c r="K538" s="7">
        <v>39379</v>
      </c>
      <c r="L538" s="7"/>
      <c r="M538" s="6" t="s">
        <v>154</v>
      </c>
      <c r="N538" s="5" t="s">
        <v>47</v>
      </c>
      <c r="O538" s="9"/>
      <c r="P538" s="6" t="str">
        <f>VLOOKUP(Table1[[#This Row],[SMT]],Table13[[SMT'#]:[163 J Election Question]],9,0)</f>
        <v>No</v>
      </c>
      <c r="Q538" s="6"/>
      <c r="R538" s="6"/>
      <c r="S53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38" s="38">
        <f>VLOOKUP(Table1[[#This Row],[SMT]],'[1]Section 163(j) Election'!$A$5:$J$1406,7,0)</f>
        <v>0</v>
      </c>
    </row>
    <row r="539" spans="1:20" s="5" customFormat="1" ht="30" customHeight="1" x14ac:dyDescent="0.25">
      <c r="A539" s="5" t="s">
        <v>2637</v>
      </c>
      <c r="B539" s="15">
        <v>62863</v>
      </c>
      <c r="C539" s="6">
        <v>100</v>
      </c>
      <c r="D539" s="5" t="s">
        <v>2637</v>
      </c>
      <c r="E539" s="5" t="s">
        <v>2705</v>
      </c>
      <c r="F539" s="5" t="s">
        <v>2706</v>
      </c>
      <c r="G539" s="5" t="s">
        <v>2078</v>
      </c>
      <c r="H539" s="5" t="s">
        <v>232</v>
      </c>
      <c r="I539" s="5" t="s">
        <v>133</v>
      </c>
      <c r="J539" s="5" t="s">
        <v>2214</v>
      </c>
      <c r="K539" s="7">
        <v>39080</v>
      </c>
      <c r="L539" s="7"/>
      <c r="M539" s="6" t="s">
        <v>419</v>
      </c>
      <c r="N539" s="5" t="s">
        <v>47</v>
      </c>
      <c r="O539" s="9"/>
      <c r="P539" s="6" t="str">
        <f>VLOOKUP(Table1[[#This Row],[SMT]],Table13[[SMT'#]:[163 J Election Question]],9,0)</f>
        <v>No</v>
      </c>
      <c r="Q539" s="6"/>
      <c r="R539" s="6"/>
      <c r="S53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39" s="37">
        <f>VLOOKUP(Table1[[#This Row],[SMT]],'[1]Section 163(j) Election'!$A$5:$J$1406,7,0)</f>
        <v>2022</v>
      </c>
    </row>
    <row r="540" spans="1:20" s="5" customFormat="1" ht="30" customHeight="1" x14ac:dyDescent="0.25">
      <c r="A540" s="5" t="s">
        <v>2726</v>
      </c>
      <c r="B540" s="15">
        <v>62864</v>
      </c>
      <c r="C540" s="6">
        <v>100</v>
      </c>
      <c r="D540" s="5" t="s">
        <v>2726</v>
      </c>
      <c r="E540" s="5" t="s">
        <v>2780</v>
      </c>
      <c r="F540" s="5" t="s">
        <v>2781</v>
      </c>
      <c r="G540" s="5" t="s">
        <v>2782</v>
      </c>
      <c r="H540" s="5" t="s">
        <v>31</v>
      </c>
      <c r="I540" s="5" t="s">
        <v>32</v>
      </c>
      <c r="J540" s="5" t="s">
        <v>2783</v>
      </c>
      <c r="K540" s="7">
        <v>39234</v>
      </c>
      <c r="L540" s="7"/>
      <c r="M540" s="6" t="s">
        <v>419</v>
      </c>
      <c r="N540" s="5" t="s">
        <v>178</v>
      </c>
      <c r="O540" s="9"/>
      <c r="P540" s="6" t="str">
        <f>VLOOKUP(Table1[[#This Row],[SMT]],Table13[[SMT'#]:[163 J Election Question]],9,0)</f>
        <v>No</v>
      </c>
      <c r="Q540" s="6"/>
      <c r="R540" s="6"/>
      <c r="S54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40" s="38">
        <f>VLOOKUP(Table1[[#This Row],[SMT]],'[1]Section 163(j) Election'!$A$5:$J$1406,7,0)</f>
        <v>0</v>
      </c>
    </row>
    <row r="541" spans="1:20" s="5" customFormat="1" ht="30" customHeight="1" x14ac:dyDescent="0.25">
      <c r="A541" s="5" t="s">
        <v>2726</v>
      </c>
      <c r="B541" s="15">
        <v>62872</v>
      </c>
      <c r="C541" s="6">
        <v>100</v>
      </c>
      <c r="D541" s="5" t="s">
        <v>2726</v>
      </c>
      <c r="E541" s="5" t="s">
        <v>2784</v>
      </c>
      <c r="F541" s="5" t="s">
        <v>2785</v>
      </c>
      <c r="G541" s="5" t="s">
        <v>1011</v>
      </c>
      <c r="H541" s="5" t="s">
        <v>31</v>
      </c>
      <c r="I541" s="5" t="s">
        <v>32</v>
      </c>
      <c r="J541" s="5" t="s">
        <v>24</v>
      </c>
      <c r="K541" s="7">
        <v>39050</v>
      </c>
      <c r="L541" s="7">
        <v>43644</v>
      </c>
      <c r="M541" s="6" t="s">
        <v>419</v>
      </c>
      <c r="N541" s="5" t="s">
        <v>47</v>
      </c>
      <c r="O541" s="9"/>
      <c r="P541" s="6" t="str">
        <f>VLOOKUP(Table1[[#This Row],[SMT]],Table13[[SMT'#]:[163 J Election Question]],9,0)</f>
        <v>No</v>
      </c>
      <c r="Q541" s="6"/>
      <c r="R541" s="6"/>
      <c r="S54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41" s="37">
        <f>VLOOKUP(Table1[[#This Row],[SMT]],'[1]Section 163(j) Election'!$A$5:$J$1406,7,0)</f>
        <v>2022</v>
      </c>
    </row>
    <row r="542" spans="1:20" s="5" customFormat="1" ht="30" customHeight="1" x14ac:dyDescent="0.25">
      <c r="A542" s="5" t="s">
        <v>2850</v>
      </c>
      <c r="B542" s="15">
        <v>62877</v>
      </c>
      <c r="C542" s="6">
        <v>100</v>
      </c>
      <c r="D542" s="5" t="s">
        <v>2850</v>
      </c>
      <c r="E542" s="5" t="s">
        <v>2872</v>
      </c>
      <c r="F542" s="5" t="s">
        <v>2873</v>
      </c>
      <c r="G542" s="5" t="s">
        <v>2874</v>
      </c>
      <c r="H542" s="5" t="s">
        <v>115</v>
      </c>
      <c r="I542" s="5" t="s">
        <v>43</v>
      </c>
      <c r="J542" s="5" t="s">
        <v>240</v>
      </c>
      <c r="K542" s="7">
        <v>39444</v>
      </c>
      <c r="L542" s="7"/>
      <c r="M542" s="6" t="s">
        <v>419</v>
      </c>
      <c r="N542" s="5" t="s">
        <v>47</v>
      </c>
      <c r="O542" s="9"/>
      <c r="P542" s="6" t="str">
        <f>VLOOKUP(Table1[[#This Row],[SMT]],Table13[[SMT'#]:[163 J Election Question]],9,0)</f>
        <v>No</v>
      </c>
      <c r="Q542" s="6"/>
      <c r="R542" s="6"/>
      <c r="S54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42" s="38">
        <f>VLOOKUP(Table1[[#This Row],[SMT]],'[1]Section 163(j) Election'!$A$5:$J$1406,7,0)</f>
        <v>0</v>
      </c>
    </row>
    <row r="543" spans="1:20" s="5" customFormat="1" ht="30" customHeight="1" x14ac:dyDescent="0.25">
      <c r="A543" s="5" t="s">
        <v>2850</v>
      </c>
      <c r="B543" s="15">
        <v>62879</v>
      </c>
      <c r="C543" s="6">
        <v>100</v>
      </c>
      <c r="D543" s="5" t="s">
        <v>2850</v>
      </c>
      <c r="E543" s="5" t="s">
        <v>2875</v>
      </c>
      <c r="F543" s="5" t="s">
        <v>2876</v>
      </c>
      <c r="G543" s="5" t="s">
        <v>2874</v>
      </c>
      <c r="H543" s="5" t="s">
        <v>115</v>
      </c>
      <c r="I543" s="5" t="s">
        <v>43</v>
      </c>
      <c r="J543" s="5" t="s">
        <v>240</v>
      </c>
      <c r="K543" s="7">
        <v>39444</v>
      </c>
      <c r="L543" s="7"/>
      <c r="M543" s="6" t="s">
        <v>419</v>
      </c>
      <c r="N543" s="5" t="s">
        <v>47</v>
      </c>
      <c r="O543" s="9"/>
      <c r="P543" s="6" t="str">
        <f>VLOOKUP(Table1[[#This Row],[SMT]],Table13[[SMT'#]:[163 J Election Question]],9,0)</f>
        <v>No</v>
      </c>
      <c r="Q543" s="6"/>
      <c r="R543" s="6"/>
      <c r="S54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43" s="37">
        <f>VLOOKUP(Table1[[#This Row],[SMT]],'[1]Section 163(j) Election'!$A$5:$J$1406,7,0)</f>
        <v>0</v>
      </c>
    </row>
    <row r="544" spans="1:20" s="5" customFormat="1" ht="30" customHeight="1" x14ac:dyDescent="0.25">
      <c r="A544" s="5" t="s">
        <v>27</v>
      </c>
      <c r="B544" s="15">
        <v>62934</v>
      </c>
      <c r="C544" s="6">
        <v>100</v>
      </c>
      <c r="D544" s="5" t="s">
        <v>27</v>
      </c>
      <c r="E544" s="5" t="s">
        <v>2623</v>
      </c>
      <c r="F544" s="5" t="s">
        <v>2624</v>
      </c>
      <c r="G544" s="5" t="s">
        <v>2625</v>
      </c>
      <c r="H544" s="5" t="s">
        <v>31</v>
      </c>
      <c r="I544" s="5" t="s">
        <v>32</v>
      </c>
      <c r="J544" s="5" t="s">
        <v>2626</v>
      </c>
      <c r="K544" s="7">
        <v>39080</v>
      </c>
      <c r="L544" s="7"/>
      <c r="M544" s="6" t="s">
        <v>37</v>
      </c>
      <c r="N544" s="5" t="s">
        <v>47</v>
      </c>
      <c r="O544" s="9"/>
      <c r="P544" s="6" t="str">
        <f>VLOOKUP(Table1[[#This Row],[SMT]],Table13[[SMT'#]:[163 J Election Question]],9,0)</f>
        <v>Yes</v>
      </c>
      <c r="Q544" s="6">
        <v>2018</v>
      </c>
      <c r="R544" s="6"/>
      <c r="S54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44" s="38">
        <f>VLOOKUP(Table1[[#This Row],[SMT]],'[1]Section 163(j) Election'!$A$5:$J$1406,7,0)</f>
        <v>2018</v>
      </c>
    </row>
    <row r="545" spans="1:20" s="5" customFormat="1" ht="30" customHeight="1" x14ac:dyDescent="0.25">
      <c r="A545" s="5" t="s">
        <v>2637</v>
      </c>
      <c r="B545" s="15">
        <v>62935</v>
      </c>
      <c r="C545" s="6">
        <v>100</v>
      </c>
      <c r="D545" s="5" t="s">
        <v>2637</v>
      </c>
      <c r="E545" s="5" t="s">
        <v>2707</v>
      </c>
      <c r="F545" s="5" t="s">
        <v>2708</v>
      </c>
      <c r="G545" s="5" t="s">
        <v>920</v>
      </c>
      <c r="H545" s="5" t="s">
        <v>42</v>
      </c>
      <c r="I545" s="5" t="s">
        <v>43</v>
      </c>
      <c r="J545" s="5" t="s">
        <v>149</v>
      </c>
      <c r="K545" s="7">
        <v>39072</v>
      </c>
      <c r="L545" s="7"/>
      <c r="M545" s="6" t="s">
        <v>37</v>
      </c>
      <c r="N545" s="5" t="s">
        <v>26</v>
      </c>
      <c r="O545" s="9"/>
      <c r="P545" s="6" t="str">
        <f>VLOOKUP(Table1[[#This Row],[SMT]],Table13[[SMT'#]:[163 J Election Question]],9,0)</f>
        <v>Yes</v>
      </c>
      <c r="Q545" s="6">
        <v>2018</v>
      </c>
      <c r="R545" s="6"/>
      <c r="S54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45" s="37">
        <f>VLOOKUP(Table1[[#This Row],[SMT]],'[1]Section 163(j) Election'!$A$5:$J$1406,7,0)</f>
        <v>2018</v>
      </c>
    </row>
    <row r="546" spans="1:20" s="5" customFormat="1" ht="30" customHeight="1" x14ac:dyDescent="0.25">
      <c r="A546" s="5" t="s">
        <v>2726</v>
      </c>
      <c r="B546" s="15">
        <v>62940</v>
      </c>
      <c r="C546" s="6">
        <v>100</v>
      </c>
      <c r="D546" s="5" t="s">
        <v>2726</v>
      </c>
      <c r="E546" s="5" t="s">
        <v>2786</v>
      </c>
      <c r="F546" s="5" t="s">
        <v>2787</v>
      </c>
      <c r="G546" s="5" t="s">
        <v>2788</v>
      </c>
      <c r="H546" s="5" t="s">
        <v>182</v>
      </c>
      <c r="I546" s="5" t="s">
        <v>32</v>
      </c>
      <c r="J546" s="5" t="s">
        <v>264</v>
      </c>
      <c r="K546" s="7">
        <v>39437</v>
      </c>
      <c r="L546" s="7"/>
      <c r="M546" s="6" t="s">
        <v>419</v>
      </c>
      <c r="N546" s="5" t="s">
        <v>56</v>
      </c>
      <c r="O546" s="9"/>
      <c r="P546" s="6" t="str">
        <f>VLOOKUP(Table1[[#This Row],[SMT]],Table13[[SMT'#]:[163 J Election Question]],9,0)</f>
        <v>No</v>
      </c>
      <c r="Q546" s="6"/>
      <c r="R546" s="6"/>
      <c r="S54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46" s="38">
        <f>VLOOKUP(Table1[[#This Row],[SMT]],'[1]Section 163(j) Election'!$A$5:$J$1406,7,0)</f>
        <v>0</v>
      </c>
    </row>
    <row r="547" spans="1:20" s="5" customFormat="1" ht="30" customHeight="1" x14ac:dyDescent="0.25">
      <c r="A547" s="5" t="s">
        <v>2637</v>
      </c>
      <c r="B547" s="15">
        <v>62951</v>
      </c>
      <c r="C547" s="6">
        <v>100</v>
      </c>
      <c r="D547" s="5" t="s">
        <v>2637</v>
      </c>
      <c r="E547" s="5" t="s">
        <v>2709</v>
      </c>
      <c r="F547" s="5" t="s">
        <v>2710</v>
      </c>
      <c r="G547" s="5" t="s">
        <v>1091</v>
      </c>
      <c r="H547" s="5" t="s">
        <v>306</v>
      </c>
      <c r="I547" s="5" t="s">
        <v>133</v>
      </c>
      <c r="J547" s="5" t="s">
        <v>1092</v>
      </c>
      <c r="K547" s="7">
        <v>39171</v>
      </c>
      <c r="L547" s="7"/>
      <c r="M547" s="6" t="s">
        <v>419</v>
      </c>
      <c r="N547" s="5" t="s">
        <v>47</v>
      </c>
      <c r="O547" s="9"/>
      <c r="P547" s="6" t="str">
        <f>VLOOKUP(Table1[[#This Row],[SMT]],Table13[[SMT'#]:[163 J Election Question]],9,0)</f>
        <v>No</v>
      </c>
      <c r="Q547" s="6"/>
      <c r="R547" s="6"/>
      <c r="S54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47" s="37">
        <f>VLOOKUP(Table1[[#This Row],[SMT]],'[1]Section 163(j) Election'!$A$5:$J$1406,7,0)</f>
        <v>0</v>
      </c>
    </row>
    <row r="548" spans="1:20" s="5" customFormat="1" ht="30" customHeight="1" x14ac:dyDescent="0.25">
      <c r="A548" s="5" t="s">
        <v>2637</v>
      </c>
      <c r="B548" s="15">
        <v>62975</v>
      </c>
      <c r="C548" s="6">
        <v>100</v>
      </c>
      <c r="D548" s="5" t="s">
        <v>2637</v>
      </c>
      <c r="E548" s="5" t="s">
        <v>2711</v>
      </c>
      <c r="F548" s="5" t="s">
        <v>2712</v>
      </c>
      <c r="G548" s="5" t="s">
        <v>1084</v>
      </c>
      <c r="H548" s="5" t="s">
        <v>68</v>
      </c>
      <c r="I548" s="5" t="s">
        <v>32</v>
      </c>
      <c r="J548" s="5" t="s">
        <v>1085</v>
      </c>
      <c r="K548" s="7">
        <v>39050</v>
      </c>
      <c r="L548" s="7"/>
      <c r="M548" s="6" t="s">
        <v>419</v>
      </c>
      <c r="N548" s="5" t="s">
        <v>47</v>
      </c>
      <c r="O548" s="9"/>
      <c r="P548" s="6" t="str">
        <f>VLOOKUP(Table1[[#This Row],[SMT]],Table13[[SMT'#]:[163 J Election Question]],9,0)</f>
        <v>Yes</v>
      </c>
      <c r="Q548" s="6">
        <v>2018</v>
      </c>
      <c r="R548" s="6"/>
      <c r="S54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48" s="38">
        <f>VLOOKUP(Table1[[#This Row],[SMT]],'[1]Section 163(j) Election'!$A$5:$J$1406,7,0)</f>
        <v>2018</v>
      </c>
    </row>
    <row r="549" spans="1:20" s="5" customFormat="1" ht="30" customHeight="1" x14ac:dyDescent="0.25">
      <c r="A549" s="5" t="s">
        <v>2726</v>
      </c>
      <c r="B549" s="15">
        <v>62977</v>
      </c>
      <c r="C549" s="6">
        <v>100</v>
      </c>
      <c r="D549" s="5" t="s">
        <v>2726</v>
      </c>
      <c r="E549" s="5" t="s">
        <v>2789</v>
      </c>
      <c r="F549" s="5" t="s">
        <v>2790</v>
      </c>
      <c r="G549" s="5" t="s">
        <v>2791</v>
      </c>
      <c r="H549" s="5" t="s">
        <v>132</v>
      </c>
      <c r="I549" s="5" t="s">
        <v>133</v>
      </c>
      <c r="J549" s="5" t="s">
        <v>145</v>
      </c>
      <c r="K549" s="7">
        <v>39202</v>
      </c>
      <c r="L549" s="7"/>
      <c r="M549" s="6" t="s">
        <v>117</v>
      </c>
      <c r="N549" s="5" t="s">
        <v>47</v>
      </c>
      <c r="O549" s="9"/>
      <c r="P549" s="6" t="str">
        <f>VLOOKUP(Table1[[#This Row],[SMT]],Table13[[SMT'#]:[163 J Election Question]],9,0)</f>
        <v>No</v>
      </c>
      <c r="Q549" s="6"/>
      <c r="R549" s="6"/>
      <c r="S54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49" s="37">
        <f>VLOOKUP(Table1[[#This Row],[SMT]],'[1]Section 163(j) Election'!$A$5:$J$1406,7,0)</f>
        <v>0</v>
      </c>
    </row>
    <row r="550" spans="1:20" s="5" customFormat="1" ht="30" customHeight="1" x14ac:dyDescent="0.25">
      <c r="A550" s="5" t="s">
        <v>2637</v>
      </c>
      <c r="B550" s="15">
        <v>62989</v>
      </c>
      <c r="C550" s="6">
        <v>100</v>
      </c>
      <c r="D550" s="5" t="s">
        <v>2637</v>
      </c>
      <c r="E550" s="5" t="s">
        <v>2713</v>
      </c>
      <c r="F550" s="5" t="s">
        <v>2714</v>
      </c>
      <c r="G550" s="5" t="s">
        <v>698</v>
      </c>
      <c r="H550" s="5" t="s">
        <v>463</v>
      </c>
      <c r="I550" s="5" t="s">
        <v>452</v>
      </c>
      <c r="J550" s="5" t="s">
        <v>274</v>
      </c>
      <c r="K550" s="7">
        <v>39022</v>
      </c>
      <c r="L550" s="7"/>
      <c r="M550" s="6" t="s">
        <v>37</v>
      </c>
      <c r="N550" s="5" t="s">
        <v>26</v>
      </c>
      <c r="O550" s="9"/>
      <c r="P550" s="6" t="str">
        <f>VLOOKUP(Table1[[#This Row],[SMT]],Table13[[SMT'#]:[163 J Election Question]],9,0)</f>
        <v>Yes</v>
      </c>
      <c r="Q550" s="6">
        <v>2018</v>
      </c>
      <c r="R550" s="6"/>
      <c r="S55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50" s="38">
        <f>VLOOKUP(Table1[[#This Row],[SMT]],'[1]Section 163(j) Election'!$A$5:$J$1406,7,0)</f>
        <v>2018</v>
      </c>
    </row>
    <row r="551" spans="1:20" s="5" customFormat="1" ht="30" customHeight="1" x14ac:dyDescent="0.25">
      <c r="A551" s="5" t="s">
        <v>2637</v>
      </c>
      <c r="B551" s="15">
        <v>62990</v>
      </c>
      <c r="C551" s="6">
        <v>100</v>
      </c>
      <c r="D551" s="5" t="s">
        <v>2637</v>
      </c>
      <c r="E551" s="5" t="s">
        <v>2715</v>
      </c>
      <c r="F551" s="5" t="s">
        <v>2716</v>
      </c>
      <c r="G551" s="5" t="s">
        <v>698</v>
      </c>
      <c r="H551" s="5" t="s">
        <v>463</v>
      </c>
      <c r="I551" s="5" t="s">
        <v>452</v>
      </c>
      <c r="J551" s="5" t="s">
        <v>274</v>
      </c>
      <c r="K551" s="7">
        <v>39022</v>
      </c>
      <c r="L551" s="7"/>
      <c r="M551" s="6" t="s">
        <v>37</v>
      </c>
      <c r="N551" s="5" t="s">
        <v>26</v>
      </c>
      <c r="O551" s="9"/>
      <c r="P551" s="6" t="str">
        <f>VLOOKUP(Table1[[#This Row],[SMT]],Table13[[SMT'#]:[163 J Election Question]],9,0)</f>
        <v>No</v>
      </c>
      <c r="Q551" s="6"/>
      <c r="R551" s="6"/>
      <c r="S55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51" s="37">
        <f>VLOOKUP(Table1[[#This Row],[SMT]],'[1]Section 163(j) Election'!$A$5:$J$1406,7,0)</f>
        <v>0</v>
      </c>
    </row>
    <row r="552" spans="1:20" s="5" customFormat="1" ht="30" customHeight="1" x14ac:dyDescent="0.25">
      <c r="A552" s="5" t="s">
        <v>27</v>
      </c>
      <c r="B552" s="15">
        <v>62996</v>
      </c>
      <c r="C552" s="6">
        <v>100</v>
      </c>
      <c r="D552" s="5" t="s">
        <v>27</v>
      </c>
      <c r="E552" s="5" t="s">
        <v>2627</v>
      </c>
      <c r="F552" s="5" t="s">
        <v>2628</v>
      </c>
      <c r="G552" s="5" t="s">
        <v>1242</v>
      </c>
      <c r="H552" s="5" t="s">
        <v>132</v>
      </c>
      <c r="I552" s="5" t="s">
        <v>133</v>
      </c>
      <c r="J552" s="5" t="s">
        <v>134</v>
      </c>
      <c r="K552" s="7">
        <v>39058</v>
      </c>
      <c r="L552" s="7"/>
      <c r="M552" s="6" t="s">
        <v>37</v>
      </c>
      <c r="N552" s="5" t="s">
        <v>47</v>
      </c>
      <c r="O552" s="9"/>
      <c r="P552" s="6" t="str">
        <f>VLOOKUP(Table1[[#This Row],[SMT]],Table13[[SMT'#]:[163 J Election Question]],9,0)</f>
        <v>No</v>
      </c>
      <c r="Q552" s="6"/>
      <c r="R552" s="6"/>
      <c r="S55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52" s="38">
        <f>VLOOKUP(Table1[[#This Row],[SMT]],'[1]Section 163(j) Election'!$A$5:$J$1406,7,0)</f>
        <v>0</v>
      </c>
    </row>
    <row r="553" spans="1:20" s="5" customFormat="1" ht="30" customHeight="1" x14ac:dyDescent="0.25">
      <c r="A553" s="5" t="s">
        <v>2850</v>
      </c>
      <c r="B553" s="15">
        <v>62998</v>
      </c>
      <c r="C553" s="6">
        <v>100</v>
      </c>
      <c r="D553" s="5" t="s">
        <v>2850</v>
      </c>
      <c r="E553" s="5" t="s">
        <v>2877</v>
      </c>
      <c r="F553" s="5" t="s">
        <v>2878</v>
      </c>
      <c r="G553" s="5" t="s">
        <v>2338</v>
      </c>
      <c r="H553" s="5" t="s">
        <v>68</v>
      </c>
      <c r="I553" s="5" t="s">
        <v>32</v>
      </c>
      <c r="J553" s="5" t="s">
        <v>1085</v>
      </c>
      <c r="K553" s="7">
        <v>39437</v>
      </c>
      <c r="L553" s="7"/>
      <c r="M553" s="6" t="s">
        <v>419</v>
      </c>
      <c r="N553" s="5" t="s">
        <v>47</v>
      </c>
      <c r="O553" s="9"/>
      <c r="P553" s="6" t="str">
        <f>VLOOKUP(Table1[[#This Row],[SMT]],Table13[[SMT'#]:[163 J Election Question]],9,0)</f>
        <v>No</v>
      </c>
      <c r="Q553" s="6"/>
      <c r="R553" s="6"/>
      <c r="S55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53" s="37">
        <f>VLOOKUP(Table1[[#This Row],[SMT]],'[1]Section 163(j) Election'!$A$5:$J$1406,7,0)</f>
        <v>0</v>
      </c>
    </row>
    <row r="554" spans="1:20" s="5" customFormat="1" ht="30" customHeight="1" x14ac:dyDescent="0.25">
      <c r="A554" s="5" t="s">
        <v>27</v>
      </c>
      <c r="B554" s="15">
        <v>63011</v>
      </c>
      <c r="C554" s="6">
        <v>100</v>
      </c>
      <c r="D554" s="5" t="s">
        <v>27</v>
      </c>
      <c r="E554" s="5" t="s">
        <v>2629</v>
      </c>
      <c r="F554" s="5" t="s">
        <v>2630</v>
      </c>
      <c r="G554" s="5" t="s">
        <v>2631</v>
      </c>
      <c r="H554" s="5" t="s">
        <v>109</v>
      </c>
      <c r="I554" s="5" t="s">
        <v>32</v>
      </c>
      <c r="J554" s="5" t="s">
        <v>33</v>
      </c>
      <c r="K554" s="7">
        <v>39031</v>
      </c>
      <c r="L554" s="7"/>
      <c r="M554" s="6" t="s">
        <v>37</v>
      </c>
      <c r="N554" s="5" t="s">
        <v>178</v>
      </c>
      <c r="O554" s="9"/>
      <c r="P554" s="6" t="str">
        <f>VLOOKUP(Table1[[#This Row],[SMT]],Table13[[SMT'#]:[163 J Election Question]],9,0)</f>
        <v>No</v>
      </c>
      <c r="Q554" s="6"/>
      <c r="R554" s="6"/>
      <c r="S55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54" s="38">
        <f>VLOOKUP(Table1[[#This Row],[SMT]],'[1]Section 163(j) Election'!$A$5:$J$1406,7,0)</f>
        <v>0</v>
      </c>
    </row>
    <row r="555" spans="1:20" s="5" customFormat="1" ht="30" customHeight="1" x14ac:dyDescent="0.25">
      <c r="A555" s="5" t="s">
        <v>2726</v>
      </c>
      <c r="B555" s="15">
        <v>63014</v>
      </c>
      <c r="C555" s="6">
        <v>100</v>
      </c>
      <c r="D555" s="5" t="s">
        <v>2726</v>
      </c>
      <c r="E555" s="5" t="s">
        <v>2792</v>
      </c>
      <c r="F555" s="5" t="s">
        <v>2793</v>
      </c>
      <c r="G555" s="5" t="s">
        <v>2616</v>
      </c>
      <c r="H555" s="5" t="s">
        <v>31</v>
      </c>
      <c r="I555" s="5" t="s">
        <v>32</v>
      </c>
      <c r="J555" s="5" t="s">
        <v>24</v>
      </c>
      <c r="K555" s="7">
        <v>39234</v>
      </c>
      <c r="L555" s="7"/>
      <c r="M555" s="6" t="s">
        <v>419</v>
      </c>
      <c r="N555" s="5" t="s">
        <v>47</v>
      </c>
      <c r="O555" s="9"/>
      <c r="P555" s="6" t="str">
        <f>VLOOKUP(Table1[[#This Row],[SMT]],Table13[[SMT'#]:[163 J Election Question]],9,0)</f>
        <v>Yes</v>
      </c>
      <c r="Q555" s="6">
        <v>2018</v>
      </c>
      <c r="R555" s="6"/>
      <c r="S55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55" s="37">
        <f>VLOOKUP(Table1[[#This Row],[SMT]],'[1]Section 163(j) Election'!$A$5:$J$1406,7,0)</f>
        <v>2022</v>
      </c>
    </row>
    <row r="556" spans="1:20" s="5" customFormat="1" ht="30" customHeight="1" x14ac:dyDescent="0.25">
      <c r="A556" s="5" t="s">
        <v>2726</v>
      </c>
      <c r="B556" s="15">
        <v>63015</v>
      </c>
      <c r="C556" s="6">
        <v>100</v>
      </c>
      <c r="D556" s="5" t="s">
        <v>2726</v>
      </c>
      <c r="E556" s="5" t="s">
        <v>2794</v>
      </c>
      <c r="F556" s="5" t="s">
        <v>2795</v>
      </c>
      <c r="G556" s="5" t="s">
        <v>2796</v>
      </c>
      <c r="H556" s="5" t="s">
        <v>61</v>
      </c>
      <c r="I556" s="5" t="s">
        <v>32</v>
      </c>
      <c r="J556" s="5" t="s">
        <v>278</v>
      </c>
      <c r="K556" s="7">
        <v>39316</v>
      </c>
      <c r="L556" s="7"/>
      <c r="M556" s="6" t="s">
        <v>117</v>
      </c>
      <c r="N556" s="5" t="s">
        <v>47</v>
      </c>
      <c r="O556" s="9"/>
      <c r="P556" s="6" t="str">
        <f>VLOOKUP(Table1[[#This Row],[SMT]],Table13[[SMT'#]:[163 J Election Question]],9,0)</f>
        <v>No</v>
      </c>
      <c r="Q556" s="6"/>
      <c r="R556" s="6"/>
      <c r="S55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56" s="38">
        <f>VLOOKUP(Table1[[#This Row],[SMT]],'[1]Section 163(j) Election'!$A$5:$J$1406,7,0)</f>
        <v>2022</v>
      </c>
    </row>
    <row r="557" spans="1:20" s="5" customFormat="1" ht="30" customHeight="1" x14ac:dyDescent="0.25">
      <c r="A557" s="5" t="s">
        <v>2726</v>
      </c>
      <c r="B557" s="15">
        <v>63023</v>
      </c>
      <c r="C557" s="6">
        <v>100</v>
      </c>
      <c r="D557" s="5" t="s">
        <v>2726</v>
      </c>
      <c r="E557" s="5" t="s">
        <v>2797</v>
      </c>
      <c r="F557" s="5" t="s">
        <v>2798</v>
      </c>
      <c r="G557" s="5" t="s">
        <v>520</v>
      </c>
      <c r="H557" s="5" t="s">
        <v>144</v>
      </c>
      <c r="I557" s="5" t="s">
        <v>133</v>
      </c>
      <c r="J557" s="5" t="s">
        <v>204</v>
      </c>
      <c r="K557" s="7">
        <v>39520</v>
      </c>
      <c r="L557" s="7"/>
      <c r="M557" s="6" t="s">
        <v>117</v>
      </c>
      <c r="N557" s="5" t="s">
        <v>47</v>
      </c>
      <c r="O557" s="9"/>
      <c r="P557" s="6" t="str">
        <f>VLOOKUP(Table1[[#This Row],[SMT]],Table13[[SMT'#]:[163 J Election Question]],9,0)</f>
        <v>Yes</v>
      </c>
      <c r="Q557" s="6">
        <v>2018</v>
      </c>
      <c r="R557" s="6"/>
      <c r="S55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57" s="37">
        <f>VLOOKUP(Table1[[#This Row],[SMT]],'[1]Section 163(j) Election'!$A$5:$J$1406,7,0)</f>
        <v>2018</v>
      </c>
    </row>
    <row r="558" spans="1:20" s="5" customFormat="1" ht="30" customHeight="1" x14ac:dyDescent="0.25">
      <c r="A558" s="5" t="s">
        <v>1767</v>
      </c>
      <c r="B558" s="15">
        <v>63037</v>
      </c>
      <c r="C558" s="6">
        <v>100</v>
      </c>
      <c r="D558" s="5" t="s">
        <v>1767</v>
      </c>
      <c r="E558" s="5" t="s">
        <v>1768</v>
      </c>
      <c r="F558" s="5" t="s">
        <v>1769</v>
      </c>
      <c r="G558" s="5" t="s">
        <v>1770</v>
      </c>
      <c r="H558" s="5" t="s">
        <v>306</v>
      </c>
      <c r="I558" s="5" t="s">
        <v>133</v>
      </c>
      <c r="J558" s="5" t="s">
        <v>1771</v>
      </c>
      <c r="K558" s="7">
        <v>39169</v>
      </c>
      <c r="L558" s="7"/>
      <c r="M558" s="6" t="s">
        <v>117</v>
      </c>
      <c r="N558" s="5" t="s">
        <v>47</v>
      </c>
      <c r="O558" s="9"/>
      <c r="P558" s="6" t="str">
        <f>VLOOKUP(Table1[[#This Row],[SMT]],Table13[[SMT'#]:[163 J Election Question]],9,0)</f>
        <v>Yes</v>
      </c>
      <c r="Q558" s="6">
        <v>2018</v>
      </c>
      <c r="R558" s="6"/>
      <c r="S55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58" s="38">
        <f>VLOOKUP(Table1[[#This Row],[SMT]],'[1]Section 163(j) Election'!$A$5:$J$1406,7,0)</f>
        <v>2018</v>
      </c>
    </row>
    <row r="559" spans="1:20" s="5" customFormat="1" ht="30" customHeight="1" x14ac:dyDescent="0.25">
      <c r="A559" s="5" t="s">
        <v>2726</v>
      </c>
      <c r="B559" s="15">
        <v>63038</v>
      </c>
      <c r="C559" s="6">
        <v>100</v>
      </c>
      <c r="D559" s="5" t="s">
        <v>2726</v>
      </c>
      <c r="E559" s="5" t="s">
        <v>2799</v>
      </c>
      <c r="F559" s="5" t="s">
        <v>2800</v>
      </c>
      <c r="G559" s="5" t="s">
        <v>478</v>
      </c>
      <c r="H559" s="5" t="s">
        <v>132</v>
      </c>
      <c r="I559" s="5" t="s">
        <v>133</v>
      </c>
      <c r="J559" s="5" t="s">
        <v>19</v>
      </c>
      <c r="K559" s="7">
        <v>39416</v>
      </c>
      <c r="L559" s="7"/>
      <c r="M559" s="6" t="s">
        <v>117</v>
      </c>
      <c r="N559" s="5" t="s">
        <v>47</v>
      </c>
      <c r="O559" s="9"/>
      <c r="P559" s="6" t="str">
        <f>VLOOKUP(Table1[[#This Row],[SMT]],Table13[[SMT'#]:[163 J Election Question]],9,0)</f>
        <v>Yes</v>
      </c>
      <c r="Q559" s="6">
        <v>2018</v>
      </c>
      <c r="R559" s="6"/>
      <c r="S55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59" s="37">
        <f>VLOOKUP(Table1[[#This Row],[SMT]],'[1]Section 163(j) Election'!$A$5:$J$1406,7,0)</f>
        <v>2018</v>
      </c>
    </row>
    <row r="560" spans="1:20" s="5" customFormat="1" ht="30" customHeight="1" x14ac:dyDescent="0.25">
      <c r="A560" s="5" t="s">
        <v>27</v>
      </c>
      <c r="B560" s="15">
        <v>63039</v>
      </c>
      <c r="C560" s="6">
        <v>100</v>
      </c>
      <c r="D560" s="5" t="s">
        <v>27</v>
      </c>
      <c r="E560" s="5" t="s">
        <v>2632</v>
      </c>
      <c r="F560" s="5" t="s">
        <v>2633</v>
      </c>
      <c r="G560" s="5" t="s">
        <v>2634</v>
      </c>
      <c r="H560" s="5" t="s">
        <v>31</v>
      </c>
      <c r="I560" s="5" t="s">
        <v>32</v>
      </c>
      <c r="J560" s="5" t="s">
        <v>2626</v>
      </c>
      <c r="K560" s="7">
        <v>39220</v>
      </c>
      <c r="L560" s="7"/>
      <c r="M560" s="6" t="s">
        <v>419</v>
      </c>
      <c r="N560" s="5" t="s">
        <v>47</v>
      </c>
      <c r="O560" s="9"/>
      <c r="P560" s="6" t="str">
        <f>VLOOKUP(Table1[[#This Row],[SMT]],Table13[[SMT'#]:[163 J Election Question]],9,0)</f>
        <v>Yes</v>
      </c>
      <c r="Q560" s="6">
        <v>2018</v>
      </c>
      <c r="R560" s="6"/>
      <c r="S56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60" s="38">
        <f>VLOOKUP(Table1[[#This Row],[SMT]],'[1]Section 163(j) Election'!$A$5:$J$1406,7,0)</f>
        <v>2018</v>
      </c>
    </row>
    <row r="561" spans="1:20" s="5" customFormat="1" ht="30" customHeight="1" x14ac:dyDescent="0.25">
      <c r="A561" s="5" t="s">
        <v>27</v>
      </c>
      <c r="B561" s="15">
        <v>63044</v>
      </c>
      <c r="C561" s="6">
        <v>100</v>
      </c>
      <c r="D561" s="5" t="s">
        <v>27</v>
      </c>
      <c r="E561" s="5" t="s">
        <v>2635</v>
      </c>
      <c r="F561" s="5" t="s">
        <v>2636</v>
      </c>
      <c r="G561" s="5" t="s">
        <v>2568</v>
      </c>
      <c r="H561" s="5" t="s">
        <v>68</v>
      </c>
      <c r="I561" s="5" t="s">
        <v>32</v>
      </c>
      <c r="J561" s="5" t="s">
        <v>2569</v>
      </c>
      <c r="K561" s="7">
        <v>39080</v>
      </c>
      <c r="L561" s="7"/>
      <c r="M561" s="6" t="s">
        <v>419</v>
      </c>
      <c r="N561" s="5" t="s">
        <v>47</v>
      </c>
      <c r="O561" s="9"/>
      <c r="P561" s="6" t="str">
        <f>VLOOKUP(Table1[[#This Row],[SMT]],Table13[[SMT'#]:[163 J Election Question]],9,0)</f>
        <v>Yes</v>
      </c>
      <c r="Q561" s="6">
        <v>2018</v>
      </c>
      <c r="R561" s="6"/>
      <c r="S56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61" s="37">
        <f>VLOOKUP(Table1[[#This Row],[SMT]],'[1]Section 163(j) Election'!$A$5:$J$1406,7,0)</f>
        <v>2018</v>
      </c>
    </row>
    <row r="562" spans="1:20" s="5" customFormat="1" ht="30" customHeight="1" x14ac:dyDescent="0.25">
      <c r="A562" s="5" t="s">
        <v>2726</v>
      </c>
      <c r="B562" s="15">
        <v>63047</v>
      </c>
      <c r="C562" s="6">
        <v>100</v>
      </c>
      <c r="D562" s="5" t="s">
        <v>2726</v>
      </c>
      <c r="E562" s="5" t="s">
        <v>2801</v>
      </c>
      <c r="F562" s="5" t="s">
        <v>2802</v>
      </c>
      <c r="G562" s="5" t="s">
        <v>2424</v>
      </c>
      <c r="H562" s="5" t="s">
        <v>42</v>
      </c>
      <c r="I562" s="5" t="s">
        <v>43</v>
      </c>
      <c r="J562" s="5" t="s">
        <v>54</v>
      </c>
      <c r="K562" s="7">
        <v>39342</v>
      </c>
      <c r="L562" s="7"/>
      <c r="M562" s="6" t="s">
        <v>37</v>
      </c>
      <c r="N562" s="5" t="s">
        <v>47</v>
      </c>
      <c r="O562" s="9"/>
      <c r="P562" s="6" t="str">
        <f>VLOOKUP(Table1[[#This Row],[SMT]],Table13[[SMT'#]:[163 J Election Question]],9,0)</f>
        <v>Yes</v>
      </c>
      <c r="Q562" s="6">
        <v>2018</v>
      </c>
      <c r="R562" s="6"/>
      <c r="S56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62" s="38">
        <f>VLOOKUP(Table1[[#This Row],[SMT]],'[1]Section 163(j) Election'!$A$5:$J$1406,7,0)</f>
        <v>2018</v>
      </c>
    </row>
    <row r="563" spans="1:20" s="5" customFormat="1" ht="30" customHeight="1" x14ac:dyDescent="0.25">
      <c r="A563" s="5" t="s">
        <v>2726</v>
      </c>
      <c r="B563" s="15">
        <v>63049</v>
      </c>
      <c r="C563" s="6">
        <v>100</v>
      </c>
      <c r="D563" s="5" t="s">
        <v>2726</v>
      </c>
      <c r="E563" s="5" t="s">
        <v>2803</v>
      </c>
      <c r="F563" s="5" t="s">
        <v>2804</v>
      </c>
      <c r="G563" s="5" t="s">
        <v>2514</v>
      </c>
      <c r="H563" s="5" t="s">
        <v>42</v>
      </c>
      <c r="I563" s="5" t="s">
        <v>43</v>
      </c>
      <c r="J563" s="5" t="s">
        <v>1348</v>
      </c>
      <c r="K563" s="7">
        <v>39618</v>
      </c>
      <c r="L563" s="7"/>
      <c r="M563" s="6" t="s">
        <v>117</v>
      </c>
      <c r="N563" s="5" t="s">
        <v>47</v>
      </c>
      <c r="O563" s="9"/>
      <c r="P563" s="6" t="str">
        <f>VLOOKUP(Table1[[#This Row],[SMT]],Table13[[SMT'#]:[163 J Election Question]],9,0)</f>
        <v>No</v>
      </c>
      <c r="Q563" s="6"/>
      <c r="R563" s="6"/>
      <c r="S56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63" s="37">
        <f>VLOOKUP(Table1[[#This Row],[SMT]],'[1]Section 163(j) Election'!$A$5:$J$1406,7,0)</f>
        <v>0</v>
      </c>
    </row>
    <row r="564" spans="1:20" s="5" customFormat="1" ht="30" customHeight="1" x14ac:dyDescent="0.25">
      <c r="A564" s="5" t="s">
        <v>2637</v>
      </c>
      <c r="B564" s="15">
        <v>63052</v>
      </c>
      <c r="C564" s="6">
        <v>100</v>
      </c>
      <c r="D564" s="5" t="s">
        <v>2637</v>
      </c>
      <c r="E564" s="5" t="s">
        <v>2717</v>
      </c>
      <c r="F564" s="5" t="s">
        <v>2718</v>
      </c>
      <c r="G564" s="5" t="s">
        <v>2338</v>
      </c>
      <c r="H564" s="5" t="s">
        <v>68</v>
      </c>
      <c r="I564" s="5" t="s">
        <v>32</v>
      </c>
      <c r="J564" s="5" t="s">
        <v>1085</v>
      </c>
      <c r="K564" s="7">
        <v>39437</v>
      </c>
      <c r="L564" s="7"/>
      <c r="M564" s="6" t="s">
        <v>117</v>
      </c>
      <c r="N564" s="5" t="s">
        <v>47</v>
      </c>
      <c r="O564" s="9"/>
      <c r="P564" s="6" t="str">
        <f>VLOOKUP(Table1[[#This Row],[SMT]],Table13[[SMT'#]:[163 J Election Question]],9,0)</f>
        <v>No</v>
      </c>
      <c r="Q564" s="6"/>
      <c r="R564" s="6"/>
      <c r="S56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64" s="38">
        <f>VLOOKUP(Table1[[#This Row],[SMT]],'[1]Section 163(j) Election'!$A$5:$J$1406,7,0)</f>
        <v>0</v>
      </c>
    </row>
    <row r="565" spans="1:20" s="5" customFormat="1" ht="30" customHeight="1" x14ac:dyDescent="0.25">
      <c r="A565" s="5" t="s">
        <v>1256</v>
      </c>
      <c r="B565" s="15">
        <v>63055</v>
      </c>
      <c r="C565" s="6">
        <v>100</v>
      </c>
      <c r="D565" s="5" t="s">
        <v>1256</v>
      </c>
      <c r="E565" s="5" t="s">
        <v>1263</v>
      </c>
      <c r="F565" s="5" t="s">
        <v>1264</v>
      </c>
      <c r="G565" s="5" t="s">
        <v>1265</v>
      </c>
      <c r="H565" s="5" t="s">
        <v>53</v>
      </c>
      <c r="I565" s="5" t="s">
        <v>43</v>
      </c>
      <c r="J565" s="5" t="s">
        <v>1266</v>
      </c>
      <c r="K565" s="7">
        <v>39139</v>
      </c>
      <c r="L565" s="7"/>
      <c r="M565" s="6" t="s">
        <v>419</v>
      </c>
      <c r="N565" s="5" t="s">
        <v>47</v>
      </c>
      <c r="O565" s="9"/>
      <c r="P565" s="6" t="str">
        <f>VLOOKUP(Table1[[#This Row],[SMT]],Table13[[SMT'#]:[163 J Election Question]],9,0)</f>
        <v>No</v>
      </c>
      <c r="Q565" s="6"/>
      <c r="R565" s="6"/>
      <c r="S56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65" s="37">
        <f>VLOOKUP(Table1[[#This Row],[SMT]],'[1]Section 163(j) Election'!$A$5:$J$1406,7,0)</f>
        <v>0</v>
      </c>
    </row>
    <row r="566" spans="1:20" s="5" customFormat="1" ht="30" customHeight="1" x14ac:dyDescent="0.25">
      <c r="A566" s="5" t="s">
        <v>3714</v>
      </c>
      <c r="B566" s="15">
        <v>63057</v>
      </c>
      <c r="C566" s="6">
        <v>100</v>
      </c>
      <c r="D566" s="5" t="s">
        <v>3714</v>
      </c>
      <c r="E566" s="5" t="s">
        <v>3731</v>
      </c>
      <c r="F566" s="5" t="s">
        <v>3732</v>
      </c>
      <c r="G566" s="5" t="s">
        <v>698</v>
      </c>
      <c r="H566" s="5" t="s">
        <v>463</v>
      </c>
      <c r="I566" s="5" t="s">
        <v>452</v>
      </c>
      <c r="J566" s="5" t="s">
        <v>473</v>
      </c>
      <c r="K566" s="7">
        <v>39182</v>
      </c>
      <c r="L566" s="7">
        <v>43642</v>
      </c>
      <c r="M566" s="6" t="s">
        <v>37</v>
      </c>
      <c r="N566" s="5" t="s">
        <v>178</v>
      </c>
      <c r="O566" s="9"/>
      <c r="P566" s="6" t="str">
        <f>VLOOKUP(Table1[[#This Row],[SMT]],Table13[[SMT'#]:[163 J Election Question]],9,0)</f>
        <v>Yes</v>
      </c>
      <c r="Q566" s="6">
        <v>2018</v>
      </c>
      <c r="R566" s="6"/>
      <c r="S56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66" s="38">
        <f>VLOOKUP(Table1[[#This Row],[SMT]],'[1]Section 163(j) Election'!$A$5:$J$1406,7,0)</f>
        <v>2018</v>
      </c>
    </row>
    <row r="567" spans="1:20" s="5" customFormat="1" ht="30" customHeight="1" x14ac:dyDescent="0.25">
      <c r="A567" s="5" t="s">
        <v>3739</v>
      </c>
      <c r="B567" s="15">
        <v>63059</v>
      </c>
      <c r="C567" s="6">
        <v>100</v>
      </c>
      <c r="D567" s="5" t="s">
        <v>3739</v>
      </c>
      <c r="E567" s="5" t="s">
        <v>3740</v>
      </c>
      <c r="F567" s="5" t="s">
        <v>3741</v>
      </c>
      <c r="G567" s="5" t="s">
        <v>3491</v>
      </c>
      <c r="H567" s="5" t="s">
        <v>451</v>
      </c>
      <c r="I567" s="5" t="s">
        <v>452</v>
      </c>
      <c r="J567" s="5" t="s">
        <v>1320</v>
      </c>
      <c r="K567" s="7">
        <v>39584</v>
      </c>
      <c r="L567" s="7"/>
      <c r="M567" s="6" t="s">
        <v>419</v>
      </c>
      <c r="N567" s="5" t="s">
        <v>47</v>
      </c>
      <c r="O567" s="9"/>
      <c r="P567" s="6" t="str">
        <f>VLOOKUP(Table1[[#This Row],[SMT]],Table13[[SMT'#]:[163 J Election Question]],9,0)</f>
        <v>No</v>
      </c>
      <c r="Q567" s="6"/>
      <c r="R567" s="6"/>
      <c r="S56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67" s="37">
        <f>VLOOKUP(Table1[[#This Row],[SMT]],'[1]Section 163(j) Election'!$A$5:$J$1406,7,0)</f>
        <v>0</v>
      </c>
    </row>
    <row r="568" spans="1:20" s="5" customFormat="1" ht="30" customHeight="1" x14ac:dyDescent="0.25">
      <c r="A568" s="5" t="s">
        <v>2726</v>
      </c>
      <c r="B568" s="15">
        <v>63062</v>
      </c>
      <c r="C568" s="6">
        <v>100</v>
      </c>
      <c r="D568" s="5" t="s">
        <v>2726</v>
      </c>
      <c r="E568" s="5" t="s">
        <v>2805</v>
      </c>
      <c r="F568" s="5" t="s">
        <v>2806</v>
      </c>
      <c r="G568" s="5" t="s">
        <v>2674</v>
      </c>
      <c r="H568" s="5" t="s">
        <v>68</v>
      </c>
      <c r="I568" s="5" t="s">
        <v>32</v>
      </c>
      <c r="J568" s="5" t="s">
        <v>2675</v>
      </c>
      <c r="K568" s="7">
        <v>39197</v>
      </c>
      <c r="L568" s="7"/>
      <c r="M568" s="6" t="s">
        <v>117</v>
      </c>
      <c r="N568" s="5" t="s">
        <v>47</v>
      </c>
      <c r="O568" s="9"/>
      <c r="P568" s="6" t="str">
        <f>VLOOKUP(Table1[[#This Row],[SMT]],Table13[[SMT'#]:[163 J Election Question]],9,0)</f>
        <v>No</v>
      </c>
      <c r="Q568" s="6"/>
      <c r="R568" s="6"/>
      <c r="S56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68" s="38">
        <f>VLOOKUP(Table1[[#This Row],[SMT]],'[1]Section 163(j) Election'!$A$5:$J$1406,7,0)</f>
        <v>0</v>
      </c>
    </row>
    <row r="569" spans="1:20" s="5" customFormat="1" ht="30" customHeight="1" x14ac:dyDescent="0.25">
      <c r="A569" s="5" t="s">
        <v>2726</v>
      </c>
      <c r="B569" s="15">
        <v>63063</v>
      </c>
      <c r="C569" s="6">
        <v>100</v>
      </c>
      <c r="D569" s="5" t="s">
        <v>2726</v>
      </c>
      <c r="E569" s="5" t="s">
        <v>2807</v>
      </c>
      <c r="F569" s="5" t="s">
        <v>2808</v>
      </c>
      <c r="G569" s="5" t="s">
        <v>1816</v>
      </c>
      <c r="H569" s="5" t="s">
        <v>88</v>
      </c>
      <c r="I569" s="5" t="s">
        <v>32</v>
      </c>
      <c r="J569" s="5" t="s">
        <v>722</v>
      </c>
      <c r="K569" s="7">
        <v>39401</v>
      </c>
      <c r="L569" s="7"/>
      <c r="M569" s="6" t="s">
        <v>419</v>
      </c>
      <c r="N569" s="5" t="s">
        <v>47</v>
      </c>
      <c r="O569" s="9"/>
      <c r="P569" s="6" t="str">
        <f>VLOOKUP(Table1[[#This Row],[SMT]],Table13[[SMT'#]:[163 J Election Question]],9,0)</f>
        <v>No</v>
      </c>
      <c r="Q569" s="6"/>
      <c r="R569" s="6"/>
      <c r="S56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69" s="37">
        <f>VLOOKUP(Table1[[#This Row],[SMT]],'[1]Section 163(j) Election'!$A$5:$J$1406,7,0)</f>
        <v>0</v>
      </c>
    </row>
    <row r="570" spans="1:20" s="5" customFormat="1" ht="30" customHeight="1" x14ac:dyDescent="0.25">
      <c r="A570" s="5" t="s">
        <v>1256</v>
      </c>
      <c r="B570" s="15">
        <v>63068</v>
      </c>
      <c r="C570" s="6">
        <v>100</v>
      </c>
      <c r="D570" s="5" t="s">
        <v>1256</v>
      </c>
      <c r="E570" s="5" t="s">
        <v>1267</v>
      </c>
      <c r="F570" s="5" t="s">
        <v>1268</v>
      </c>
      <c r="G570" s="5" t="s">
        <v>1269</v>
      </c>
      <c r="H570" s="5" t="s">
        <v>68</v>
      </c>
      <c r="I570" s="5" t="s">
        <v>32</v>
      </c>
      <c r="J570" s="5" t="s">
        <v>1085</v>
      </c>
      <c r="K570" s="7">
        <v>39289</v>
      </c>
      <c r="L570" s="7"/>
      <c r="M570" s="6" t="s">
        <v>419</v>
      </c>
      <c r="N570" s="5" t="s">
        <v>47</v>
      </c>
      <c r="O570" s="9"/>
      <c r="P570" s="6" t="str">
        <f>VLOOKUP(Table1[[#This Row],[SMT]],Table13[[SMT'#]:[163 J Election Question]],9,0)</f>
        <v>No</v>
      </c>
      <c r="Q570" s="6"/>
      <c r="R570" s="6"/>
      <c r="S57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70" s="38">
        <f>VLOOKUP(Table1[[#This Row],[SMT]],'[1]Section 163(j) Election'!$A$5:$J$1406,7,0)</f>
        <v>0</v>
      </c>
    </row>
    <row r="571" spans="1:20" s="5" customFormat="1" ht="30" customHeight="1" x14ac:dyDescent="0.25">
      <c r="A571" s="5" t="s">
        <v>1066</v>
      </c>
      <c r="B571" s="15">
        <v>63072</v>
      </c>
      <c r="C571" s="6">
        <v>100</v>
      </c>
      <c r="D571" s="5" t="s">
        <v>1066</v>
      </c>
      <c r="E571" s="5" t="s">
        <v>1067</v>
      </c>
      <c r="F571" s="5" t="s">
        <v>1068</v>
      </c>
      <c r="G571" s="5" t="s">
        <v>1069</v>
      </c>
      <c r="H571" s="5" t="s">
        <v>19</v>
      </c>
      <c r="I571" s="5" t="s">
        <v>19</v>
      </c>
      <c r="J571" s="5" t="s">
        <v>1070</v>
      </c>
      <c r="K571" s="7">
        <v>39022</v>
      </c>
      <c r="L571" s="7">
        <v>43646</v>
      </c>
      <c r="M571" s="6" t="s">
        <v>1003</v>
      </c>
      <c r="N571" s="5" t="s">
        <v>47</v>
      </c>
      <c r="O571" s="9"/>
      <c r="P571" s="6" t="str">
        <f>VLOOKUP(Table1[[#This Row],[SMT]],Table13[[SMT'#]:[163 J Election Question]],9,0)</f>
        <v>Yes</v>
      </c>
      <c r="Q571" s="6">
        <v>2018</v>
      </c>
      <c r="R571" s="6"/>
      <c r="S57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71" s="37">
        <f>VLOOKUP(Table1[[#This Row],[SMT]],'[1]Section 163(j) Election'!$A$5:$J$1406,7,0)</f>
        <v>2018</v>
      </c>
    </row>
    <row r="572" spans="1:20" s="5" customFormat="1" ht="30" customHeight="1" x14ac:dyDescent="0.25">
      <c r="A572" s="5" t="s">
        <v>2850</v>
      </c>
      <c r="B572" s="15">
        <v>63073</v>
      </c>
      <c r="C572" s="6">
        <v>100</v>
      </c>
      <c r="D572" s="5" t="s">
        <v>2850</v>
      </c>
      <c r="E572" s="5" t="s">
        <v>2879</v>
      </c>
      <c r="F572" s="5" t="s">
        <v>2880</v>
      </c>
      <c r="G572" s="5" t="s">
        <v>131</v>
      </c>
      <c r="H572" s="5" t="s">
        <v>132</v>
      </c>
      <c r="I572" s="5" t="s">
        <v>133</v>
      </c>
      <c r="J572" s="5" t="s">
        <v>134</v>
      </c>
      <c r="K572" s="7">
        <v>39413</v>
      </c>
      <c r="L572" s="7"/>
      <c r="M572" s="6" t="s">
        <v>117</v>
      </c>
      <c r="N572" s="5" t="s">
        <v>47</v>
      </c>
      <c r="O572" s="9"/>
      <c r="P572" s="6" t="str">
        <f>VLOOKUP(Table1[[#This Row],[SMT]],Table13[[SMT'#]:[163 J Election Question]],9,0)</f>
        <v>No</v>
      </c>
      <c r="Q572" s="6"/>
      <c r="R572" s="6"/>
      <c r="S57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72" s="38">
        <f>VLOOKUP(Table1[[#This Row],[SMT]],'[1]Section 163(j) Election'!$A$5:$J$1406,7,0)</f>
        <v>0</v>
      </c>
    </row>
    <row r="573" spans="1:20" s="5" customFormat="1" ht="30" customHeight="1" x14ac:dyDescent="0.25">
      <c r="A573" s="5" t="s">
        <v>1071</v>
      </c>
      <c r="B573" s="15">
        <v>63077</v>
      </c>
      <c r="C573" s="6">
        <v>100</v>
      </c>
      <c r="D573" s="5" t="s">
        <v>1071</v>
      </c>
      <c r="E573" s="5" t="s">
        <v>1086</v>
      </c>
      <c r="F573" s="5" t="s">
        <v>1087</v>
      </c>
      <c r="G573" s="5" t="s">
        <v>1088</v>
      </c>
      <c r="H573" s="5" t="s">
        <v>306</v>
      </c>
      <c r="I573" s="5" t="s">
        <v>133</v>
      </c>
      <c r="J573" s="5" t="s">
        <v>82</v>
      </c>
      <c r="K573" s="7">
        <v>39168</v>
      </c>
      <c r="L573" s="7"/>
      <c r="M573" s="6" t="s">
        <v>37</v>
      </c>
      <c r="N573" s="5" t="s">
        <v>47</v>
      </c>
      <c r="O573" s="9"/>
      <c r="P573" s="6" t="str">
        <f>VLOOKUP(Table1[[#This Row],[SMT]],Table13[[SMT'#]:[163 J Election Question]],9,0)</f>
        <v>Yes</v>
      </c>
      <c r="Q573" s="6">
        <v>2018</v>
      </c>
      <c r="R573" s="6"/>
      <c r="S57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73" s="37">
        <f>VLOOKUP(Table1[[#This Row],[SMT]],'[1]Section 163(j) Election'!$A$5:$J$1406,7,0)</f>
        <v>2018</v>
      </c>
    </row>
    <row r="574" spans="1:20" s="5" customFormat="1" ht="30" customHeight="1" x14ac:dyDescent="0.25">
      <c r="A574" s="5" t="s">
        <v>3714</v>
      </c>
      <c r="B574" s="15">
        <v>63079</v>
      </c>
      <c r="C574" s="6">
        <v>100</v>
      </c>
      <c r="D574" s="5" t="s">
        <v>3714</v>
      </c>
      <c r="E574" s="5" t="s">
        <v>3733</v>
      </c>
      <c r="F574" s="5" t="s">
        <v>3734</v>
      </c>
      <c r="G574" s="5" t="s">
        <v>3568</v>
      </c>
      <c r="H574" s="5" t="s">
        <v>463</v>
      </c>
      <c r="I574" s="5" t="s">
        <v>452</v>
      </c>
      <c r="J574" s="5" t="s">
        <v>45</v>
      </c>
      <c r="K574" s="7">
        <v>39140</v>
      </c>
      <c r="L574" s="7"/>
      <c r="M574" s="6" t="s">
        <v>419</v>
      </c>
      <c r="N574" s="5" t="s">
        <v>56</v>
      </c>
      <c r="O574" s="9"/>
      <c r="P574" s="6" t="str">
        <f>VLOOKUP(Table1[[#This Row],[SMT]],Table13[[SMT'#]:[163 J Election Question]],9,0)</f>
        <v>No</v>
      </c>
      <c r="Q574" s="6"/>
      <c r="R574" s="6"/>
      <c r="S57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74" s="38">
        <f>VLOOKUP(Table1[[#This Row],[SMT]],'[1]Section 163(j) Election'!$A$5:$J$1406,7,0)</f>
        <v>0</v>
      </c>
    </row>
    <row r="575" spans="1:20" s="5" customFormat="1" ht="30" customHeight="1" x14ac:dyDescent="0.25">
      <c r="A575" s="5" t="s">
        <v>111</v>
      </c>
      <c r="B575" s="15">
        <v>63080</v>
      </c>
      <c r="C575" s="6">
        <v>100</v>
      </c>
      <c r="D575" s="5" t="s">
        <v>111</v>
      </c>
      <c r="E575" s="5" t="s">
        <v>112</v>
      </c>
      <c r="F575" s="5" t="s">
        <v>113</v>
      </c>
      <c r="G575" s="5" t="s">
        <v>114</v>
      </c>
      <c r="H575" s="5" t="s">
        <v>115</v>
      </c>
      <c r="I575" s="5" t="s">
        <v>43</v>
      </c>
      <c r="J575" s="5" t="s">
        <v>116</v>
      </c>
      <c r="K575" s="7">
        <v>39266</v>
      </c>
      <c r="L575" s="7"/>
      <c r="M575" s="6" t="s">
        <v>117</v>
      </c>
      <c r="N575" s="5" t="s">
        <v>26</v>
      </c>
      <c r="O575" s="9"/>
      <c r="P575" s="6" t="str">
        <f>VLOOKUP(Table1[[#This Row],[SMT]],Table13[[SMT'#]:[163 J Election Question]],9,0)</f>
        <v>Yes</v>
      </c>
      <c r="Q575" s="6">
        <v>2018</v>
      </c>
      <c r="R575" s="6"/>
      <c r="S57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75" s="37">
        <f>VLOOKUP(Table1[[#This Row],[SMT]],'[1]Section 163(j) Election'!$A$5:$J$1406,7,0)</f>
        <v>2018</v>
      </c>
    </row>
    <row r="576" spans="1:20" s="5" customFormat="1" ht="30" customHeight="1" x14ac:dyDescent="0.25">
      <c r="A576" s="5" t="s">
        <v>3739</v>
      </c>
      <c r="B576" s="15">
        <v>63082</v>
      </c>
      <c r="C576" s="6">
        <v>100</v>
      </c>
      <c r="D576" s="5" t="s">
        <v>3739</v>
      </c>
      <c r="E576" s="5" t="s">
        <v>3742</v>
      </c>
      <c r="F576" s="5" t="s">
        <v>3743</v>
      </c>
      <c r="G576" s="5" t="s">
        <v>1323</v>
      </c>
      <c r="H576" s="5" t="s">
        <v>463</v>
      </c>
      <c r="I576" s="5" t="s">
        <v>452</v>
      </c>
      <c r="J576" s="5" t="s">
        <v>1320</v>
      </c>
      <c r="K576" s="7">
        <v>39070</v>
      </c>
      <c r="L576" s="7"/>
      <c r="M576" s="6" t="s">
        <v>419</v>
      </c>
      <c r="N576" s="5" t="s">
        <v>178</v>
      </c>
      <c r="O576" s="9"/>
      <c r="P576" s="6" t="str">
        <f>VLOOKUP(Table1[[#This Row],[SMT]],Table13[[SMT'#]:[163 J Election Question]],9,0)</f>
        <v>Yes</v>
      </c>
      <c r="Q576" s="6">
        <v>2018</v>
      </c>
      <c r="R576" s="6"/>
      <c r="S57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76" s="38">
        <f>VLOOKUP(Table1[[#This Row],[SMT]],'[1]Section 163(j) Election'!$A$5:$J$1406,7,0)</f>
        <v>2018</v>
      </c>
    </row>
    <row r="577" spans="1:20" s="5" customFormat="1" ht="30" customHeight="1" x14ac:dyDescent="0.25">
      <c r="A577" s="5" t="s">
        <v>3714</v>
      </c>
      <c r="B577" s="15">
        <v>63088</v>
      </c>
      <c r="C577" s="6">
        <v>100</v>
      </c>
      <c r="D577" s="5" t="s">
        <v>3714</v>
      </c>
      <c r="E577" s="5" t="s">
        <v>3735</v>
      </c>
      <c r="F577" s="5" t="s">
        <v>3736</v>
      </c>
      <c r="G577" s="5" t="s">
        <v>3528</v>
      </c>
      <c r="H577" s="5" t="s">
        <v>1334</v>
      </c>
      <c r="I577" s="5" t="s">
        <v>17</v>
      </c>
      <c r="J577" s="5" t="s">
        <v>453</v>
      </c>
      <c r="K577" s="7">
        <v>39188</v>
      </c>
      <c r="L577" s="7"/>
      <c r="M577" s="6" t="s">
        <v>419</v>
      </c>
      <c r="N577" s="5" t="s">
        <v>178</v>
      </c>
      <c r="O577" s="9"/>
      <c r="P577" s="6" t="str">
        <f>VLOOKUP(Table1[[#This Row],[SMT]],Table13[[SMT'#]:[163 J Election Question]],9,0)</f>
        <v>No</v>
      </c>
      <c r="Q577" s="6"/>
      <c r="R577" s="6"/>
      <c r="S57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77" s="37">
        <f>VLOOKUP(Table1[[#This Row],[SMT]],'[1]Section 163(j) Election'!$A$5:$J$1406,7,0)</f>
        <v>0</v>
      </c>
    </row>
    <row r="578" spans="1:20" s="5" customFormat="1" ht="30" customHeight="1" x14ac:dyDescent="0.25">
      <c r="A578" s="5" t="s">
        <v>3739</v>
      </c>
      <c r="B578" s="15">
        <v>63091</v>
      </c>
      <c r="C578" s="6">
        <v>100</v>
      </c>
      <c r="D578" s="5" t="s">
        <v>3739</v>
      </c>
      <c r="E578" s="5" t="s">
        <v>3744</v>
      </c>
      <c r="F578" s="5" t="s">
        <v>3745</v>
      </c>
      <c r="G578" s="5" t="s">
        <v>3475</v>
      </c>
      <c r="H578" s="5" t="s">
        <v>1319</v>
      </c>
      <c r="I578" s="5" t="s">
        <v>17</v>
      </c>
      <c r="J578" s="5" t="s">
        <v>1320</v>
      </c>
      <c r="K578" s="7">
        <v>39079</v>
      </c>
      <c r="L578" s="7"/>
      <c r="M578" s="6" t="s">
        <v>419</v>
      </c>
      <c r="N578" s="5" t="s">
        <v>178</v>
      </c>
      <c r="O578" s="9"/>
      <c r="P578" s="6" t="str">
        <f>VLOOKUP(Table1[[#This Row],[SMT]],Table13[[SMT'#]:[163 J Election Question]],9,0)</f>
        <v>Yes</v>
      </c>
      <c r="Q578" s="6">
        <v>2018</v>
      </c>
      <c r="R578" s="6"/>
      <c r="S57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78" s="38">
        <f>VLOOKUP(Table1[[#This Row],[SMT]],'[1]Section 163(j) Election'!$A$5:$J$1406,7,0)</f>
        <v>2018</v>
      </c>
    </row>
    <row r="579" spans="1:20" s="5" customFormat="1" ht="30" customHeight="1" x14ac:dyDescent="0.25">
      <c r="A579" s="5" t="s">
        <v>1991</v>
      </c>
      <c r="B579" s="15">
        <v>63100</v>
      </c>
      <c r="C579" s="6">
        <v>100</v>
      </c>
      <c r="D579" s="5" t="s">
        <v>1991</v>
      </c>
      <c r="E579" s="5" t="s">
        <v>2020</v>
      </c>
      <c r="F579" s="5" t="s">
        <v>2021</v>
      </c>
      <c r="G579" s="5" t="s">
        <v>2022</v>
      </c>
      <c r="H579" s="5" t="s">
        <v>289</v>
      </c>
      <c r="I579" s="5" t="s">
        <v>133</v>
      </c>
      <c r="J579" s="5" t="s">
        <v>171</v>
      </c>
      <c r="K579" s="7">
        <v>39185</v>
      </c>
      <c r="L579" s="7"/>
      <c r="M579" s="6" t="s">
        <v>37</v>
      </c>
      <c r="N579" s="5" t="s">
        <v>47</v>
      </c>
      <c r="O579" s="9"/>
      <c r="P579" s="6" t="str">
        <f>VLOOKUP(Table1[[#This Row],[SMT]],Table13[[SMT'#]:[163 J Election Question]],9,0)</f>
        <v>Yes</v>
      </c>
      <c r="Q579" s="6">
        <v>2018</v>
      </c>
      <c r="R579" s="6"/>
      <c r="S57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79" s="37">
        <f>VLOOKUP(Table1[[#This Row],[SMT]],'[1]Section 163(j) Election'!$A$5:$J$1406,7,0)</f>
        <v>2018</v>
      </c>
    </row>
    <row r="580" spans="1:20" s="5" customFormat="1" ht="30" customHeight="1" x14ac:dyDescent="0.25">
      <c r="A580" s="5" t="s">
        <v>2726</v>
      </c>
      <c r="B580" s="15">
        <v>63103</v>
      </c>
      <c r="C580" s="6">
        <v>100</v>
      </c>
      <c r="D580" s="5" t="s">
        <v>2726</v>
      </c>
      <c r="E580" s="5" t="s">
        <v>2809</v>
      </c>
      <c r="F580" s="5" t="s">
        <v>2810</v>
      </c>
      <c r="G580" s="5" t="s">
        <v>231</v>
      </c>
      <c r="H580" s="5" t="s">
        <v>232</v>
      </c>
      <c r="I580" s="5" t="s">
        <v>133</v>
      </c>
      <c r="J580" s="5" t="s">
        <v>236</v>
      </c>
      <c r="K580" s="7">
        <v>39442</v>
      </c>
      <c r="L580" s="7"/>
      <c r="M580" s="6" t="s">
        <v>419</v>
      </c>
      <c r="N580" s="5" t="s">
        <v>47</v>
      </c>
      <c r="O580" s="9"/>
      <c r="P580" s="6" t="str">
        <f>VLOOKUP(Table1[[#This Row],[SMT]],Table13[[SMT'#]:[163 J Election Question]],9,0)</f>
        <v>Yes</v>
      </c>
      <c r="Q580" s="6">
        <v>2018</v>
      </c>
      <c r="R580" s="6"/>
      <c r="S58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80" s="38">
        <f>VLOOKUP(Table1[[#This Row],[SMT]],'[1]Section 163(j) Election'!$A$5:$J$1406,7,0)</f>
        <v>2018</v>
      </c>
    </row>
    <row r="581" spans="1:20" s="5" customFormat="1" ht="30" customHeight="1" x14ac:dyDescent="0.25">
      <c r="A581" s="5" t="s">
        <v>2726</v>
      </c>
      <c r="B581" s="15">
        <v>63104</v>
      </c>
      <c r="C581" s="6">
        <v>100</v>
      </c>
      <c r="D581" s="5" t="s">
        <v>2726</v>
      </c>
      <c r="E581" s="5" t="s">
        <v>2811</v>
      </c>
      <c r="F581" s="5" t="s">
        <v>2812</v>
      </c>
      <c r="G581" s="5" t="s">
        <v>185</v>
      </c>
      <c r="H581" s="5" t="s">
        <v>88</v>
      </c>
      <c r="I581" s="5" t="s">
        <v>32</v>
      </c>
      <c r="J581" s="5" t="s">
        <v>89</v>
      </c>
      <c r="K581" s="7">
        <v>39275</v>
      </c>
      <c r="L581" s="7"/>
      <c r="M581" s="6" t="s">
        <v>37</v>
      </c>
      <c r="N581" s="5" t="s">
        <v>26</v>
      </c>
      <c r="O581" s="9"/>
      <c r="P581" s="6" t="str">
        <f>VLOOKUP(Table1[[#This Row],[SMT]],Table13[[SMT'#]:[163 J Election Question]],9,0)</f>
        <v>Yes</v>
      </c>
      <c r="Q581" s="6">
        <v>2018</v>
      </c>
      <c r="R581" s="6"/>
      <c r="S58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81" s="37">
        <f>VLOOKUP(Table1[[#This Row],[SMT]],'[1]Section 163(j) Election'!$A$5:$J$1406,7,0)</f>
        <v>2018</v>
      </c>
    </row>
    <row r="582" spans="1:20" s="5" customFormat="1" ht="30" customHeight="1" x14ac:dyDescent="0.25">
      <c r="A582" s="5" t="s">
        <v>2726</v>
      </c>
      <c r="B582" s="15">
        <v>63107</v>
      </c>
      <c r="C582" s="6">
        <v>100</v>
      </c>
      <c r="D582" s="5" t="s">
        <v>2726</v>
      </c>
      <c r="E582" s="5" t="s">
        <v>2813</v>
      </c>
      <c r="F582" s="5" t="s">
        <v>2814</v>
      </c>
      <c r="G582" s="5" t="s">
        <v>2666</v>
      </c>
      <c r="H582" s="5" t="s">
        <v>164</v>
      </c>
      <c r="I582" s="5" t="s">
        <v>133</v>
      </c>
      <c r="J582" s="5" t="s">
        <v>2667</v>
      </c>
      <c r="K582" s="7">
        <v>39254</v>
      </c>
      <c r="L582" s="7"/>
      <c r="M582" s="6" t="s">
        <v>419</v>
      </c>
      <c r="N582" s="5" t="s">
        <v>178</v>
      </c>
      <c r="O582" s="9"/>
      <c r="P582" s="6" t="str">
        <f>VLOOKUP(Table1[[#This Row],[SMT]],Table13[[SMT'#]:[163 J Election Question]],9,0)</f>
        <v>No</v>
      </c>
      <c r="Q582" s="6"/>
      <c r="R582" s="6"/>
      <c r="S58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82" s="38">
        <f>VLOOKUP(Table1[[#This Row],[SMT]],'[1]Section 163(j) Election'!$A$5:$J$1406,7,0)</f>
        <v>0</v>
      </c>
    </row>
    <row r="583" spans="1:20" s="5" customFormat="1" ht="30" customHeight="1" x14ac:dyDescent="0.25">
      <c r="A583" s="5" t="s">
        <v>3675</v>
      </c>
      <c r="B583" s="15">
        <v>63113</v>
      </c>
      <c r="C583" s="6">
        <v>100</v>
      </c>
      <c r="D583" s="5" t="s">
        <v>3675</v>
      </c>
      <c r="E583" s="5" t="s">
        <v>3700</v>
      </c>
      <c r="F583" s="5" t="s">
        <v>3701</v>
      </c>
      <c r="G583" s="5" t="s">
        <v>3702</v>
      </c>
      <c r="H583" s="5" t="s">
        <v>3455</v>
      </c>
      <c r="I583" s="5" t="s">
        <v>17</v>
      </c>
      <c r="J583" s="5" t="s">
        <v>351</v>
      </c>
      <c r="K583" s="7">
        <v>39100</v>
      </c>
      <c r="L583" s="7"/>
      <c r="M583" s="6" t="s">
        <v>419</v>
      </c>
      <c r="N583" s="5" t="s">
        <v>178</v>
      </c>
      <c r="O583" s="9"/>
      <c r="P583" s="6" t="str">
        <f>VLOOKUP(Table1[[#This Row],[SMT]],Table13[[SMT'#]:[163 J Election Question]],9,0)</f>
        <v>No</v>
      </c>
      <c r="Q583" s="6"/>
      <c r="R583" s="6"/>
      <c r="S58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83" s="37">
        <f>VLOOKUP(Table1[[#This Row],[SMT]],'[1]Section 163(j) Election'!$A$5:$J$1406,7,0)</f>
        <v>0</v>
      </c>
    </row>
    <row r="584" spans="1:20" s="5" customFormat="1" ht="30" customHeight="1" x14ac:dyDescent="0.25">
      <c r="A584" s="5" t="s">
        <v>2726</v>
      </c>
      <c r="B584" s="15">
        <v>63129</v>
      </c>
      <c r="C584" s="6">
        <v>100</v>
      </c>
      <c r="D584" s="5" t="s">
        <v>2726</v>
      </c>
      <c r="E584" s="5" t="s">
        <v>2815</v>
      </c>
      <c r="F584" s="5" t="s">
        <v>2816</v>
      </c>
      <c r="G584" s="5" t="s">
        <v>2817</v>
      </c>
      <c r="H584" s="5" t="s">
        <v>68</v>
      </c>
      <c r="I584" s="5" t="s">
        <v>32</v>
      </c>
      <c r="J584" s="5" t="s">
        <v>2818</v>
      </c>
      <c r="K584" s="7">
        <v>39258</v>
      </c>
      <c r="L584" s="7"/>
      <c r="M584" s="6" t="s">
        <v>117</v>
      </c>
      <c r="N584" s="5" t="s">
        <v>47</v>
      </c>
      <c r="O584" s="9"/>
      <c r="P584" s="6" t="str">
        <f>VLOOKUP(Table1[[#This Row],[SMT]],Table13[[SMT'#]:[163 J Election Question]],9,0)</f>
        <v>No</v>
      </c>
      <c r="Q584" s="6"/>
      <c r="R584" s="6"/>
      <c r="S58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84" s="38">
        <f>VLOOKUP(Table1[[#This Row],[SMT]],'[1]Section 163(j) Election'!$A$5:$J$1406,7,0)</f>
        <v>0</v>
      </c>
    </row>
    <row r="585" spans="1:20" s="5" customFormat="1" ht="30" customHeight="1" x14ac:dyDescent="0.25">
      <c r="A585" s="5" t="s">
        <v>558</v>
      </c>
      <c r="B585" s="15">
        <v>63145</v>
      </c>
      <c r="C585" s="6">
        <v>100</v>
      </c>
      <c r="D585" s="5" t="s">
        <v>558</v>
      </c>
      <c r="E585" s="5" t="s">
        <v>559</v>
      </c>
      <c r="F585" s="5" t="s">
        <v>560</v>
      </c>
      <c r="G585" s="5" t="s">
        <v>561</v>
      </c>
      <c r="H585" s="5" t="s">
        <v>164</v>
      </c>
      <c r="I585" s="5" t="s">
        <v>133</v>
      </c>
      <c r="J585" s="5" t="s">
        <v>562</v>
      </c>
      <c r="K585" s="7">
        <v>39344</v>
      </c>
      <c r="L585" s="7"/>
      <c r="M585" s="6" t="s">
        <v>419</v>
      </c>
      <c r="N585" s="5" t="s">
        <v>56</v>
      </c>
      <c r="O585" s="9"/>
      <c r="P585" s="6" t="str">
        <f>VLOOKUP(Table1[[#This Row],[SMT]],Table13[[SMT'#]:[163 J Election Question]],9,0)</f>
        <v>No</v>
      </c>
      <c r="Q585" s="6"/>
      <c r="R585" s="6"/>
      <c r="S58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85" s="37">
        <f>VLOOKUP(Table1[[#This Row],[SMT]],'[1]Section 163(j) Election'!$A$5:$J$1406,7,0)</f>
        <v>0</v>
      </c>
    </row>
    <row r="586" spans="1:20" s="5" customFormat="1" ht="30" customHeight="1" x14ac:dyDescent="0.25">
      <c r="A586" s="5" t="s">
        <v>416</v>
      </c>
      <c r="B586" s="15">
        <v>63152</v>
      </c>
      <c r="C586" s="6">
        <v>100</v>
      </c>
      <c r="D586" s="5" t="s">
        <v>416</v>
      </c>
      <c r="E586" s="5" t="s">
        <v>423</v>
      </c>
      <c r="F586" s="5" t="s">
        <v>424</v>
      </c>
      <c r="G586" s="5" t="s">
        <v>273</v>
      </c>
      <c r="H586" s="5" t="s">
        <v>144</v>
      </c>
      <c r="I586" s="5" t="s">
        <v>133</v>
      </c>
      <c r="J586" s="5" t="s">
        <v>19</v>
      </c>
      <c r="K586" s="7">
        <v>39570</v>
      </c>
      <c r="L586" s="7"/>
      <c r="M586" s="6" t="s">
        <v>154</v>
      </c>
      <c r="N586" s="5" t="s">
        <v>178</v>
      </c>
      <c r="O586" s="9"/>
      <c r="P586" s="6" t="str">
        <f>VLOOKUP(Table1[[#This Row],[SMT]],[3]Sheet1!$A$11:$AC$60,29,0)</f>
        <v>Yes</v>
      </c>
      <c r="Q586" s="6">
        <v>2019</v>
      </c>
      <c r="R586" s="6"/>
      <c r="S58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86" s="38">
        <f>VLOOKUP(Table1[[#This Row],[SMT]],'[1]Section 163(j) Election'!$A$5:$J$1406,7,0)</f>
        <v>2018</v>
      </c>
    </row>
    <row r="587" spans="1:20" s="5" customFormat="1" ht="30" customHeight="1" x14ac:dyDescent="0.25">
      <c r="A587" s="5" t="s">
        <v>3904</v>
      </c>
      <c r="B587" s="15">
        <v>63156</v>
      </c>
      <c r="C587" s="6">
        <v>100</v>
      </c>
      <c r="D587" s="5" t="s">
        <v>3904</v>
      </c>
      <c r="E587" s="5" t="s">
        <v>3905</v>
      </c>
      <c r="F587" s="5" t="s">
        <v>3906</v>
      </c>
      <c r="G587" s="5" t="s">
        <v>207</v>
      </c>
      <c r="H587" s="5" t="s">
        <v>203</v>
      </c>
      <c r="I587" s="5" t="s">
        <v>133</v>
      </c>
      <c r="J587" s="5" t="s">
        <v>208</v>
      </c>
      <c r="K587" s="7">
        <v>42284</v>
      </c>
      <c r="L587" s="7"/>
      <c r="M587" s="6" t="s">
        <v>459</v>
      </c>
      <c r="N587" s="5" t="s">
        <v>178</v>
      </c>
      <c r="O587" s="9"/>
      <c r="P587" s="6" t="str">
        <f>VLOOKUP(Table1[[#This Row],[SMT]],Table13[[SMT'#]:[163 J Election Question]],9,0)</f>
        <v>No</v>
      </c>
      <c r="Q587" s="6"/>
      <c r="R587" s="6"/>
      <c r="S58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87" s="37">
        <f>VLOOKUP(Table1[[#This Row],[SMT]],'[1]Section 163(j) Election'!$A$5:$J$1406,7,0)</f>
        <v>0</v>
      </c>
    </row>
    <row r="588" spans="1:20" s="5" customFormat="1" ht="30" customHeight="1" x14ac:dyDescent="0.25">
      <c r="A588" s="5" t="s">
        <v>2897</v>
      </c>
      <c r="B588" s="15">
        <v>63168</v>
      </c>
      <c r="C588" s="6">
        <v>100</v>
      </c>
      <c r="D588" s="5" t="s">
        <v>2897</v>
      </c>
      <c r="E588" s="5" t="s">
        <v>2914</v>
      </c>
      <c r="F588" s="5" t="s">
        <v>2915</v>
      </c>
      <c r="G588" s="5" t="s">
        <v>849</v>
      </c>
      <c r="H588" s="5" t="s">
        <v>127</v>
      </c>
      <c r="I588" s="5" t="s">
        <v>43</v>
      </c>
      <c r="J588" s="5" t="s">
        <v>432</v>
      </c>
      <c r="K588" s="7">
        <v>39688</v>
      </c>
      <c r="L588" s="7"/>
      <c r="M588" s="6" t="s">
        <v>154</v>
      </c>
      <c r="N588" s="5" t="s">
        <v>47</v>
      </c>
      <c r="O588" s="9"/>
      <c r="P588" s="6" t="str">
        <f>VLOOKUP(Table1[[#This Row],[SMT]],Table13[[SMT'#]:[163 J Election Question]],9,0)</f>
        <v>Yes</v>
      </c>
      <c r="Q588" s="6">
        <v>2018</v>
      </c>
      <c r="R588" s="6"/>
      <c r="S58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88" s="38">
        <f>VLOOKUP(Table1[[#This Row],[SMT]],'[1]Section 163(j) Election'!$A$5:$J$1406,7,0)</f>
        <v>2018</v>
      </c>
    </row>
    <row r="589" spans="1:20" s="5" customFormat="1" ht="30" customHeight="1" x14ac:dyDescent="0.25">
      <c r="A589" s="5" t="s">
        <v>4232</v>
      </c>
      <c r="B589" s="15">
        <v>63174</v>
      </c>
      <c r="C589" s="6">
        <v>100</v>
      </c>
      <c r="D589" s="5" t="s">
        <v>4232</v>
      </c>
      <c r="E589" s="5" t="s">
        <v>4233</v>
      </c>
      <c r="F589" s="5" t="s">
        <v>4234</v>
      </c>
      <c r="G589" s="5" t="s">
        <v>4235</v>
      </c>
      <c r="H589" s="5" t="s">
        <v>431</v>
      </c>
      <c r="I589" s="5" t="s">
        <v>43</v>
      </c>
      <c r="J589" s="5" t="s">
        <v>19</v>
      </c>
      <c r="K589" s="7">
        <v>40299</v>
      </c>
      <c r="L589" s="7"/>
      <c r="M589" s="6" t="s">
        <v>135</v>
      </c>
      <c r="N589" s="5" t="s">
        <v>47</v>
      </c>
      <c r="O589" s="9"/>
      <c r="P589" s="6" t="str">
        <f>VLOOKUP(Table1[[#This Row],[SMT]],Table13[[SMT'#]:[163 J Election Question]],9,0)</f>
        <v>No</v>
      </c>
      <c r="Q589" s="6"/>
      <c r="R589" s="6"/>
      <c r="S58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89" s="37">
        <f>VLOOKUP(Table1[[#This Row],[SMT]],'[1]Section 163(j) Election'!$A$5:$J$1406,7,0)</f>
        <v>0</v>
      </c>
    </row>
    <row r="590" spans="1:20" s="5" customFormat="1" ht="30" customHeight="1" x14ac:dyDescent="0.25">
      <c r="A590" s="5" t="s">
        <v>4062</v>
      </c>
      <c r="B590" s="15">
        <v>63183</v>
      </c>
      <c r="C590" s="6">
        <v>100</v>
      </c>
      <c r="D590" s="5" t="s">
        <v>4062</v>
      </c>
      <c r="E590" s="5" t="s">
        <v>4065</v>
      </c>
      <c r="F590" s="5" t="s">
        <v>4066</v>
      </c>
      <c r="G590" s="5" t="s">
        <v>4067</v>
      </c>
      <c r="H590" s="5" t="s">
        <v>203</v>
      </c>
      <c r="I590" s="5" t="s">
        <v>133</v>
      </c>
      <c r="J590" s="5" t="s">
        <v>4068</v>
      </c>
      <c r="K590" s="7">
        <v>40169</v>
      </c>
      <c r="L590" s="7"/>
      <c r="M590" s="6" t="s">
        <v>123</v>
      </c>
      <c r="N590" s="5" t="s">
        <v>56</v>
      </c>
      <c r="O590" s="9"/>
      <c r="P590" s="6" t="str">
        <f>VLOOKUP(Table1[[#This Row],[SMT]],[3]Sheet1!$A$11:$AC$60,29,0)</f>
        <v>No</v>
      </c>
      <c r="Q590" s="6"/>
      <c r="R590" s="6"/>
      <c r="S59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90" s="38">
        <f>VLOOKUP(Table1[[#This Row],[SMT]],'[1]Section 163(j) Election'!$A$5:$J$1406,7,0)</f>
        <v>0</v>
      </c>
    </row>
    <row r="591" spans="1:20" s="5" customFormat="1" ht="30" customHeight="1" x14ac:dyDescent="0.25">
      <c r="A591" s="5" t="s">
        <v>2726</v>
      </c>
      <c r="B591" s="15">
        <v>63187</v>
      </c>
      <c r="C591" s="6">
        <v>100</v>
      </c>
      <c r="D591" s="5" t="s">
        <v>2726</v>
      </c>
      <c r="E591" s="5" t="s">
        <v>2819</v>
      </c>
      <c r="F591" s="5" t="s">
        <v>2820</v>
      </c>
      <c r="G591" s="5" t="s">
        <v>509</v>
      </c>
      <c r="H591" s="5" t="s">
        <v>53</v>
      </c>
      <c r="I591" s="5" t="s">
        <v>43</v>
      </c>
      <c r="J591" s="5" t="s">
        <v>510</v>
      </c>
      <c r="K591" s="7">
        <v>39324</v>
      </c>
      <c r="L591" s="7"/>
      <c r="M591" s="6" t="s">
        <v>419</v>
      </c>
      <c r="N591" s="5" t="s">
        <v>47</v>
      </c>
      <c r="O591" s="9"/>
      <c r="P591" s="6" t="str">
        <f>VLOOKUP(Table1[[#This Row],[SMT]],Table13[[SMT'#]:[163 J Election Question]],9,0)</f>
        <v>No</v>
      </c>
      <c r="Q591" s="6"/>
      <c r="R591" s="6"/>
      <c r="S59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91" s="37">
        <f>VLOOKUP(Table1[[#This Row],[SMT]],'[1]Section 163(j) Election'!$A$5:$J$1406,7,0)</f>
        <v>0</v>
      </c>
    </row>
    <row r="592" spans="1:20" s="5" customFormat="1" ht="30" customHeight="1" x14ac:dyDescent="0.25">
      <c r="A592" s="5" t="s">
        <v>2850</v>
      </c>
      <c r="B592" s="15">
        <v>63190</v>
      </c>
      <c r="C592" s="6">
        <v>100</v>
      </c>
      <c r="D592" s="5" t="s">
        <v>2850</v>
      </c>
      <c r="E592" s="5" t="s">
        <v>2881</v>
      </c>
      <c r="F592" s="5" t="s">
        <v>2882</v>
      </c>
      <c r="G592" s="5" t="s">
        <v>1265</v>
      </c>
      <c r="H592" s="5" t="s">
        <v>53</v>
      </c>
      <c r="I592" s="5" t="s">
        <v>43</v>
      </c>
      <c r="J592" s="5" t="s">
        <v>1266</v>
      </c>
      <c r="K592" s="7">
        <v>39562</v>
      </c>
      <c r="L592" s="7"/>
      <c r="M592" s="6" t="s">
        <v>419</v>
      </c>
      <c r="N592" s="5" t="s">
        <v>47</v>
      </c>
      <c r="O592" s="9"/>
      <c r="P592" s="6" t="str">
        <f>VLOOKUP(Table1[[#This Row],[SMT]],Table13[[SMT'#]:[163 J Election Question]],9,0)</f>
        <v>No</v>
      </c>
      <c r="Q592" s="6"/>
      <c r="R592" s="6"/>
      <c r="S59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92" s="38">
        <f>VLOOKUP(Table1[[#This Row],[SMT]],'[1]Section 163(j) Election'!$A$5:$J$1406,7,0)</f>
        <v>0</v>
      </c>
    </row>
    <row r="593" spans="1:20" s="5" customFormat="1" ht="30" customHeight="1" x14ac:dyDescent="0.25">
      <c r="A593" s="5" t="s">
        <v>2850</v>
      </c>
      <c r="B593" s="15">
        <v>63210</v>
      </c>
      <c r="C593" s="6">
        <v>100</v>
      </c>
      <c r="D593" s="5" t="s">
        <v>2850</v>
      </c>
      <c r="E593" s="5" t="s">
        <v>2883</v>
      </c>
      <c r="F593" s="5" t="s">
        <v>2884</v>
      </c>
      <c r="G593" s="5" t="s">
        <v>2616</v>
      </c>
      <c r="H593" s="5" t="s">
        <v>31</v>
      </c>
      <c r="I593" s="5" t="s">
        <v>32</v>
      </c>
      <c r="J593" s="5" t="s">
        <v>19</v>
      </c>
      <c r="K593" s="7">
        <v>39518</v>
      </c>
      <c r="L593" s="7"/>
      <c r="M593" s="6" t="s">
        <v>419</v>
      </c>
      <c r="N593" s="5" t="s">
        <v>47</v>
      </c>
      <c r="O593" s="9"/>
      <c r="P593" s="6" t="str">
        <f>VLOOKUP(Table1[[#This Row],[SMT]],Table13[[SMT'#]:[163 J Election Question]],9,0)</f>
        <v>No</v>
      </c>
      <c r="Q593" s="6"/>
      <c r="R593" s="6"/>
      <c r="S59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93" s="37">
        <f>VLOOKUP(Table1[[#This Row],[SMT]],'[1]Section 163(j) Election'!$A$5:$J$1406,7,0)</f>
        <v>0</v>
      </c>
    </row>
    <row r="594" spans="1:20" s="5" customFormat="1" ht="30" customHeight="1" x14ac:dyDescent="0.25">
      <c r="A594" s="5" t="s">
        <v>2726</v>
      </c>
      <c r="B594" s="15">
        <v>63216</v>
      </c>
      <c r="C594" s="6">
        <v>100</v>
      </c>
      <c r="D594" s="5" t="s">
        <v>2726</v>
      </c>
      <c r="E594" s="5" t="s">
        <v>2821</v>
      </c>
      <c r="F594" s="5" t="s">
        <v>2822</v>
      </c>
      <c r="G594" s="5" t="s">
        <v>604</v>
      </c>
      <c r="H594" s="5" t="s">
        <v>431</v>
      </c>
      <c r="I594" s="5" t="s">
        <v>43</v>
      </c>
      <c r="J594" s="5" t="s">
        <v>82</v>
      </c>
      <c r="K594" s="7">
        <v>39233</v>
      </c>
      <c r="L594" s="7"/>
      <c r="M594" s="6" t="s">
        <v>419</v>
      </c>
      <c r="N594" s="5" t="s">
        <v>56</v>
      </c>
      <c r="O594" s="9"/>
      <c r="P594" s="6" t="str">
        <f>VLOOKUP(Table1[[#This Row],[SMT]],Table13[[SMT'#]:[163 J Election Question]],9,0)</f>
        <v>No</v>
      </c>
      <c r="Q594" s="6"/>
      <c r="R594" s="6"/>
      <c r="S59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94" s="38">
        <f>VLOOKUP(Table1[[#This Row],[SMT]],'[1]Section 163(j) Election'!$A$5:$J$1406,7,0)</f>
        <v>0</v>
      </c>
    </row>
    <row r="595" spans="1:20" s="5" customFormat="1" ht="30" customHeight="1" x14ac:dyDescent="0.25">
      <c r="A595" s="5" t="s">
        <v>2726</v>
      </c>
      <c r="B595" s="15">
        <v>63217</v>
      </c>
      <c r="C595" s="6">
        <v>100</v>
      </c>
      <c r="D595" s="5" t="s">
        <v>2726</v>
      </c>
      <c r="E595" s="5" t="s">
        <v>2823</v>
      </c>
      <c r="F595" s="5" t="s">
        <v>2824</v>
      </c>
      <c r="G595" s="5" t="s">
        <v>1512</v>
      </c>
      <c r="H595" s="5" t="s">
        <v>53</v>
      </c>
      <c r="I595" s="5" t="s">
        <v>43</v>
      </c>
      <c r="J595" s="5" t="s">
        <v>333</v>
      </c>
      <c r="K595" s="7">
        <v>39232</v>
      </c>
      <c r="L595" s="7"/>
      <c r="M595" s="6" t="s">
        <v>419</v>
      </c>
      <c r="N595" s="5" t="s">
        <v>47</v>
      </c>
      <c r="O595" s="9"/>
      <c r="P595" s="6" t="str">
        <f>VLOOKUP(Table1[[#This Row],[SMT]],Table13[[SMT'#]:[163 J Election Question]],9,0)</f>
        <v>No</v>
      </c>
      <c r="Q595" s="6"/>
      <c r="R595" s="6"/>
      <c r="S59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95" s="37">
        <f>VLOOKUP(Table1[[#This Row],[SMT]],'[1]Section 163(j) Election'!$A$5:$J$1406,7,0)</f>
        <v>0</v>
      </c>
    </row>
    <row r="596" spans="1:20" s="5" customFormat="1" ht="30" customHeight="1" x14ac:dyDescent="0.25">
      <c r="A596" s="5" t="s">
        <v>3823</v>
      </c>
      <c r="B596" s="15">
        <v>63226</v>
      </c>
      <c r="C596" s="6">
        <v>100</v>
      </c>
      <c r="D596" s="5" t="s">
        <v>3823</v>
      </c>
      <c r="E596" s="5" t="s">
        <v>3824</v>
      </c>
      <c r="F596" s="5" t="s">
        <v>3825</v>
      </c>
      <c r="G596" s="5" t="s">
        <v>1059</v>
      </c>
      <c r="H596" s="5" t="s">
        <v>109</v>
      </c>
      <c r="I596" s="5" t="s">
        <v>32</v>
      </c>
      <c r="J596" s="5" t="s">
        <v>359</v>
      </c>
      <c r="K596" s="7">
        <v>40148</v>
      </c>
      <c r="L596" s="7"/>
      <c r="M596" s="6" t="s">
        <v>135</v>
      </c>
      <c r="N596" s="5" t="s">
        <v>47</v>
      </c>
      <c r="O596" s="9"/>
      <c r="P596" s="6" t="str">
        <f>VLOOKUP(Table1[[#This Row],[SMT]],Table13[[SMT'#]:[163 J Election Question]],9,0)</f>
        <v>Yes</v>
      </c>
      <c r="Q596" s="6">
        <v>2018</v>
      </c>
      <c r="R596" s="6"/>
      <c r="S59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96" s="38">
        <f>VLOOKUP(Table1[[#This Row],[SMT]],'[1]Section 163(j) Election'!$A$5:$J$1406,7,0)</f>
        <v>2018</v>
      </c>
    </row>
    <row r="597" spans="1:20" s="5" customFormat="1" ht="30" customHeight="1" x14ac:dyDescent="0.25">
      <c r="A597" s="5" t="s">
        <v>2897</v>
      </c>
      <c r="B597" s="15">
        <v>63244</v>
      </c>
      <c r="C597" s="6">
        <v>100</v>
      </c>
      <c r="D597" s="5" t="s">
        <v>2897</v>
      </c>
      <c r="E597" s="5" t="s">
        <v>2916</v>
      </c>
      <c r="F597" s="5" t="s">
        <v>2917</v>
      </c>
      <c r="G597" s="5" t="s">
        <v>2619</v>
      </c>
      <c r="H597" s="5" t="s">
        <v>68</v>
      </c>
      <c r="I597" s="5" t="s">
        <v>32</v>
      </c>
      <c r="J597" s="5" t="s">
        <v>1509</v>
      </c>
      <c r="K597" s="7">
        <v>39525</v>
      </c>
      <c r="L597" s="7"/>
      <c r="M597" s="6" t="s">
        <v>117</v>
      </c>
      <c r="N597" s="5" t="s">
        <v>178</v>
      </c>
      <c r="O597" s="9"/>
      <c r="P597" s="6" t="str">
        <f>VLOOKUP(Table1[[#This Row],[SMT]],Table13[[SMT'#]:[163 J Election Question]],9,0)</f>
        <v>No</v>
      </c>
      <c r="Q597" s="6"/>
      <c r="R597" s="6"/>
      <c r="S59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97" s="37">
        <f>VLOOKUP(Table1[[#This Row],[SMT]],'[1]Section 163(j) Election'!$A$5:$J$1406,7,0)</f>
        <v>0</v>
      </c>
    </row>
    <row r="598" spans="1:20" s="5" customFormat="1" ht="30" customHeight="1" x14ac:dyDescent="0.25">
      <c r="A598" s="5" t="s">
        <v>2726</v>
      </c>
      <c r="B598" s="15">
        <v>63252</v>
      </c>
      <c r="C598" s="6">
        <v>100</v>
      </c>
      <c r="D598" s="5" t="s">
        <v>2726</v>
      </c>
      <c r="E598" s="5" t="s">
        <v>2825</v>
      </c>
      <c r="F598" s="5" t="s">
        <v>2826</v>
      </c>
      <c r="G598" s="5" t="s">
        <v>1105</v>
      </c>
      <c r="H598" s="5" t="s">
        <v>31</v>
      </c>
      <c r="I598" s="5" t="s">
        <v>32</v>
      </c>
      <c r="J598" s="5" t="s">
        <v>1106</v>
      </c>
      <c r="K598" s="7">
        <v>39559</v>
      </c>
      <c r="L598" s="7"/>
      <c r="M598" s="6" t="s">
        <v>117</v>
      </c>
      <c r="N598" s="5" t="s">
        <v>56</v>
      </c>
      <c r="O598" s="9"/>
      <c r="P598" s="6" t="str">
        <f>VLOOKUP(Table1[[#This Row],[SMT]],Table13[[SMT'#]:[163 J Election Question]],9,0)</f>
        <v>Yes</v>
      </c>
      <c r="Q598" s="6">
        <v>2018</v>
      </c>
      <c r="R598" s="6"/>
      <c r="S59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98" s="38">
        <f>VLOOKUP(Table1[[#This Row],[SMT]],'[1]Section 163(j) Election'!$A$5:$J$1406,7,0)</f>
        <v>2018</v>
      </c>
    </row>
    <row r="599" spans="1:20" s="5" customFormat="1" ht="30" customHeight="1" x14ac:dyDescent="0.25">
      <c r="A599" s="5" t="s">
        <v>2726</v>
      </c>
      <c r="B599" s="15">
        <v>63274</v>
      </c>
      <c r="C599" s="6">
        <v>20</v>
      </c>
      <c r="D599" s="5" t="s">
        <v>2726</v>
      </c>
      <c r="E599" s="5" t="s">
        <v>2827</v>
      </c>
      <c r="F599" s="5" t="s">
        <v>2828</v>
      </c>
      <c r="G599" s="5" t="s">
        <v>2829</v>
      </c>
      <c r="H599" s="5" t="s">
        <v>88</v>
      </c>
      <c r="I599" s="5" t="s">
        <v>32</v>
      </c>
      <c r="J599" s="5" t="s">
        <v>94</v>
      </c>
      <c r="K599" s="7">
        <v>39597</v>
      </c>
      <c r="L599" s="7"/>
      <c r="M599" s="6" t="s">
        <v>117</v>
      </c>
      <c r="N599" s="5" t="s">
        <v>26</v>
      </c>
      <c r="O599" s="9"/>
      <c r="P599" s="6" t="str">
        <f>VLOOKUP(Table1[[#This Row],[SMT]],Table13[[SMT'#]:[163 J Election Question]],9,0)</f>
        <v>Yes</v>
      </c>
      <c r="Q599" s="6">
        <v>2018</v>
      </c>
      <c r="R599" s="6"/>
      <c r="S59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599" s="37">
        <f>VLOOKUP(Table1[[#This Row],[SMT]],'[1]Section 163(j) Election'!$A$5:$J$1406,7,0)</f>
        <v>2018</v>
      </c>
    </row>
    <row r="600" spans="1:20" s="5" customFormat="1" ht="30" customHeight="1" x14ac:dyDescent="0.25">
      <c r="A600" s="5" t="s">
        <v>2850</v>
      </c>
      <c r="B600" s="15">
        <v>63274</v>
      </c>
      <c r="C600" s="6">
        <v>80</v>
      </c>
      <c r="D600" s="5" t="s">
        <v>2850</v>
      </c>
      <c r="E600" s="5" t="s">
        <v>2827</v>
      </c>
      <c r="F600" s="5" t="s">
        <v>2828</v>
      </c>
      <c r="G600" s="5" t="s">
        <v>2829</v>
      </c>
      <c r="H600" s="5" t="s">
        <v>88</v>
      </c>
      <c r="I600" s="5" t="s">
        <v>32</v>
      </c>
      <c r="J600" s="5" t="s">
        <v>94</v>
      </c>
      <c r="K600" s="7">
        <v>39597</v>
      </c>
      <c r="L600" s="7"/>
      <c r="M600" s="6" t="s">
        <v>117</v>
      </c>
      <c r="N600" s="5" t="s">
        <v>26</v>
      </c>
      <c r="O600" s="9"/>
      <c r="P600" s="6" t="str">
        <f>VLOOKUP(Table1[[#This Row],[SMT]],Table13[[SMT'#]:[163 J Election Question]],9,0)</f>
        <v>Yes</v>
      </c>
      <c r="Q600" s="6">
        <v>2018</v>
      </c>
      <c r="R600" s="6"/>
      <c r="S60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00" s="38">
        <f>VLOOKUP(Table1[[#This Row],[SMT]],'[1]Section 163(j) Election'!$A$5:$J$1406,7,0)</f>
        <v>2018</v>
      </c>
    </row>
    <row r="601" spans="1:20" s="5" customFormat="1" ht="30" customHeight="1" x14ac:dyDescent="0.25">
      <c r="A601" s="5" t="s">
        <v>2726</v>
      </c>
      <c r="B601" s="15">
        <v>63276</v>
      </c>
      <c r="C601" s="6">
        <v>100</v>
      </c>
      <c r="D601" s="5" t="s">
        <v>2726</v>
      </c>
      <c r="E601" s="5" t="s">
        <v>2830</v>
      </c>
      <c r="F601" s="5" t="s">
        <v>2831</v>
      </c>
      <c r="G601" s="5" t="s">
        <v>2832</v>
      </c>
      <c r="H601" s="5" t="s">
        <v>88</v>
      </c>
      <c r="I601" s="5" t="s">
        <v>32</v>
      </c>
      <c r="J601" s="5" t="s">
        <v>94</v>
      </c>
      <c r="K601" s="7">
        <v>39443</v>
      </c>
      <c r="L601" s="7"/>
      <c r="M601" s="6" t="s">
        <v>419</v>
      </c>
      <c r="N601" s="5" t="s">
        <v>26</v>
      </c>
      <c r="O601" s="9"/>
      <c r="P601" s="6" t="str">
        <f>VLOOKUP(Table1[[#This Row],[SMT]],Table13[[SMT'#]:[163 J Election Question]],9,0)</f>
        <v>Yes</v>
      </c>
      <c r="Q601" s="6">
        <v>2018</v>
      </c>
      <c r="R601" s="6"/>
      <c r="S60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01" s="37">
        <f>VLOOKUP(Table1[[#This Row],[SMT]],'[1]Section 163(j) Election'!$A$5:$J$1406,7,0)</f>
        <v>2018</v>
      </c>
    </row>
    <row r="602" spans="1:20" s="5" customFormat="1" ht="30" customHeight="1" x14ac:dyDescent="0.25">
      <c r="A602" s="5" t="s">
        <v>2970</v>
      </c>
      <c r="B602" s="15">
        <v>63280</v>
      </c>
      <c r="C602" s="6">
        <v>100</v>
      </c>
      <c r="D602" s="5" t="s">
        <v>2970</v>
      </c>
      <c r="E602" s="5" t="s">
        <v>2973</v>
      </c>
      <c r="F602" s="5" t="s">
        <v>2974</v>
      </c>
      <c r="G602" s="5" t="s">
        <v>2975</v>
      </c>
      <c r="H602" s="5" t="s">
        <v>431</v>
      </c>
      <c r="I602" s="5" t="s">
        <v>43</v>
      </c>
      <c r="J602" s="5" t="s">
        <v>819</v>
      </c>
      <c r="K602" s="7">
        <v>39769</v>
      </c>
      <c r="L602" s="7"/>
      <c r="M602" s="6" t="s">
        <v>154</v>
      </c>
      <c r="N602" s="5" t="s">
        <v>47</v>
      </c>
      <c r="O602" s="9"/>
      <c r="P602" s="6" t="str">
        <f>VLOOKUP(Table1[[#This Row],[SMT]],Table13[[SMT'#]:[163 J Election Question]],9,0)</f>
        <v>Yes</v>
      </c>
      <c r="Q602" s="6">
        <v>2018</v>
      </c>
      <c r="R602" s="6"/>
      <c r="S60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02" s="38">
        <f>VLOOKUP(Table1[[#This Row],[SMT]],'[1]Section 163(j) Election'!$A$5:$J$1406,7,0)</f>
        <v>2018</v>
      </c>
    </row>
    <row r="603" spans="1:20" s="5" customFormat="1" ht="30" customHeight="1" x14ac:dyDescent="0.25">
      <c r="A603" s="5" t="s">
        <v>558</v>
      </c>
      <c r="B603" s="15">
        <v>63310</v>
      </c>
      <c r="C603" s="6">
        <v>100</v>
      </c>
      <c r="D603" s="5" t="s">
        <v>558</v>
      </c>
      <c r="E603" s="5" t="s">
        <v>563</v>
      </c>
      <c r="F603" s="5" t="s">
        <v>564</v>
      </c>
      <c r="G603" s="5" t="s">
        <v>565</v>
      </c>
      <c r="H603" s="5" t="s">
        <v>203</v>
      </c>
      <c r="I603" s="5" t="s">
        <v>133</v>
      </c>
      <c r="J603" s="5" t="s">
        <v>566</v>
      </c>
      <c r="K603" s="7">
        <v>39436</v>
      </c>
      <c r="L603" s="7"/>
      <c r="M603" s="6" t="s">
        <v>117</v>
      </c>
      <c r="N603" s="5" t="s">
        <v>47</v>
      </c>
      <c r="O603" s="9"/>
      <c r="P603" s="6" t="str">
        <f>VLOOKUP(Table1[[#This Row],[SMT]],Table13[[SMT'#]:[163 J Election Question]],9,0)</f>
        <v>No</v>
      </c>
      <c r="Q603" s="6"/>
      <c r="R603" s="6"/>
      <c r="S60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03" s="37">
        <f>VLOOKUP(Table1[[#This Row],[SMT]],'[1]Section 163(j) Election'!$A$5:$J$1406,7,0)</f>
        <v>0</v>
      </c>
    </row>
    <row r="604" spans="1:20" s="5" customFormat="1" ht="30" customHeight="1" x14ac:dyDescent="0.25">
      <c r="A604" s="5" t="s">
        <v>2850</v>
      </c>
      <c r="B604" s="15">
        <v>63311</v>
      </c>
      <c r="C604" s="6">
        <v>100</v>
      </c>
      <c r="D604" s="5" t="s">
        <v>2850</v>
      </c>
      <c r="E604" s="5" t="s">
        <v>2885</v>
      </c>
      <c r="F604" s="5" t="s">
        <v>2886</v>
      </c>
      <c r="G604" s="5" t="s">
        <v>498</v>
      </c>
      <c r="H604" s="5" t="s">
        <v>499</v>
      </c>
      <c r="I604" s="5" t="s">
        <v>43</v>
      </c>
      <c r="J604" s="5" t="s">
        <v>359</v>
      </c>
      <c r="K604" s="7">
        <v>39461</v>
      </c>
      <c r="L604" s="7"/>
      <c r="M604" s="6" t="s">
        <v>117</v>
      </c>
      <c r="N604" s="5" t="s">
        <v>56</v>
      </c>
      <c r="O604" s="9"/>
      <c r="P604" s="6" t="str">
        <f>VLOOKUP(Table1[[#This Row],[SMT]],Table13[[SMT'#]:[163 J Election Question]],9,0)</f>
        <v>Yes</v>
      </c>
      <c r="Q604" s="6">
        <v>2018</v>
      </c>
      <c r="R604" s="6"/>
      <c r="S60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04" s="38">
        <f>VLOOKUP(Table1[[#This Row],[SMT]],'[1]Section 163(j) Election'!$A$5:$J$1406,7,0)</f>
        <v>2018</v>
      </c>
    </row>
    <row r="605" spans="1:20" s="5" customFormat="1" ht="30" customHeight="1" x14ac:dyDescent="0.25">
      <c r="A605" s="5" t="s">
        <v>1646</v>
      </c>
      <c r="B605" s="15">
        <v>63320</v>
      </c>
      <c r="C605" s="6">
        <v>100</v>
      </c>
      <c r="D605" s="5" t="s">
        <v>1646</v>
      </c>
      <c r="E605" s="5" t="s">
        <v>1651</v>
      </c>
      <c r="F605" s="5" t="s">
        <v>1652</v>
      </c>
      <c r="G605" s="5" t="s">
        <v>772</v>
      </c>
      <c r="H605" s="5" t="s">
        <v>31</v>
      </c>
      <c r="I605" s="5" t="s">
        <v>32</v>
      </c>
      <c r="J605" s="5" t="s">
        <v>773</v>
      </c>
      <c r="K605" s="7">
        <v>39805</v>
      </c>
      <c r="L605" s="7"/>
      <c r="M605" s="6" t="s">
        <v>154</v>
      </c>
      <c r="N605" s="5" t="s">
        <v>47</v>
      </c>
      <c r="O605" s="9"/>
      <c r="P605" s="6" t="str">
        <f>VLOOKUP(Table1[[#This Row],[SMT]],Table13[[SMT'#]:[163 J Election Question]],9,0)</f>
        <v>No</v>
      </c>
      <c r="Q605" s="6"/>
      <c r="R605" s="6"/>
      <c r="S60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05" s="37">
        <f>VLOOKUP(Table1[[#This Row],[SMT]],'[1]Section 163(j) Election'!$A$5:$J$1406,7,0)</f>
        <v>0</v>
      </c>
    </row>
    <row r="606" spans="1:20" s="5" customFormat="1" ht="30" customHeight="1" x14ac:dyDescent="0.25">
      <c r="A606" s="5" t="s">
        <v>2897</v>
      </c>
      <c r="B606" s="15">
        <v>63323</v>
      </c>
      <c r="C606" s="6">
        <v>100</v>
      </c>
      <c r="D606" s="5" t="s">
        <v>2897</v>
      </c>
      <c r="E606" s="5" t="s">
        <v>2918</v>
      </c>
      <c r="F606" s="5" t="s">
        <v>2919</v>
      </c>
      <c r="G606" s="5" t="s">
        <v>1821</v>
      </c>
      <c r="H606" s="5" t="s">
        <v>88</v>
      </c>
      <c r="I606" s="5" t="s">
        <v>32</v>
      </c>
      <c r="J606" s="5" t="s">
        <v>323</v>
      </c>
      <c r="K606" s="7">
        <v>39493</v>
      </c>
      <c r="L606" s="7"/>
      <c r="M606" s="6" t="s">
        <v>117</v>
      </c>
      <c r="N606" s="5" t="s">
        <v>178</v>
      </c>
      <c r="O606" s="9"/>
      <c r="P606" s="6" t="str">
        <f>VLOOKUP(Table1[[#This Row],[SMT]],Table13[[SMT'#]:[163 J Election Question]],9,0)</f>
        <v>Yes</v>
      </c>
      <c r="Q606" s="6">
        <v>2018</v>
      </c>
      <c r="R606" s="6"/>
      <c r="S60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06" s="38">
        <f>VLOOKUP(Table1[[#This Row],[SMT]],'[1]Section 163(j) Election'!$A$5:$J$1406,7,0)</f>
        <v>2018</v>
      </c>
    </row>
    <row r="607" spans="1:20" s="5" customFormat="1" ht="30" customHeight="1" x14ac:dyDescent="0.25">
      <c r="A607" s="5" t="s">
        <v>2897</v>
      </c>
      <c r="B607" s="15">
        <v>63325</v>
      </c>
      <c r="C607" s="6">
        <v>100</v>
      </c>
      <c r="D607" s="5" t="s">
        <v>2897</v>
      </c>
      <c r="E607" s="5" t="s">
        <v>2920</v>
      </c>
      <c r="F607" s="5" t="s">
        <v>2921</v>
      </c>
      <c r="G607" s="5" t="s">
        <v>2922</v>
      </c>
      <c r="H607" s="5" t="s">
        <v>68</v>
      </c>
      <c r="I607" s="5" t="s">
        <v>32</v>
      </c>
      <c r="J607" s="5" t="s">
        <v>302</v>
      </c>
      <c r="K607" s="7">
        <v>39435</v>
      </c>
      <c r="L607" s="7"/>
      <c r="M607" s="6" t="s">
        <v>419</v>
      </c>
      <c r="N607" s="5" t="s">
        <v>26</v>
      </c>
      <c r="O607" s="9"/>
      <c r="P607" s="6" t="str">
        <f>VLOOKUP(Table1[[#This Row],[SMT]],Table13[[SMT'#]:[163 J Election Question]],9,0)</f>
        <v>Yes</v>
      </c>
      <c r="Q607" s="6">
        <v>2018</v>
      </c>
      <c r="R607" s="6"/>
      <c r="S60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07" s="37">
        <f>VLOOKUP(Table1[[#This Row],[SMT]],'[1]Section 163(j) Election'!$A$5:$J$1406,7,0)</f>
        <v>2018</v>
      </c>
    </row>
    <row r="608" spans="1:20" s="5" customFormat="1" ht="30" customHeight="1" x14ac:dyDescent="0.25">
      <c r="A608" s="5" t="s">
        <v>2950</v>
      </c>
      <c r="B608" s="15">
        <v>63334</v>
      </c>
      <c r="C608" s="6">
        <v>100</v>
      </c>
      <c r="D608" s="5" t="s">
        <v>2950</v>
      </c>
      <c r="E608" s="5" t="s">
        <v>2953</v>
      </c>
      <c r="F608" s="5" t="s">
        <v>2954</v>
      </c>
      <c r="G608" s="5" t="s">
        <v>2649</v>
      </c>
      <c r="H608" s="5" t="s">
        <v>232</v>
      </c>
      <c r="I608" s="5" t="s">
        <v>133</v>
      </c>
      <c r="J608" s="5" t="s">
        <v>1870</v>
      </c>
      <c r="K608" s="7">
        <v>39751</v>
      </c>
      <c r="L608" s="7"/>
      <c r="M608" s="6" t="s">
        <v>154</v>
      </c>
      <c r="N608" s="5" t="s">
        <v>47</v>
      </c>
      <c r="O608" s="9"/>
      <c r="P608" s="6" t="str">
        <f>VLOOKUP(Table1[[#This Row],[SMT]],Table13[[SMT'#]:[163 J Election Question]],9,0)</f>
        <v>No</v>
      </c>
      <c r="Q608" s="6"/>
      <c r="R608" s="6"/>
      <c r="S60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08" s="38">
        <f>VLOOKUP(Table1[[#This Row],[SMT]],'[1]Section 163(j) Election'!$A$5:$J$1406,7,0)</f>
        <v>0</v>
      </c>
    </row>
    <row r="609" spans="1:20" s="5" customFormat="1" ht="30" customHeight="1" x14ac:dyDescent="0.25">
      <c r="A609" s="5" t="s">
        <v>3714</v>
      </c>
      <c r="B609" s="15">
        <v>63338</v>
      </c>
      <c r="C609" s="6">
        <v>100</v>
      </c>
      <c r="D609" s="5" t="s">
        <v>3714</v>
      </c>
      <c r="E609" s="5" t="s">
        <v>3737</v>
      </c>
      <c r="F609" s="5" t="s">
        <v>3738</v>
      </c>
      <c r="G609" s="5" t="s">
        <v>3599</v>
      </c>
      <c r="H609" s="5" t="s">
        <v>1334</v>
      </c>
      <c r="I609" s="5" t="s">
        <v>17</v>
      </c>
      <c r="J609" s="5" t="s">
        <v>473</v>
      </c>
      <c r="K609" s="7">
        <v>39241</v>
      </c>
      <c r="L609" s="7"/>
      <c r="M609" s="6" t="s">
        <v>37</v>
      </c>
      <c r="N609" s="5" t="s">
        <v>178</v>
      </c>
      <c r="O609" s="9"/>
      <c r="P609" s="6" t="str">
        <f>VLOOKUP(Table1[[#This Row],[SMT]],Table13[[SMT'#]:[163 J Election Question]],9,0)</f>
        <v>Yes</v>
      </c>
      <c r="Q609" s="6">
        <v>2018</v>
      </c>
      <c r="R609" s="6"/>
      <c r="S60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09" s="37">
        <f>VLOOKUP(Table1[[#This Row],[SMT]],'[1]Section 163(j) Election'!$A$5:$J$1406,7,0)</f>
        <v>2018</v>
      </c>
    </row>
    <row r="610" spans="1:20" s="5" customFormat="1" ht="30" customHeight="1" x14ac:dyDescent="0.25">
      <c r="A610" s="5" t="s">
        <v>2726</v>
      </c>
      <c r="B610" s="15">
        <v>63349</v>
      </c>
      <c r="C610" s="6">
        <v>100</v>
      </c>
      <c r="D610" s="5" t="s">
        <v>2726</v>
      </c>
      <c r="E610" s="5" t="s">
        <v>2833</v>
      </c>
      <c r="F610" s="5" t="s">
        <v>2834</v>
      </c>
      <c r="G610" s="5" t="s">
        <v>2835</v>
      </c>
      <c r="H610" s="5" t="s">
        <v>61</v>
      </c>
      <c r="I610" s="5" t="s">
        <v>32</v>
      </c>
      <c r="J610" s="5" t="s">
        <v>2836</v>
      </c>
      <c r="K610" s="7">
        <v>39339</v>
      </c>
      <c r="L610" s="7"/>
      <c r="M610" s="6" t="s">
        <v>117</v>
      </c>
      <c r="N610" s="5" t="s">
        <v>26</v>
      </c>
      <c r="O610" s="9"/>
      <c r="P610" s="6" t="str">
        <f>VLOOKUP(Table1[[#This Row],[SMT]],Table13[[SMT'#]:[163 J Election Question]],9,0)</f>
        <v>No</v>
      </c>
      <c r="Q610" s="6"/>
      <c r="R610" s="6"/>
      <c r="S61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10" s="38">
        <f>VLOOKUP(Table1[[#This Row],[SMT]],'[1]Section 163(j) Election'!$A$5:$J$1406,7,0)</f>
        <v>2022</v>
      </c>
    </row>
    <row r="611" spans="1:20" s="5" customFormat="1" ht="30" customHeight="1" x14ac:dyDescent="0.25">
      <c r="A611" s="5" t="s">
        <v>1628</v>
      </c>
      <c r="B611" s="15">
        <v>63352</v>
      </c>
      <c r="C611" s="6">
        <v>100</v>
      </c>
      <c r="D611" s="5" t="s">
        <v>1628</v>
      </c>
      <c r="E611" s="5" t="s">
        <v>1629</v>
      </c>
      <c r="F611" s="5" t="s">
        <v>1630</v>
      </c>
      <c r="G611" s="5" t="s">
        <v>1631</v>
      </c>
      <c r="H611" s="5" t="s">
        <v>630</v>
      </c>
      <c r="I611" s="5" t="s">
        <v>43</v>
      </c>
      <c r="J611" s="5" t="s">
        <v>33</v>
      </c>
      <c r="K611" s="7">
        <v>39975</v>
      </c>
      <c r="L611" s="7"/>
      <c r="M611" s="6" t="s">
        <v>154</v>
      </c>
      <c r="N611" s="5" t="s">
        <v>47</v>
      </c>
      <c r="O611" s="9"/>
      <c r="P611" s="6" t="str">
        <f>VLOOKUP(Table1[[#This Row],[SMT]],Table13[[SMT'#]:[163 J Election Question]],9,0)</f>
        <v>Yes</v>
      </c>
      <c r="Q611" s="6">
        <v>2018</v>
      </c>
      <c r="R611" s="6"/>
      <c r="S61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11" s="37">
        <f>VLOOKUP(Table1[[#This Row],[SMT]],'[1]Section 163(j) Election'!$A$5:$J$1406,7,0)</f>
        <v>2018</v>
      </c>
    </row>
    <row r="612" spans="1:20" s="5" customFormat="1" ht="30" customHeight="1" x14ac:dyDescent="0.25">
      <c r="A612" s="5" t="s">
        <v>2897</v>
      </c>
      <c r="B612" s="15">
        <v>63356</v>
      </c>
      <c r="C612" s="6">
        <v>100</v>
      </c>
      <c r="D612" s="5" t="s">
        <v>2897</v>
      </c>
      <c r="E612" s="5" t="s">
        <v>2923</v>
      </c>
      <c r="F612" s="5" t="s">
        <v>2924</v>
      </c>
      <c r="G612" s="5" t="s">
        <v>2925</v>
      </c>
      <c r="H612" s="5" t="s">
        <v>431</v>
      </c>
      <c r="I612" s="5" t="s">
        <v>43</v>
      </c>
      <c r="J612" s="5" t="s">
        <v>608</v>
      </c>
      <c r="K612" s="7">
        <v>39583</v>
      </c>
      <c r="L612" s="7"/>
      <c r="M612" s="6" t="s">
        <v>154</v>
      </c>
      <c r="N612" s="5" t="s">
        <v>47</v>
      </c>
      <c r="O612" s="9"/>
      <c r="P612" s="6" t="str">
        <f>VLOOKUP(Table1[[#This Row],[SMT]],Table13[[SMT'#]:[163 J Election Question]],9,0)</f>
        <v>Yes</v>
      </c>
      <c r="Q612" s="6">
        <v>2018</v>
      </c>
      <c r="R612" s="6"/>
      <c r="S61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12" s="38">
        <f>VLOOKUP(Table1[[#This Row],[SMT]],'[1]Section 163(j) Election'!$A$5:$J$1406,7,0)</f>
        <v>2018</v>
      </c>
    </row>
    <row r="613" spans="1:20" s="5" customFormat="1" ht="30" customHeight="1" x14ac:dyDescent="0.25">
      <c r="A613" s="5" t="s">
        <v>2726</v>
      </c>
      <c r="B613" s="15">
        <v>63359</v>
      </c>
      <c r="C613" s="6">
        <v>100</v>
      </c>
      <c r="D613" s="5" t="s">
        <v>2726</v>
      </c>
      <c r="E613" s="5" t="s">
        <v>2837</v>
      </c>
      <c r="F613" s="5" t="s">
        <v>2838</v>
      </c>
      <c r="G613" s="5" t="s">
        <v>523</v>
      </c>
      <c r="H613" s="5" t="s">
        <v>524</v>
      </c>
      <c r="I613" s="5" t="s">
        <v>43</v>
      </c>
      <c r="J613" s="5" t="s">
        <v>525</v>
      </c>
      <c r="K613" s="7">
        <v>39598</v>
      </c>
      <c r="L613" s="7"/>
      <c r="M613" s="6" t="s">
        <v>117</v>
      </c>
      <c r="N613" s="5" t="s">
        <v>47</v>
      </c>
      <c r="O613" s="9"/>
      <c r="P613" s="6" t="str">
        <f>VLOOKUP(Table1[[#This Row],[SMT]],Table13[[SMT'#]:[163 J Election Question]],9,0)</f>
        <v>No</v>
      </c>
      <c r="Q613" s="6"/>
      <c r="R613" s="6"/>
      <c r="S61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13" s="37">
        <f>VLOOKUP(Table1[[#This Row],[SMT]],'[1]Section 163(j) Election'!$A$5:$J$1406,7,0)</f>
        <v>0</v>
      </c>
    </row>
    <row r="614" spans="1:20" s="5" customFormat="1" ht="30" customHeight="1" x14ac:dyDescent="0.25">
      <c r="A614" s="5" t="s">
        <v>558</v>
      </c>
      <c r="B614" s="15">
        <v>63360</v>
      </c>
      <c r="C614" s="6">
        <v>100</v>
      </c>
      <c r="D614" s="5" t="s">
        <v>558</v>
      </c>
      <c r="E614" s="5" t="s">
        <v>567</v>
      </c>
      <c r="F614" s="5" t="s">
        <v>568</v>
      </c>
      <c r="G614" s="5" t="s">
        <v>569</v>
      </c>
      <c r="H614" s="5" t="s">
        <v>306</v>
      </c>
      <c r="I614" s="5" t="s">
        <v>133</v>
      </c>
      <c r="J614" s="5" t="s">
        <v>570</v>
      </c>
      <c r="K614" s="7">
        <v>39370</v>
      </c>
      <c r="L614" s="7"/>
      <c r="M614" s="6" t="s">
        <v>117</v>
      </c>
      <c r="N614" s="5" t="s">
        <v>178</v>
      </c>
      <c r="O614" s="9"/>
      <c r="P614" s="6" t="str">
        <f>VLOOKUP(Table1[[#This Row],[SMT]],Table13[[SMT'#]:[163 J Election Question]],9,0)</f>
        <v>Yes</v>
      </c>
      <c r="Q614" s="6">
        <v>2018</v>
      </c>
      <c r="R614" s="6"/>
      <c r="S61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14" s="38">
        <f>VLOOKUP(Table1[[#This Row],[SMT]],'[1]Section 163(j) Election'!$A$5:$J$1406,7,0)</f>
        <v>2018</v>
      </c>
    </row>
    <row r="615" spans="1:20" s="5" customFormat="1" ht="30" customHeight="1" x14ac:dyDescent="0.25">
      <c r="A615" s="5" t="s">
        <v>2850</v>
      </c>
      <c r="B615" s="15">
        <v>63363</v>
      </c>
      <c r="C615" s="6">
        <v>100</v>
      </c>
      <c r="D615" s="5" t="s">
        <v>2850</v>
      </c>
      <c r="E615" s="5" t="s">
        <v>2887</v>
      </c>
      <c r="F615" s="5" t="s">
        <v>2888</v>
      </c>
      <c r="G615" s="5" t="s">
        <v>2003</v>
      </c>
      <c r="H615" s="5" t="s">
        <v>31</v>
      </c>
      <c r="I615" s="5" t="s">
        <v>32</v>
      </c>
      <c r="J615" s="5" t="s">
        <v>24</v>
      </c>
      <c r="K615" s="7">
        <v>39251</v>
      </c>
      <c r="L615" s="7"/>
      <c r="M615" s="6" t="s">
        <v>419</v>
      </c>
      <c r="N615" s="5" t="s">
        <v>56</v>
      </c>
      <c r="O615" s="9"/>
      <c r="P615" s="6" t="str">
        <f>VLOOKUP(Table1[[#This Row],[SMT]],Table13[[SMT'#]:[163 J Election Question]],9,0)</f>
        <v>No</v>
      </c>
      <c r="Q615" s="6"/>
      <c r="R615" s="6"/>
      <c r="S615" s="37" t="str">
        <f>IF(VLOOKUP(Table1[[#This Row],[SMT]],'[1]Section 163(j) Election'!$A$5:$H$1484,8,0)=Table1[[#This Row],[Make Section 163j Election (Yes/No)]],"MATCH",VLOOKUP(Table1[[#This Row],[SMT]],'[1]Section 163(j) Election'!$A$5:$H$1406,8,0))</f>
        <v>HISTORIC CREDITS ONLY</v>
      </c>
      <c r="T615" s="37">
        <f>VLOOKUP(Table1[[#This Row],[SMT]],'[1]Section 163(j) Election'!$A$5:$J$1406,7,0)</f>
        <v>0</v>
      </c>
    </row>
    <row r="616" spans="1:20" s="5" customFormat="1" ht="30" customHeight="1" x14ac:dyDescent="0.25">
      <c r="A616" s="5" t="s">
        <v>2850</v>
      </c>
      <c r="B616" s="15">
        <v>63365</v>
      </c>
      <c r="C616" s="6">
        <v>100</v>
      </c>
      <c r="D616" s="5" t="s">
        <v>2850</v>
      </c>
      <c r="E616" s="5" t="s">
        <v>2889</v>
      </c>
      <c r="F616" s="5" t="s">
        <v>2890</v>
      </c>
      <c r="G616" s="5" t="s">
        <v>2891</v>
      </c>
      <c r="H616" s="5" t="s">
        <v>109</v>
      </c>
      <c r="I616" s="5" t="s">
        <v>32</v>
      </c>
      <c r="J616" s="5" t="s">
        <v>2244</v>
      </c>
      <c r="K616" s="7">
        <v>39381</v>
      </c>
      <c r="L616" s="7"/>
      <c r="M616" s="6" t="s">
        <v>117</v>
      </c>
      <c r="N616" s="5" t="s">
        <v>26</v>
      </c>
      <c r="O616" s="9"/>
      <c r="P616" s="6" t="str">
        <f>VLOOKUP(Table1[[#This Row],[SMT]],Table13[[SMT'#]:[163 J Election Question]],9,0)</f>
        <v>Yes</v>
      </c>
      <c r="Q616" s="6">
        <v>2018</v>
      </c>
      <c r="R616" s="6"/>
      <c r="S61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16" s="38">
        <f>VLOOKUP(Table1[[#This Row],[SMT]],'[1]Section 163(j) Election'!$A$5:$J$1406,7,0)</f>
        <v>2018</v>
      </c>
    </row>
    <row r="617" spans="1:20" s="5" customFormat="1" ht="30" customHeight="1" x14ac:dyDescent="0.25">
      <c r="A617" s="5" t="s">
        <v>2970</v>
      </c>
      <c r="B617" s="15">
        <v>63369</v>
      </c>
      <c r="C617" s="6">
        <v>100</v>
      </c>
      <c r="D617" s="5" t="s">
        <v>2970</v>
      </c>
      <c r="E617" s="5" t="s">
        <v>2976</v>
      </c>
      <c r="F617" s="5" t="s">
        <v>2977</v>
      </c>
      <c r="G617" s="5" t="s">
        <v>2978</v>
      </c>
      <c r="H617" s="5" t="s">
        <v>115</v>
      </c>
      <c r="I617" s="5" t="s">
        <v>43</v>
      </c>
      <c r="J617" s="5" t="s">
        <v>240</v>
      </c>
      <c r="K617" s="7">
        <v>39715</v>
      </c>
      <c r="L617" s="7"/>
      <c r="M617" s="6" t="s">
        <v>154</v>
      </c>
      <c r="N617" s="5" t="s">
        <v>47</v>
      </c>
      <c r="O617" s="9"/>
      <c r="P617" s="6" t="str">
        <f>VLOOKUP(Table1[[#This Row],[SMT]],Table13[[SMT'#]:[163 J Election Question]],9,0)</f>
        <v>No</v>
      </c>
      <c r="Q617" s="6"/>
      <c r="R617" s="6"/>
      <c r="S61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17" s="37">
        <f>VLOOKUP(Table1[[#This Row],[SMT]],'[1]Section 163(j) Election'!$A$5:$J$1406,7,0)</f>
        <v>0</v>
      </c>
    </row>
    <row r="618" spans="1:20" s="5" customFormat="1" ht="30" customHeight="1" x14ac:dyDescent="0.25">
      <c r="A618" s="5" t="s">
        <v>2281</v>
      </c>
      <c r="B618" s="15">
        <v>63372</v>
      </c>
      <c r="C618" s="6">
        <v>55</v>
      </c>
      <c r="D618" s="5" t="s">
        <v>2281</v>
      </c>
      <c r="E618" s="5" t="s">
        <v>2435</v>
      </c>
      <c r="F618" s="5" t="s">
        <v>2436</v>
      </c>
      <c r="G618" s="5" t="s">
        <v>1084</v>
      </c>
      <c r="H618" s="5" t="s">
        <v>68</v>
      </c>
      <c r="I618" s="5" t="s">
        <v>32</v>
      </c>
      <c r="J618" s="5" t="s">
        <v>1085</v>
      </c>
      <c r="K618" s="7">
        <v>39582</v>
      </c>
      <c r="L618" s="7"/>
      <c r="M618" s="6" t="s">
        <v>117</v>
      </c>
      <c r="N618" s="5" t="s">
        <v>47</v>
      </c>
      <c r="O618" s="9"/>
      <c r="P618" s="6" t="str">
        <f>VLOOKUP(Table1[[#This Row],[SMT]],Table13[[SMT'#]:[163 J Election Question]],9,0)</f>
        <v>No</v>
      </c>
      <c r="Q618" s="6"/>
      <c r="R618" s="6"/>
      <c r="S61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18" s="38">
        <f>VLOOKUP(Table1[[#This Row],[SMT]],'[1]Section 163(j) Election'!$A$5:$J$1406,7,0)</f>
        <v>0</v>
      </c>
    </row>
    <row r="619" spans="1:20" s="5" customFormat="1" ht="30" customHeight="1" x14ac:dyDescent="0.25">
      <c r="A619" s="5" t="s">
        <v>27</v>
      </c>
      <c r="B619" s="15">
        <v>63372</v>
      </c>
      <c r="C619" s="6">
        <v>10</v>
      </c>
      <c r="D619" s="5" t="s">
        <v>27</v>
      </c>
      <c r="E619" s="5" t="s">
        <v>2435</v>
      </c>
      <c r="F619" s="5" t="s">
        <v>2436</v>
      </c>
      <c r="G619" s="5" t="s">
        <v>1084</v>
      </c>
      <c r="H619" s="5" t="s">
        <v>68</v>
      </c>
      <c r="I619" s="5" t="s">
        <v>32</v>
      </c>
      <c r="J619" s="5" t="s">
        <v>1085</v>
      </c>
      <c r="K619" s="7">
        <v>39582</v>
      </c>
      <c r="L619" s="7"/>
      <c r="M619" s="6" t="s">
        <v>117</v>
      </c>
      <c r="N619" s="5" t="s">
        <v>47</v>
      </c>
      <c r="O619" s="9"/>
      <c r="P619" s="6" t="str">
        <f>VLOOKUP(Table1[[#This Row],[SMT]],Table13[[SMT'#]:[163 J Election Question]],9,0)</f>
        <v>No</v>
      </c>
      <c r="Q619" s="6"/>
      <c r="R619" s="6"/>
      <c r="S61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19" s="37">
        <f>VLOOKUP(Table1[[#This Row],[SMT]],'[1]Section 163(j) Election'!$A$5:$J$1406,7,0)</f>
        <v>0</v>
      </c>
    </row>
    <row r="620" spans="1:20" s="5" customFormat="1" ht="30" customHeight="1" x14ac:dyDescent="0.25">
      <c r="A620" s="5" t="s">
        <v>2637</v>
      </c>
      <c r="B620" s="15">
        <v>63372</v>
      </c>
      <c r="C620" s="6">
        <v>35</v>
      </c>
      <c r="D620" s="5" t="s">
        <v>2637</v>
      </c>
      <c r="E620" s="5" t="s">
        <v>2435</v>
      </c>
      <c r="F620" s="5" t="s">
        <v>2436</v>
      </c>
      <c r="G620" s="5" t="s">
        <v>1084</v>
      </c>
      <c r="H620" s="5" t="s">
        <v>68</v>
      </c>
      <c r="I620" s="5" t="s">
        <v>32</v>
      </c>
      <c r="J620" s="5" t="s">
        <v>1085</v>
      </c>
      <c r="K620" s="7">
        <v>39582</v>
      </c>
      <c r="L620" s="7"/>
      <c r="M620" s="6" t="s">
        <v>117</v>
      </c>
      <c r="N620" s="5" t="s">
        <v>47</v>
      </c>
      <c r="O620" s="9"/>
      <c r="P620" s="6" t="str">
        <f>VLOOKUP(Table1[[#This Row],[SMT]],Table13[[SMT'#]:[163 J Election Question]],9,0)</f>
        <v>No</v>
      </c>
      <c r="Q620" s="6"/>
      <c r="R620" s="6"/>
      <c r="S62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20" s="38">
        <f>VLOOKUP(Table1[[#This Row],[SMT]],'[1]Section 163(j) Election'!$A$5:$J$1406,7,0)</f>
        <v>0</v>
      </c>
    </row>
    <row r="621" spans="1:20" s="5" customFormat="1" ht="30" customHeight="1" x14ac:dyDescent="0.25">
      <c r="A621" s="5" t="s">
        <v>1256</v>
      </c>
      <c r="B621" s="15">
        <v>63377</v>
      </c>
      <c r="C621" s="6">
        <v>100</v>
      </c>
      <c r="D621" s="5" t="s">
        <v>1256</v>
      </c>
      <c r="E621" s="5" t="s">
        <v>1270</v>
      </c>
      <c r="F621" s="5" t="s">
        <v>1271</v>
      </c>
      <c r="G621" s="5" t="s">
        <v>362</v>
      </c>
      <c r="H621" s="5" t="s">
        <v>164</v>
      </c>
      <c r="I621" s="5" t="s">
        <v>133</v>
      </c>
      <c r="J621" s="5" t="s">
        <v>19</v>
      </c>
      <c r="K621" s="7">
        <v>39437</v>
      </c>
      <c r="L621" s="7"/>
      <c r="M621" s="6" t="s">
        <v>117</v>
      </c>
      <c r="N621" s="5" t="s">
        <v>47</v>
      </c>
      <c r="O621" s="9"/>
      <c r="P621" s="6" t="str">
        <f>VLOOKUP(Table1[[#This Row],[SMT]],Table13[[SMT'#]:[163 J Election Question]],9,0)</f>
        <v>No</v>
      </c>
      <c r="Q621" s="6"/>
      <c r="R621" s="6"/>
      <c r="S62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21" s="37">
        <f>VLOOKUP(Table1[[#This Row],[SMT]],'[1]Section 163(j) Election'!$A$5:$J$1406,7,0)</f>
        <v>0</v>
      </c>
    </row>
    <row r="622" spans="1:20" s="5" customFormat="1" ht="30" customHeight="1" x14ac:dyDescent="0.25">
      <c r="A622" s="5" t="s">
        <v>2850</v>
      </c>
      <c r="B622" s="15">
        <v>63378</v>
      </c>
      <c r="C622" s="6">
        <v>100</v>
      </c>
      <c r="D622" s="5" t="s">
        <v>2850</v>
      </c>
      <c r="E622" s="5" t="s">
        <v>2892</v>
      </c>
      <c r="F622" s="5" t="s">
        <v>2893</v>
      </c>
      <c r="G622" s="5" t="s">
        <v>1105</v>
      </c>
      <c r="H622" s="5" t="s">
        <v>31</v>
      </c>
      <c r="I622" s="5" t="s">
        <v>32</v>
      </c>
      <c r="J622" s="5" t="s">
        <v>1106</v>
      </c>
      <c r="K622" s="7">
        <v>39783</v>
      </c>
      <c r="L622" s="7"/>
      <c r="M622" s="6" t="s">
        <v>117</v>
      </c>
      <c r="N622" s="5" t="s">
        <v>56</v>
      </c>
      <c r="O622" s="9"/>
      <c r="P622" s="6" t="str">
        <f>VLOOKUP(Table1[[#This Row],[SMT]],Table13[[SMT'#]:[163 J Election Question]],9,0)</f>
        <v>No</v>
      </c>
      <c r="Q622" s="6"/>
      <c r="R622" s="6"/>
      <c r="S62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22" s="38">
        <f>VLOOKUP(Table1[[#This Row],[SMT]],'[1]Section 163(j) Election'!$A$5:$J$1406,7,0)</f>
        <v>0</v>
      </c>
    </row>
    <row r="623" spans="1:20" s="5" customFormat="1" ht="30" customHeight="1" x14ac:dyDescent="0.25">
      <c r="A623" s="5" t="s">
        <v>2950</v>
      </c>
      <c r="B623" s="15">
        <v>63386</v>
      </c>
      <c r="C623" s="6">
        <v>71</v>
      </c>
      <c r="D623" s="5" t="s">
        <v>2950</v>
      </c>
      <c r="E623" s="5" t="s">
        <v>2955</v>
      </c>
      <c r="F623" s="5" t="s">
        <v>2956</v>
      </c>
      <c r="G623" s="5" t="s">
        <v>1396</v>
      </c>
      <c r="H623" s="5" t="s">
        <v>42</v>
      </c>
      <c r="I623" s="5" t="s">
        <v>43</v>
      </c>
      <c r="J623" s="5" t="s">
        <v>1348</v>
      </c>
      <c r="K623" s="7">
        <v>39749</v>
      </c>
      <c r="L623" s="7"/>
      <c r="M623" s="6" t="s">
        <v>123</v>
      </c>
      <c r="N623" s="5" t="s">
        <v>47</v>
      </c>
      <c r="O623" s="9"/>
      <c r="P623" s="6" t="str">
        <f>VLOOKUP(Table1[[#This Row],[SMT]],Table13[[SMT'#]:[163 J Election Question]],9,0)</f>
        <v>No</v>
      </c>
      <c r="Q623" s="6"/>
      <c r="R623" s="6"/>
      <c r="S62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23" s="37">
        <f>VLOOKUP(Table1[[#This Row],[SMT]],'[1]Section 163(j) Election'!$A$5:$J$1406,7,0)</f>
        <v>0</v>
      </c>
    </row>
    <row r="624" spans="1:20" s="5" customFormat="1" ht="30" customHeight="1" x14ac:dyDescent="0.25">
      <c r="A624" s="5" t="s">
        <v>2970</v>
      </c>
      <c r="B624" s="15">
        <v>63386</v>
      </c>
      <c r="C624" s="6">
        <v>29</v>
      </c>
      <c r="D624" s="5" t="s">
        <v>2970</v>
      </c>
      <c r="E624" s="5" t="s">
        <v>2955</v>
      </c>
      <c r="F624" s="5" t="s">
        <v>2956</v>
      </c>
      <c r="G624" s="5" t="s">
        <v>1396</v>
      </c>
      <c r="H624" s="5" t="s">
        <v>42</v>
      </c>
      <c r="I624" s="5" t="s">
        <v>43</v>
      </c>
      <c r="J624" s="5" t="s">
        <v>1348</v>
      </c>
      <c r="K624" s="7">
        <v>39749</v>
      </c>
      <c r="L624" s="7"/>
      <c r="M624" s="6" t="s">
        <v>123</v>
      </c>
      <c r="N624" s="5" t="s">
        <v>47</v>
      </c>
      <c r="O624" s="9"/>
      <c r="P624" s="6" t="str">
        <f>VLOOKUP(Table1[[#This Row],[SMT]],Table13[[SMT'#]:[163 J Election Question]],9,0)</f>
        <v>No</v>
      </c>
      <c r="Q624" s="6"/>
      <c r="R624" s="6"/>
      <c r="S62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24" s="38">
        <f>VLOOKUP(Table1[[#This Row],[SMT]],'[1]Section 163(j) Election'!$A$5:$J$1406,7,0)</f>
        <v>0</v>
      </c>
    </row>
    <row r="625" spans="1:20" s="5" customFormat="1" ht="30" customHeight="1" x14ac:dyDescent="0.25">
      <c r="A625" s="5" t="s">
        <v>2726</v>
      </c>
      <c r="B625" s="15">
        <v>63389</v>
      </c>
      <c r="C625" s="6">
        <v>100</v>
      </c>
      <c r="D625" s="5" t="s">
        <v>2726</v>
      </c>
      <c r="E625" s="5" t="s">
        <v>2839</v>
      </c>
      <c r="F625" s="5" t="s">
        <v>2840</v>
      </c>
      <c r="G625" s="5" t="s">
        <v>1512</v>
      </c>
      <c r="H625" s="5" t="s">
        <v>53</v>
      </c>
      <c r="I625" s="5" t="s">
        <v>43</v>
      </c>
      <c r="J625" s="5" t="s">
        <v>333</v>
      </c>
      <c r="K625" s="7">
        <v>39618</v>
      </c>
      <c r="L625" s="7"/>
      <c r="M625" s="6" t="s">
        <v>117</v>
      </c>
      <c r="N625" s="5" t="s">
        <v>47</v>
      </c>
      <c r="O625" s="9"/>
      <c r="P625" s="6" t="str">
        <f>VLOOKUP(Table1[[#This Row],[SMT]],Table13[[SMT'#]:[163 J Election Question]],9,0)</f>
        <v>No</v>
      </c>
      <c r="Q625" s="6"/>
      <c r="R625" s="6"/>
      <c r="S62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25" s="37">
        <f>VLOOKUP(Table1[[#This Row],[SMT]],'[1]Section 163(j) Election'!$A$5:$J$1406,7,0)</f>
        <v>2022</v>
      </c>
    </row>
    <row r="626" spans="1:20" s="5" customFormat="1" ht="30" customHeight="1" x14ac:dyDescent="0.25">
      <c r="A626" s="5" t="s">
        <v>2950</v>
      </c>
      <c r="B626" s="15">
        <v>63401</v>
      </c>
      <c r="C626" s="6">
        <v>100</v>
      </c>
      <c r="D626" s="5" t="s">
        <v>2950</v>
      </c>
      <c r="E626" s="5" t="s">
        <v>2957</v>
      </c>
      <c r="F626" s="5" t="s">
        <v>2958</v>
      </c>
      <c r="G626" s="5" t="s">
        <v>1059</v>
      </c>
      <c r="H626" s="5" t="s">
        <v>109</v>
      </c>
      <c r="I626" s="5" t="s">
        <v>32</v>
      </c>
      <c r="J626" s="5" t="s">
        <v>359</v>
      </c>
      <c r="K626" s="7">
        <v>39689</v>
      </c>
      <c r="L626" s="7"/>
      <c r="M626" s="6" t="s">
        <v>154</v>
      </c>
      <c r="N626" s="5" t="s">
        <v>26</v>
      </c>
      <c r="O626" s="9"/>
      <c r="P626" s="6" t="str">
        <f>VLOOKUP(Table1[[#This Row],[SMT]],Table13[[SMT'#]:[163 J Election Question]],9,0)</f>
        <v>Yes</v>
      </c>
      <c r="Q626" s="6">
        <v>2018</v>
      </c>
      <c r="R626" s="6"/>
      <c r="S62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26" s="38">
        <f>VLOOKUP(Table1[[#This Row],[SMT]],'[1]Section 163(j) Election'!$A$5:$J$1406,7,0)</f>
        <v>2018</v>
      </c>
    </row>
    <row r="627" spans="1:20" s="5" customFormat="1" ht="30" customHeight="1" x14ac:dyDescent="0.25">
      <c r="A627" s="5" t="s">
        <v>2726</v>
      </c>
      <c r="B627" s="15">
        <v>63408</v>
      </c>
      <c r="C627" s="6">
        <v>100</v>
      </c>
      <c r="D627" s="5" t="s">
        <v>2726</v>
      </c>
      <c r="E627" s="5" t="s">
        <v>2841</v>
      </c>
      <c r="F627" s="5" t="s">
        <v>2842</v>
      </c>
      <c r="G627" s="5" t="s">
        <v>2843</v>
      </c>
      <c r="H627" s="5" t="s">
        <v>68</v>
      </c>
      <c r="I627" s="5" t="s">
        <v>32</v>
      </c>
      <c r="J627" s="5" t="s">
        <v>2844</v>
      </c>
      <c r="K627" s="7">
        <v>39534</v>
      </c>
      <c r="L627" s="7"/>
      <c r="M627" s="6" t="s">
        <v>117</v>
      </c>
      <c r="N627" s="5" t="s">
        <v>47</v>
      </c>
      <c r="O627" s="9"/>
      <c r="P627" s="6" t="str">
        <f>VLOOKUP(Table1[[#This Row],[SMT]],Table13[[SMT'#]:[163 J Election Question]],9,0)</f>
        <v>No</v>
      </c>
      <c r="Q627" s="6"/>
      <c r="R627" s="6"/>
      <c r="S62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27" s="37">
        <f>VLOOKUP(Table1[[#This Row],[SMT]],'[1]Section 163(j) Election'!$A$5:$J$1406,7,0)</f>
        <v>0</v>
      </c>
    </row>
    <row r="628" spans="1:20" s="5" customFormat="1" ht="30" customHeight="1" x14ac:dyDescent="0.25">
      <c r="A628" s="5" t="s">
        <v>4232</v>
      </c>
      <c r="B628" s="15">
        <v>63409</v>
      </c>
      <c r="C628" s="6">
        <v>100</v>
      </c>
      <c r="D628" s="5" t="s">
        <v>4232</v>
      </c>
      <c r="E628" s="5" t="s">
        <v>4236</v>
      </c>
      <c r="F628" s="5" t="s">
        <v>4237</v>
      </c>
      <c r="G628" s="5" t="s">
        <v>4238</v>
      </c>
      <c r="H628" s="5" t="s">
        <v>524</v>
      </c>
      <c r="I628" s="5" t="s">
        <v>43</v>
      </c>
      <c r="J628" s="5" t="s">
        <v>1192</v>
      </c>
      <c r="K628" s="7">
        <v>39720</v>
      </c>
      <c r="L628" s="7"/>
      <c r="M628" s="6" t="s">
        <v>154</v>
      </c>
      <c r="N628" s="5" t="s">
        <v>47</v>
      </c>
      <c r="O628" s="9"/>
      <c r="P628" s="6" t="str">
        <f>VLOOKUP(Table1[[#This Row],[SMT]],Table13[[SMT'#]:[163 J Election Question]],9,0)</f>
        <v>Yes</v>
      </c>
      <c r="Q628" s="6">
        <v>2018</v>
      </c>
      <c r="R628" s="6"/>
      <c r="S62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28" s="38">
        <f>VLOOKUP(Table1[[#This Row],[SMT]],'[1]Section 163(j) Election'!$A$5:$J$1406,7,0)</f>
        <v>2018</v>
      </c>
    </row>
    <row r="629" spans="1:20" s="5" customFormat="1" ht="30" customHeight="1" x14ac:dyDescent="0.25">
      <c r="A629" s="5" t="s">
        <v>1487</v>
      </c>
      <c r="B629" s="15">
        <v>63460</v>
      </c>
      <c r="C629" s="6">
        <v>100</v>
      </c>
      <c r="D629" s="5" t="s">
        <v>1487</v>
      </c>
      <c r="E629" s="5" t="s">
        <v>1488</v>
      </c>
      <c r="F629" s="5" t="s">
        <v>1489</v>
      </c>
      <c r="G629" s="5" t="s">
        <v>509</v>
      </c>
      <c r="H629" s="5" t="s">
        <v>53</v>
      </c>
      <c r="I629" s="5" t="s">
        <v>43</v>
      </c>
      <c r="J629" s="5" t="s">
        <v>510</v>
      </c>
      <c r="K629" s="7">
        <v>40464</v>
      </c>
      <c r="L629" s="7"/>
      <c r="M629" s="6" t="s">
        <v>135</v>
      </c>
      <c r="N629" s="5" t="s">
        <v>47</v>
      </c>
      <c r="O629" s="9"/>
      <c r="P629" s="6" t="str">
        <f>VLOOKUP(Table1[[#This Row],[SMT]],Table13[[SMT'#]:[163 J Election Question]],9,0)</f>
        <v>Yes</v>
      </c>
      <c r="Q629" s="6">
        <v>2018</v>
      </c>
      <c r="R629" s="6"/>
      <c r="S62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29" s="37">
        <f>VLOOKUP(Table1[[#This Row],[SMT]],'[1]Section 163(j) Election'!$A$5:$J$1406,7,0)</f>
        <v>2018</v>
      </c>
    </row>
    <row r="630" spans="1:20" s="5" customFormat="1" ht="30" customHeight="1" x14ac:dyDescent="0.25">
      <c r="A630" s="5" t="s">
        <v>118</v>
      </c>
      <c r="B630" s="15">
        <v>63467</v>
      </c>
      <c r="C630" s="6">
        <v>100</v>
      </c>
      <c r="D630" s="5" t="s">
        <v>118</v>
      </c>
      <c r="E630" s="5" t="s">
        <v>119</v>
      </c>
      <c r="F630" s="5" t="s">
        <v>120</v>
      </c>
      <c r="G630" s="5" t="s">
        <v>121</v>
      </c>
      <c r="H630" s="5" t="s">
        <v>100</v>
      </c>
      <c r="I630" s="5" t="s">
        <v>32</v>
      </c>
      <c r="J630" s="5" t="s">
        <v>122</v>
      </c>
      <c r="K630" s="7">
        <v>40135</v>
      </c>
      <c r="L630" s="7"/>
      <c r="M630" s="6" t="s">
        <v>123</v>
      </c>
      <c r="N630" s="5" t="s">
        <v>56</v>
      </c>
      <c r="O630" s="9"/>
      <c r="P630" s="6" t="str">
        <f>VLOOKUP(Table1[[#This Row],[SMT]],Table13[[SMT'#]:[163 J Election Question]],9,0)</f>
        <v>No</v>
      </c>
      <c r="Q630" s="6"/>
      <c r="R630" s="6"/>
      <c r="S63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30" s="38">
        <f>VLOOKUP(Table1[[#This Row],[SMT]],'[1]Section 163(j) Election'!$A$5:$J$1406,7,0)</f>
        <v>0</v>
      </c>
    </row>
    <row r="631" spans="1:20" s="5" customFormat="1" ht="30" customHeight="1" x14ac:dyDescent="0.25">
      <c r="A631" s="5" t="s">
        <v>2897</v>
      </c>
      <c r="B631" s="15">
        <v>63474</v>
      </c>
      <c r="C631" s="6">
        <v>100</v>
      </c>
      <c r="D631" s="5" t="s">
        <v>2897</v>
      </c>
      <c r="E631" s="5" t="s">
        <v>2926</v>
      </c>
      <c r="F631" s="5" t="s">
        <v>2927</v>
      </c>
      <c r="G631" s="5" t="s">
        <v>2117</v>
      </c>
      <c r="H631" s="5" t="s">
        <v>306</v>
      </c>
      <c r="I631" s="5" t="s">
        <v>133</v>
      </c>
      <c r="J631" s="5" t="s">
        <v>171</v>
      </c>
      <c r="K631" s="7">
        <v>39553</v>
      </c>
      <c r="L631" s="7"/>
      <c r="M631" s="6" t="s">
        <v>117</v>
      </c>
      <c r="N631" s="5" t="s">
        <v>47</v>
      </c>
      <c r="O631" s="9"/>
      <c r="P631" s="6" t="str">
        <f>VLOOKUP(Table1[[#This Row],[SMT]],Table13[[SMT'#]:[163 J Election Question]],9,0)</f>
        <v>No</v>
      </c>
      <c r="Q631" s="6"/>
      <c r="R631" s="6"/>
      <c r="S63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31" s="37">
        <f>VLOOKUP(Table1[[#This Row],[SMT]],'[1]Section 163(j) Election'!$A$5:$J$1406,7,0)</f>
        <v>0</v>
      </c>
    </row>
    <row r="632" spans="1:20" s="5" customFormat="1" ht="30" customHeight="1" x14ac:dyDescent="0.25">
      <c r="A632" s="5" t="s">
        <v>2970</v>
      </c>
      <c r="B632" s="15">
        <v>63490</v>
      </c>
      <c r="C632" s="6">
        <v>100</v>
      </c>
      <c r="D632" s="5" t="s">
        <v>2970</v>
      </c>
      <c r="E632" s="5" t="s">
        <v>2979</v>
      </c>
      <c r="F632" s="5" t="s">
        <v>2980</v>
      </c>
      <c r="G632" s="5" t="s">
        <v>2981</v>
      </c>
      <c r="H632" s="5" t="s">
        <v>139</v>
      </c>
      <c r="I632" s="5" t="s">
        <v>32</v>
      </c>
      <c r="J632" s="5" t="s">
        <v>2982</v>
      </c>
      <c r="K632" s="7">
        <v>39787</v>
      </c>
      <c r="L632" s="7"/>
      <c r="M632" s="6" t="s">
        <v>117</v>
      </c>
      <c r="N632" s="5" t="s">
        <v>56</v>
      </c>
      <c r="O632" s="9"/>
      <c r="P632" s="6" t="str">
        <f>VLOOKUP(Table1[[#This Row],[SMT]],Table13[[SMT'#]:[163 J Election Question]],9,0)</f>
        <v>No</v>
      </c>
      <c r="Q632" s="6"/>
      <c r="R632" s="6"/>
      <c r="S63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32" s="38">
        <f>VLOOKUP(Table1[[#This Row],[SMT]],'[1]Section 163(j) Election'!$A$5:$J$1406,7,0)</f>
        <v>0</v>
      </c>
    </row>
    <row r="633" spans="1:20" s="5" customFormat="1" ht="30" customHeight="1" x14ac:dyDescent="0.25">
      <c r="A633" s="5" t="s">
        <v>2897</v>
      </c>
      <c r="B633" s="15">
        <v>63491</v>
      </c>
      <c r="C633" s="6">
        <v>100</v>
      </c>
      <c r="D633" s="5" t="s">
        <v>2897</v>
      </c>
      <c r="E633" s="5" t="s">
        <v>2928</v>
      </c>
      <c r="F633" s="5" t="s">
        <v>2929</v>
      </c>
      <c r="G633" s="5" t="s">
        <v>1242</v>
      </c>
      <c r="H633" s="5" t="s">
        <v>132</v>
      </c>
      <c r="I633" s="5" t="s">
        <v>133</v>
      </c>
      <c r="J633" s="5" t="s">
        <v>134</v>
      </c>
      <c r="K633" s="7">
        <v>39436</v>
      </c>
      <c r="L633" s="7"/>
      <c r="M633" s="6" t="s">
        <v>419</v>
      </c>
      <c r="N633" s="5" t="s">
        <v>56</v>
      </c>
      <c r="O633" s="9"/>
      <c r="P633" s="6" t="str">
        <f>VLOOKUP(Table1[[#This Row],[SMT]],Table13[[SMT'#]:[163 J Election Question]],9,0)</f>
        <v>No</v>
      </c>
      <c r="Q633" s="6"/>
      <c r="R633" s="6"/>
      <c r="S63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33" s="37">
        <f>VLOOKUP(Table1[[#This Row],[SMT]],'[1]Section 163(j) Election'!$A$5:$J$1406,7,0)</f>
        <v>0</v>
      </c>
    </row>
    <row r="634" spans="1:20" s="5" customFormat="1" ht="30" customHeight="1" x14ac:dyDescent="0.25">
      <c r="A634" s="5" t="s">
        <v>3675</v>
      </c>
      <c r="B634" s="15">
        <v>63494</v>
      </c>
      <c r="C634" s="6">
        <v>50</v>
      </c>
      <c r="D634" s="5" t="s">
        <v>3675</v>
      </c>
      <c r="E634" s="5" t="s">
        <v>3703</v>
      </c>
      <c r="F634" s="5" t="s">
        <v>3704</v>
      </c>
      <c r="G634" s="5" t="s">
        <v>3705</v>
      </c>
      <c r="H634" s="5" t="s">
        <v>1319</v>
      </c>
      <c r="I634" s="5" t="s">
        <v>17</v>
      </c>
      <c r="J634" s="5" t="s">
        <v>18</v>
      </c>
      <c r="K634" s="7">
        <v>39597</v>
      </c>
      <c r="L634" s="7"/>
      <c r="M634" s="6" t="s">
        <v>154</v>
      </c>
      <c r="N634" s="5" t="s">
        <v>178</v>
      </c>
      <c r="O634" s="9"/>
      <c r="P634" s="6" t="str">
        <f>VLOOKUP(Table1[[#This Row],[SMT]],Table13[[SMT'#]:[163 J Election Question]],9,0)</f>
        <v>Yes</v>
      </c>
      <c r="Q634" s="6">
        <v>2018</v>
      </c>
      <c r="R634" s="6"/>
      <c r="S63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34" s="38">
        <f>VLOOKUP(Table1[[#This Row],[SMT]],'[1]Section 163(j) Election'!$A$5:$J$1406,7,0)</f>
        <v>2018</v>
      </c>
    </row>
    <row r="635" spans="1:20" s="5" customFormat="1" ht="30" customHeight="1" x14ac:dyDescent="0.25">
      <c r="A635" s="5" t="s">
        <v>3714</v>
      </c>
      <c r="B635" s="15">
        <v>63494</v>
      </c>
      <c r="C635" s="6">
        <v>50</v>
      </c>
      <c r="D635" s="5" t="s">
        <v>3714</v>
      </c>
      <c r="E635" s="5" t="s">
        <v>3703</v>
      </c>
      <c r="F635" s="5" t="s">
        <v>3704</v>
      </c>
      <c r="G635" s="5" t="s">
        <v>3705</v>
      </c>
      <c r="H635" s="5" t="s">
        <v>1319</v>
      </c>
      <c r="I635" s="5" t="s">
        <v>17</v>
      </c>
      <c r="J635" s="5" t="s">
        <v>18</v>
      </c>
      <c r="K635" s="7">
        <v>39597</v>
      </c>
      <c r="L635" s="7"/>
      <c r="M635" s="6" t="s">
        <v>154</v>
      </c>
      <c r="N635" s="5" t="s">
        <v>178</v>
      </c>
      <c r="O635" s="9"/>
      <c r="P635" s="6" t="str">
        <f>VLOOKUP(Table1[[#This Row],[SMT]],Table13[[SMT'#]:[163 J Election Question]],9,0)</f>
        <v>Yes</v>
      </c>
      <c r="Q635" s="6">
        <v>2018</v>
      </c>
      <c r="R635" s="6"/>
      <c r="S63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35" s="37">
        <f>VLOOKUP(Table1[[#This Row],[SMT]],'[1]Section 163(j) Election'!$A$5:$J$1406,7,0)</f>
        <v>2018</v>
      </c>
    </row>
    <row r="636" spans="1:20" s="5" customFormat="1" ht="30" customHeight="1" x14ac:dyDescent="0.25">
      <c r="A636" s="5" t="s">
        <v>1256</v>
      </c>
      <c r="B636" s="15">
        <v>63499</v>
      </c>
      <c r="C636" s="6">
        <v>100</v>
      </c>
      <c r="D636" s="5" t="s">
        <v>1256</v>
      </c>
      <c r="E636" s="5" t="s">
        <v>1272</v>
      </c>
      <c r="F636" s="5" t="s">
        <v>1273</v>
      </c>
      <c r="G636" s="5" t="s">
        <v>498</v>
      </c>
      <c r="H636" s="5" t="s">
        <v>499</v>
      </c>
      <c r="I636" s="5" t="s">
        <v>43</v>
      </c>
      <c r="J636" s="5" t="s">
        <v>359</v>
      </c>
      <c r="K636" s="7">
        <v>39652</v>
      </c>
      <c r="L636" s="7"/>
      <c r="M636" s="6" t="s">
        <v>117</v>
      </c>
      <c r="N636" s="5" t="s">
        <v>178</v>
      </c>
      <c r="O636" s="9"/>
      <c r="P636" s="6" t="str">
        <f>VLOOKUP(Table1[[#This Row],[SMT]],Table13[[SMT'#]:[163 J Election Question]],9,0)</f>
        <v>No</v>
      </c>
      <c r="Q636" s="6"/>
      <c r="R636" s="6"/>
      <c r="S63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36" s="38">
        <f>VLOOKUP(Table1[[#This Row],[SMT]],'[1]Section 163(j) Election'!$A$5:$J$1406,7,0)</f>
        <v>0</v>
      </c>
    </row>
    <row r="637" spans="1:20" s="5" customFormat="1" ht="30" customHeight="1" x14ac:dyDescent="0.25">
      <c r="A637" s="5" t="s">
        <v>416</v>
      </c>
      <c r="B637" s="15">
        <v>63502</v>
      </c>
      <c r="C637" s="6">
        <v>100</v>
      </c>
      <c r="D637" s="5" t="s">
        <v>416</v>
      </c>
      <c r="E637" s="5" t="s">
        <v>425</v>
      </c>
      <c r="F637" s="5" t="s">
        <v>426</v>
      </c>
      <c r="G637" s="5" t="s">
        <v>163</v>
      </c>
      <c r="H637" s="5" t="s">
        <v>164</v>
      </c>
      <c r="I637" s="5" t="s">
        <v>133</v>
      </c>
      <c r="J637" s="5" t="s">
        <v>165</v>
      </c>
      <c r="K637" s="7">
        <v>39596</v>
      </c>
      <c r="L637" s="7"/>
      <c r="M637" s="6" t="s">
        <v>117</v>
      </c>
      <c r="N637" s="5" t="s">
        <v>47</v>
      </c>
      <c r="O637" s="9"/>
      <c r="P637" s="6" t="str">
        <f>VLOOKUP(Table1[[#This Row],[SMT]],[3]Sheet1!$A$11:$AC$60,29,0)</f>
        <v>No</v>
      </c>
      <c r="Q637" s="6"/>
      <c r="R637" s="6"/>
      <c r="S63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37" s="37">
        <f>VLOOKUP(Table1[[#This Row],[SMT]],'[1]Section 163(j) Election'!$A$5:$J$1406,7,0)</f>
        <v>2022</v>
      </c>
    </row>
    <row r="638" spans="1:20" s="5" customFormat="1" ht="30" customHeight="1" x14ac:dyDescent="0.25">
      <c r="A638" s="5" t="s">
        <v>2897</v>
      </c>
      <c r="B638" s="15">
        <v>63504</v>
      </c>
      <c r="C638" s="6">
        <v>100</v>
      </c>
      <c r="D638" s="5" t="s">
        <v>2897</v>
      </c>
      <c r="E638" s="5" t="s">
        <v>2930</v>
      </c>
      <c r="F638" s="5" t="s">
        <v>2931</v>
      </c>
      <c r="G638" s="5" t="s">
        <v>2579</v>
      </c>
      <c r="H638" s="5" t="s">
        <v>68</v>
      </c>
      <c r="I638" s="5" t="s">
        <v>32</v>
      </c>
      <c r="J638" s="5" t="s">
        <v>1229</v>
      </c>
      <c r="K638" s="7">
        <v>39497</v>
      </c>
      <c r="L638" s="7"/>
      <c r="M638" s="6" t="s">
        <v>117</v>
      </c>
      <c r="N638" s="5" t="s">
        <v>47</v>
      </c>
      <c r="O638" s="9"/>
      <c r="P638" s="6" t="str">
        <f>VLOOKUP(Table1[[#This Row],[SMT]],Table13[[SMT'#]:[163 J Election Question]],9,0)</f>
        <v>No</v>
      </c>
      <c r="Q638" s="6"/>
      <c r="R638" s="6"/>
      <c r="S63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38" s="38">
        <f>VLOOKUP(Table1[[#This Row],[SMT]],'[1]Section 163(j) Election'!$A$5:$J$1406,7,0)</f>
        <v>2022</v>
      </c>
    </row>
    <row r="639" spans="1:20" s="5" customFormat="1" ht="30" customHeight="1" x14ac:dyDescent="0.25">
      <c r="A639" s="5" t="s">
        <v>2850</v>
      </c>
      <c r="B639" s="15">
        <v>63505</v>
      </c>
      <c r="C639" s="6">
        <v>100</v>
      </c>
      <c r="D639" s="5" t="s">
        <v>2850</v>
      </c>
      <c r="E639" s="5" t="s">
        <v>2894</v>
      </c>
      <c r="F639" s="5" t="s">
        <v>2895</v>
      </c>
      <c r="G639" s="5" t="s">
        <v>2896</v>
      </c>
      <c r="H639" s="5" t="s">
        <v>31</v>
      </c>
      <c r="I639" s="5" t="s">
        <v>32</v>
      </c>
      <c r="J639" s="5" t="s">
        <v>24</v>
      </c>
      <c r="K639" s="7">
        <v>39417</v>
      </c>
      <c r="L639" s="7"/>
      <c r="M639" s="6" t="s">
        <v>117</v>
      </c>
      <c r="N639" s="5" t="s">
        <v>47</v>
      </c>
      <c r="O639" s="9"/>
      <c r="P639" s="6" t="str">
        <f>VLOOKUP(Table1[[#This Row],[SMT]],Table13[[SMT'#]:[163 J Election Question]],9,0)</f>
        <v>Yes</v>
      </c>
      <c r="Q639" s="6">
        <v>2018</v>
      </c>
      <c r="R639" s="6"/>
      <c r="S63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39" s="37">
        <f>VLOOKUP(Table1[[#This Row],[SMT]],'[1]Section 163(j) Election'!$A$5:$J$1406,7,0)</f>
        <v>0</v>
      </c>
    </row>
    <row r="640" spans="1:20" s="5" customFormat="1" ht="30" customHeight="1" x14ac:dyDescent="0.25">
      <c r="A640" s="5" t="s">
        <v>2897</v>
      </c>
      <c r="B640" s="15">
        <v>63511</v>
      </c>
      <c r="C640" s="6">
        <v>100</v>
      </c>
      <c r="D640" s="5" t="s">
        <v>2897</v>
      </c>
      <c r="E640" s="5" t="s">
        <v>2932</v>
      </c>
      <c r="F640" s="5" t="s">
        <v>2933</v>
      </c>
      <c r="G640" s="5" t="s">
        <v>2934</v>
      </c>
      <c r="H640" s="5" t="s">
        <v>127</v>
      </c>
      <c r="I640" s="5" t="s">
        <v>43</v>
      </c>
      <c r="J640" s="5" t="s">
        <v>44</v>
      </c>
      <c r="K640" s="7">
        <v>39629</v>
      </c>
      <c r="L640" s="7"/>
      <c r="M640" s="6" t="s">
        <v>117</v>
      </c>
      <c r="N640" s="5" t="s">
        <v>47</v>
      </c>
      <c r="O640" s="9"/>
      <c r="P640" s="6" t="str">
        <f>VLOOKUP(Table1[[#This Row],[SMT]],Table13[[SMT'#]:[163 J Election Question]],9,0)</f>
        <v>No</v>
      </c>
      <c r="Q640" s="6"/>
      <c r="R640" s="6"/>
      <c r="S64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40" s="38">
        <f>VLOOKUP(Table1[[#This Row],[SMT]],'[1]Section 163(j) Election'!$A$5:$J$1406,7,0)</f>
        <v>0</v>
      </c>
    </row>
    <row r="641" spans="1:20" s="5" customFormat="1" ht="30" customHeight="1" x14ac:dyDescent="0.25">
      <c r="A641" s="5" t="s">
        <v>2726</v>
      </c>
      <c r="B641" s="15">
        <v>63521</v>
      </c>
      <c r="C641" s="6">
        <v>30</v>
      </c>
      <c r="D641" s="5" t="s">
        <v>2726</v>
      </c>
      <c r="E641" s="5" t="s">
        <v>2845</v>
      </c>
      <c r="F641" s="5" t="s">
        <v>2846</v>
      </c>
      <c r="G641" s="5" t="s">
        <v>362</v>
      </c>
      <c r="H641" s="5" t="s">
        <v>232</v>
      </c>
      <c r="I641" s="5" t="s">
        <v>133</v>
      </c>
      <c r="J641" s="5" t="s">
        <v>19</v>
      </c>
      <c r="K641" s="7">
        <v>39539</v>
      </c>
      <c r="L641" s="7"/>
      <c r="M641" s="6" t="s">
        <v>117</v>
      </c>
      <c r="N641" s="5" t="s">
        <v>47</v>
      </c>
      <c r="O641" s="9"/>
      <c r="P641" s="6" t="str">
        <f>VLOOKUP(Table1[[#This Row],[SMT]],Table13[[SMT'#]:[163 J Election Question]],9,0)</f>
        <v>Yes</v>
      </c>
      <c r="Q641" s="6">
        <v>2018</v>
      </c>
      <c r="R641" s="6"/>
      <c r="S64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41" s="37">
        <f>VLOOKUP(Table1[[#This Row],[SMT]],'[1]Section 163(j) Election'!$A$5:$J$1406,7,0)</f>
        <v>2018</v>
      </c>
    </row>
    <row r="642" spans="1:20" s="5" customFormat="1" ht="30" customHeight="1" x14ac:dyDescent="0.25">
      <c r="A642" s="5" t="s">
        <v>2897</v>
      </c>
      <c r="B642" s="15">
        <v>63521</v>
      </c>
      <c r="C642" s="6">
        <v>48</v>
      </c>
      <c r="D642" s="5" t="s">
        <v>2897</v>
      </c>
      <c r="E642" s="5" t="s">
        <v>2845</v>
      </c>
      <c r="F642" s="5" t="s">
        <v>2846</v>
      </c>
      <c r="G642" s="5" t="s">
        <v>362</v>
      </c>
      <c r="H642" s="5" t="s">
        <v>232</v>
      </c>
      <c r="I642" s="5" t="s">
        <v>133</v>
      </c>
      <c r="J642" s="5" t="s">
        <v>19</v>
      </c>
      <c r="K642" s="7">
        <v>39539</v>
      </c>
      <c r="L642" s="7"/>
      <c r="M642" s="6" t="s">
        <v>117</v>
      </c>
      <c r="N642" s="5" t="s">
        <v>47</v>
      </c>
      <c r="O642" s="9"/>
      <c r="P642" s="6" t="str">
        <f>VLOOKUP(Table1[[#This Row],[SMT]],Table13[[SMT'#]:[163 J Election Question]],9,0)</f>
        <v>Yes</v>
      </c>
      <c r="Q642" s="6">
        <v>2018</v>
      </c>
      <c r="R642" s="6"/>
      <c r="S64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42" s="38">
        <f>VLOOKUP(Table1[[#This Row],[SMT]],'[1]Section 163(j) Election'!$A$5:$J$1406,7,0)</f>
        <v>2018</v>
      </c>
    </row>
    <row r="643" spans="1:20" s="5" customFormat="1" ht="30" customHeight="1" x14ac:dyDescent="0.25">
      <c r="A643" s="5" t="s">
        <v>2950</v>
      </c>
      <c r="B643" s="15">
        <v>63521</v>
      </c>
      <c r="C643" s="6">
        <v>22</v>
      </c>
      <c r="D643" s="5" t="s">
        <v>2950</v>
      </c>
      <c r="E643" s="5" t="s">
        <v>2845</v>
      </c>
      <c r="F643" s="5" t="s">
        <v>2846</v>
      </c>
      <c r="G643" s="5" t="s">
        <v>362</v>
      </c>
      <c r="H643" s="5" t="s">
        <v>232</v>
      </c>
      <c r="I643" s="5" t="s">
        <v>133</v>
      </c>
      <c r="J643" s="5" t="s">
        <v>19</v>
      </c>
      <c r="K643" s="7">
        <v>39539</v>
      </c>
      <c r="L643" s="7"/>
      <c r="M643" s="6" t="s">
        <v>117</v>
      </c>
      <c r="N643" s="5" t="s">
        <v>47</v>
      </c>
      <c r="O643" s="9"/>
      <c r="P643" s="6" t="str">
        <f>VLOOKUP(Table1[[#This Row],[SMT]],Table13[[SMT'#]:[163 J Election Question]],9,0)</f>
        <v>Yes</v>
      </c>
      <c r="Q643" s="6">
        <v>2018</v>
      </c>
      <c r="R643" s="6"/>
      <c r="S64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43" s="37">
        <f>VLOOKUP(Table1[[#This Row],[SMT]],'[1]Section 163(j) Election'!$A$5:$J$1406,7,0)</f>
        <v>2018</v>
      </c>
    </row>
    <row r="644" spans="1:20" s="5" customFormat="1" ht="30" customHeight="1" x14ac:dyDescent="0.25">
      <c r="A644" s="5" t="s">
        <v>2897</v>
      </c>
      <c r="B644" s="15">
        <v>63522</v>
      </c>
      <c r="C644" s="6">
        <v>83</v>
      </c>
      <c r="D644" s="5" t="s">
        <v>2897</v>
      </c>
      <c r="E644" s="5" t="s">
        <v>2935</v>
      </c>
      <c r="F644" s="5" t="s">
        <v>2936</v>
      </c>
      <c r="G644" s="5" t="s">
        <v>2937</v>
      </c>
      <c r="H644" s="5" t="s">
        <v>31</v>
      </c>
      <c r="I644" s="5" t="s">
        <v>32</v>
      </c>
      <c r="J644" s="5" t="s">
        <v>24</v>
      </c>
      <c r="K644" s="7">
        <v>39567</v>
      </c>
      <c r="L644" s="7"/>
      <c r="M644" s="6" t="s">
        <v>117</v>
      </c>
      <c r="N644" s="5" t="s">
        <v>47</v>
      </c>
      <c r="O644" s="9"/>
      <c r="P644" s="6" t="str">
        <f>VLOOKUP(Table1[[#This Row],[SMT]],Table13[[SMT'#]:[163 J Election Question]],9,0)</f>
        <v>No</v>
      </c>
      <c r="Q644" s="6"/>
      <c r="R644" s="6"/>
      <c r="S64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44" s="38">
        <f>VLOOKUP(Table1[[#This Row],[SMT]],'[1]Section 163(j) Election'!$A$5:$J$1406,7,0)</f>
        <v>2022</v>
      </c>
    </row>
    <row r="645" spans="1:20" s="5" customFormat="1" ht="30" customHeight="1" x14ac:dyDescent="0.25">
      <c r="A645" s="5" t="s">
        <v>2950</v>
      </c>
      <c r="B645" s="15">
        <v>63522</v>
      </c>
      <c r="C645" s="6">
        <v>17</v>
      </c>
      <c r="D645" s="5" t="s">
        <v>2950</v>
      </c>
      <c r="E645" s="5" t="s">
        <v>2935</v>
      </c>
      <c r="F645" s="5" t="s">
        <v>2936</v>
      </c>
      <c r="G645" s="5" t="s">
        <v>2937</v>
      </c>
      <c r="H645" s="5" t="s">
        <v>31</v>
      </c>
      <c r="I645" s="5" t="s">
        <v>32</v>
      </c>
      <c r="J645" s="5" t="s">
        <v>24</v>
      </c>
      <c r="K645" s="7">
        <v>39567</v>
      </c>
      <c r="L645" s="7"/>
      <c r="M645" s="6" t="s">
        <v>117</v>
      </c>
      <c r="N645" s="5" t="s">
        <v>47</v>
      </c>
      <c r="O645" s="9"/>
      <c r="P645" s="6" t="str">
        <f>VLOOKUP(Table1[[#This Row],[SMT]],Table13[[SMT'#]:[163 J Election Question]],9,0)</f>
        <v>No</v>
      </c>
      <c r="Q645" s="6"/>
      <c r="R645" s="6"/>
      <c r="S64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45" s="37">
        <f>VLOOKUP(Table1[[#This Row],[SMT]],'[1]Section 163(j) Election'!$A$5:$J$1406,7,0)</f>
        <v>2022</v>
      </c>
    </row>
    <row r="646" spans="1:20" s="5" customFormat="1" ht="30" customHeight="1" x14ac:dyDescent="0.25">
      <c r="A646" s="27" t="s">
        <v>3739</v>
      </c>
      <c r="B646" s="28">
        <v>63540</v>
      </c>
      <c r="C646" s="29">
        <v>100</v>
      </c>
      <c r="D646" s="27" t="s">
        <v>3739</v>
      </c>
      <c r="E646" s="27" t="s">
        <v>3746</v>
      </c>
      <c r="F646" s="27" t="s">
        <v>3747</v>
      </c>
      <c r="G646" s="27" t="s">
        <v>3748</v>
      </c>
      <c r="H646" s="27" t="s">
        <v>451</v>
      </c>
      <c r="I646" s="27" t="s">
        <v>452</v>
      </c>
      <c r="J646" s="27" t="s">
        <v>1335</v>
      </c>
      <c r="K646" s="30">
        <v>39437</v>
      </c>
      <c r="L646" s="30"/>
      <c r="M646" s="29" t="s">
        <v>419</v>
      </c>
      <c r="N646" s="27" t="s">
        <v>178</v>
      </c>
      <c r="O646" s="31"/>
      <c r="P646" s="29" t="s">
        <v>21</v>
      </c>
      <c r="Q646" s="29">
        <v>2019</v>
      </c>
      <c r="R646" s="29"/>
      <c r="S64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46" s="38">
        <f>VLOOKUP(Table1[[#This Row],[SMT]],'[1]Section 163(j) Election'!$A$5:$J$1406,7,0)</f>
        <v>2018</v>
      </c>
    </row>
    <row r="647" spans="1:20" s="5" customFormat="1" ht="30" customHeight="1" x14ac:dyDescent="0.25">
      <c r="A647" s="5" t="s">
        <v>2897</v>
      </c>
      <c r="B647" s="15">
        <v>63543</v>
      </c>
      <c r="C647" s="6">
        <v>92</v>
      </c>
      <c r="D647" s="5" t="s">
        <v>2897</v>
      </c>
      <c r="E647" s="5" t="s">
        <v>2938</v>
      </c>
      <c r="F647" s="5" t="s">
        <v>2939</v>
      </c>
      <c r="G647" s="5" t="s">
        <v>185</v>
      </c>
      <c r="H647" s="5" t="s">
        <v>88</v>
      </c>
      <c r="I647" s="5" t="s">
        <v>32</v>
      </c>
      <c r="J647" s="5" t="s">
        <v>89</v>
      </c>
      <c r="K647" s="7">
        <v>39625</v>
      </c>
      <c r="L647" s="7"/>
      <c r="M647" s="6" t="s">
        <v>117</v>
      </c>
      <c r="N647" s="5" t="s">
        <v>47</v>
      </c>
      <c r="O647" s="9"/>
      <c r="P647" s="6" t="str">
        <f>VLOOKUP(Table1[[#This Row],[SMT]],Table13[[SMT'#]:[163 J Election Question]],9,0)</f>
        <v>No</v>
      </c>
      <c r="Q647" s="6"/>
      <c r="R647" s="6"/>
      <c r="S64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47" s="37">
        <f>VLOOKUP(Table1[[#This Row],[SMT]],'[1]Section 163(j) Election'!$A$5:$J$1406,7,0)</f>
        <v>0</v>
      </c>
    </row>
    <row r="648" spans="1:20" s="5" customFormat="1" ht="30" customHeight="1" x14ac:dyDescent="0.25">
      <c r="A648" s="5" t="s">
        <v>2950</v>
      </c>
      <c r="B648" s="15">
        <v>63543</v>
      </c>
      <c r="C648" s="6">
        <v>8</v>
      </c>
      <c r="D648" s="5" t="s">
        <v>2950</v>
      </c>
      <c r="E648" s="5" t="s">
        <v>2938</v>
      </c>
      <c r="F648" s="5" t="s">
        <v>2939</v>
      </c>
      <c r="G648" s="5" t="s">
        <v>185</v>
      </c>
      <c r="H648" s="5" t="s">
        <v>88</v>
      </c>
      <c r="I648" s="5" t="s">
        <v>32</v>
      </c>
      <c r="J648" s="5" t="s">
        <v>89</v>
      </c>
      <c r="K648" s="7">
        <v>39625</v>
      </c>
      <c r="L648" s="7"/>
      <c r="M648" s="6" t="s">
        <v>117</v>
      </c>
      <c r="N648" s="5" t="s">
        <v>47</v>
      </c>
      <c r="O648" s="9"/>
      <c r="P648" s="6" t="str">
        <f>VLOOKUP(Table1[[#This Row],[SMT]],Table13[[SMT'#]:[163 J Election Question]],9,0)</f>
        <v>No</v>
      </c>
      <c r="Q648" s="6"/>
      <c r="R648" s="6"/>
      <c r="S64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48" s="38">
        <f>VLOOKUP(Table1[[#This Row],[SMT]],'[1]Section 163(j) Election'!$A$5:$J$1406,7,0)</f>
        <v>0</v>
      </c>
    </row>
    <row r="649" spans="1:20" s="5" customFormat="1" ht="30" customHeight="1" x14ac:dyDescent="0.25">
      <c r="A649" s="5" t="s">
        <v>3675</v>
      </c>
      <c r="B649" s="15">
        <v>63544</v>
      </c>
      <c r="C649" s="6">
        <v>100</v>
      </c>
      <c r="D649" s="5" t="s">
        <v>3675</v>
      </c>
      <c r="E649" s="5" t="s">
        <v>3706</v>
      </c>
      <c r="F649" s="5" t="s">
        <v>3707</v>
      </c>
      <c r="G649" s="5" t="s">
        <v>3708</v>
      </c>
      <c r="H649" s="5" t="s">
        <v>1319</v>
      </c>
      <c r="I649" s="5" t="s">
        <v>17</v>
      </c>
      <c r="J649" s="5" t="s">
        <v>3709</v>
      </c>
      <c r="K649" s="7">
        <v>39405</v>
      </c>
      <c r="L649" s="7"/>
      <c r="M649" s="6" t="s">
        <v>37</v>
      </c>
      <c r="N649" s="5" t="s">
        <v>178</v>
      </c>
      <c r="O649" s="9"/>
      <c r="P649" s="6" t="str">
        <f>VLOOKUP(Table1[[#This Row],[SMT]],Table13[[SMT'#]:[163 J Election Question]],9,0)</f>
        <v>No</v>
      </c>
      <c r="Q649" s="6"/>
      <c r="R649" s="6"/>
      <c r="S64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49" s="37">
        <f>VLOOKUP(Table1[[#This Row],[SMT]],'[1]Section 163(j) Election'!$A$5:$J$1406,7,0)</f>
        <v>0</v>
      </c>
    </row>
    <row r="650" spans="1:20" s="5" customFormat="1" ht="30" customHeight="1" x14ac:dyDescent="0.25">
      <c r="A650" s="5" t="s">
        <v>1256</v>
      </c>
      <c r="B650" s="15">
        <v>63546</v>
      </c>
      <c r="C650" s="6">
        <v>100</v>
      </c>
      <c r="D650" s="5" t="s">
        <v>1256</v>
      </c>
      <c r="E650" s="5" t="s">
        <v>1274</v>
      </c>
      <c r="F650" s="5" t="s">
        <v>1275</v>
      </c>
      <c r="G650" s="5" t="s">
        <v>1276</v>
      </c>
      <c r="H650" s="5" t="s">
        <v>289</v>
      </c>
      <c r="I650" s="5" t="s">
        <v>133</v>
      </c>
      <c r="J650" s="5" t="s">
        <v>171</v>
      </c>
      <c r="K650" s="7">
        <v>39736</v>
      </c>
      <c r="L650" s="7"/>
      <c r="M650" s="6" t="s">
        <v>419</v>
      </c>
      <c r="N650" s="5" t="s">
        <v>47</v>
      </c>
      <c r="O650" s="9"/>
      <c r="P650" s="6" t="str">
        <f>VLOOKUP(Table1[[#This Row],[SMT]],Table13[[SMT'#]:[163 J Election Question]],9,0)</f>
        <v>Yes</v>
      </c>
      <c r="Q650" s="6">
        <v>2018</v>
      </c>
      <c r="R650" s="6"/>
      <c r="S65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50" s="38">
        <f>VLOOKUP(Table1[[#This Row],[SMT]],'[1]Section 163(j) Election'!$A$5:$J$1406,7,0)</f>
        <v>2018</v>
      </c>
    </row>
    <row r="651" spans="1:20" s="5" customFormat="1" ht="30" customHeight="1" x14ac:dyDescent="0.25">
      <c r="A651" s="5" t="s">
        <v>118</v>
      </c>
      <c r="B651" s="15">
        <v>63595</v>
      </c>
      <c r="C651" s="6">
        <v>100</v>
      </c>
      <c r="D651" s="5" t="s">
        <v>118</v>
      </c>
      <c r="E651" s="5" t="s">
        <v>124</v>
      </c>
      <c r="F651" s="5" t="s">
        <v>125</v>
      </c>
      <c r="G651" s="5" t="s">
        <v>126</v>
      </c>
      <c r="H651" s="5" t="s">
        <v>127</v>
      </c>
      <c r="I651" s="5" t="s">
        <v>43</v>
      </c>
      <c r="J651" s="5" t="s">
        <v>128</v>
      </c>
      <c r="K651" s="7">
        <v>40193</v>
      </c>
      <c r="L651" s="7"/>
      <c r="M651" s="6" t="s">
        <v>123</v>
      </c>
      <c r="N651" s="5" t="s">
        <v>47</v>
      </c>
      <c r="O651" s="9"/>
      <c r="P651" s="6" t="str">
        <f>VLOOKUP(Table1[[#This Row],[SMT]],Table13[[SMT'#]:[163 J Election Question]],9,0)</f>
        <v>No</v>
      </c>
      <c r="Q651" s="6"/>
      <c r="R651" s="6"/>
      <c r="S65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51" s="37">
        <f>VLOOKUP(Table1[[#This Row],[SMT]],'[1]Section 163(j) Election'!$A$5:$J$1406,7,0)</f>
        <v>0</v>
      </c>
    </row>
    <row r="652" spans="1:20" s="5" customFormat="1" ht="30" customHeight="1" x14ac:dyDescent="0.25">
      <c r="A652" s="5" t="s">
        <v>3739</v>
      </c>
      <c r="B652" s="15">
        <v>63610</v>
      </c>
      <c r="C652" s="6">
        <v>100</v>
      </c>
      <c r="D652" s="5" t="s">
        <v>3739</v>
      </c>
      <c r="E652" s="5" t="s">
        <v>3749</v>
      </c>
      <c r="F652" s="5" t="s">
        <v>3750</v>
      </c>
      <c r="G652" s="5" t="s">
        <v>3516</v>
      </c>
      <c r="H652" s="5" t="s">
        <v>463</v>
      </c>
      <c r="I652" s="5" t="s">
        <v>452</v>
      </c>
      <c r="J652" s="5" t="s">
        <v>3517</v>
      </c>
      <c r="K652" s="7">
        <v>39538</v>
      </c>
      <c r="L652" s="7"/>
      <c r="M652" s="6" t="s">
        <v>419</v>
      </c>
      <c r="N652" s="5" t="s">
        <v>47</v>
      </c>
      <c r="O652" s="9"/>
      <c r="P652" s="6" t="str">
        <f>VLOOKUP(Table1[[#This Row],[SMT]],Table13[[SMT'#]:[163 J Election Question]],9,0)</f>
        <v>Yes</v>
      </c>
      <c r="Q652" s="6">
        <v>2018</v>
      </c>
      <c r="R652" s="6"/>
      <c r="S65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52" s="38">
        <f>VLOOKUP(Table1[[#This Row],[SMT]],'[1]Section 163(j) Election'!$A$5:$J$1406,7,0)</f>
        <v>2018</v>
      </c>
    </row>
    <row r="653" spans="1:20" s="5" customFormat="1" ht="30" customHeight="1" x14ac:dyDescent="0.25">
      <c r="A653" s="5" t="s">
        <v>1071</v>
      </c>
      <c r="B653" s="15">
        <v>63630</v>
      </c>
      <c r="C653" s="6">
        <v>100</v>
      </c>
      <c r="D653" s="5" t="s">
        <v>1071</v>
      </c>
      <c r="E653" s="5" t="s">
        <v>1089</v>
      </c>
      <c r="F653" s="5" t="s">
        <v>1090</v>
      </c>
      <c r="G653" s="5" t="s">
        <v>1091</v>
      </c>
      <c r="H653" s="5" t="s">
        <v>306</v>
      </c>
      <c r="I653" s="5" t="s">
        <v>133</v>
      </c>
      <c r="J653" s="5" t="s">
        <v>1092</v>
      </c>
      <c r="K653" s="7">
        <v>39811</v>
      </c>
      <c r="L653" s="7"/>
      <c r="M653" s="6" t="s">
        <v>123</v>
      </c>
      <c r="N653" s="5" t="s">
        <v>47</v>
      </c>
      <c r="O653" s="9"/>
      <c r="P653" s="6" t="str">
        <f>VLOOKUP(Table1[[#This Row],[SMT]],Table13[[SMT'#]:[163 J Election Question]],9,0)</f>
        <v>Yes</v>
      </c>
      <c r="Q653" s="6">
        <v>2018</v>
      </c>
      <c r="R653" s="6"/>
      <c r="S65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53" s="37">
        <f>VLOOKUP(Table1[[#This Row],[SMT]],'[1]Section 163(j) Election'!$A$5:$J$1406,7,0)</f>
        <v>2018</v>
      </c>
    </row>
    <row r="654" spans="1:20" s="5" customFormat="1" ht="30" customHeight="1" x14ac:dyDescent="0.25">
      <c r="A654" s="5" t="s">
        <v>2897</v>
      </c>
      <c r="B654" s="15">
        <v>63633</v>
      </c>
      <c r="C654" s="6">
        <v>100</v>
      </c>
      <c r="D654" s="5" t="s">
        <v>2897</v>
      </c>
      <c r="E654" s="5" t="s">
        <v>2940</v>
      </c>
      <c r="F654" s="5" t="s">
        <v>2941</v>
      </c>
      <c r="G654" s="5" t="s">
        <v>2942</v>
      </c>
      <c r="H654" s="5" t="s">
        <v>463</v>
      </c>
      <c r="I654" s="5" t="s">
        <v>452</v>
      </c>
      <c r="J654" s="5" t="s">
        <v>274</v>
      </c>
      <c r="K654" s="7">
        <v>39800</v>
      </c>
      <c r="L654" s="7"/>
      <c r="M654" s="6" t="s">
        <v>154</v>
      </c>
      <c r="N654" s="5" t="s">
        <v>56</v>
      </c>
      <c r="O654" s="9"/>
      <c r="P654" s="6" t="str">
        <f>VLOOKUP(Table1[[#This Row],[SMT]],Table13[[SMT'#]:[163 J Election Question]],9,0)</f>
        <v>No</v>
      </c>
      <c r="Q654" s="6"/>
      <c r="R654" s="6"/>
      <c r="S65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54" s="38">
        <f>VLOOKUP(Table1[[#This Row],[SMT]],'[1]Section 163(j) Election'!$A$5:$J$1406,7,0)</f>
        <v>2022</v>
      </c>
    </row>
    <row r="655" spans="1:20" s="5" customFormat="1" ht="30" customHeight="1" x14ac:dyDescent="0.25">
      <c r="A655" s="5" t="s">
        <v>2897</v>
      </c>
      <c r="B655" s="15">
        <v>63634</v>
      </c>
      <c r="C655" s="6">
        <v>100</v>
      </c>
      <c r="D655" s="5" t="s">
        <v>2897</v>
      </c>
      <c r="E655" s="5" t="s">
        <v>2943</v>
      </c>
      <c r="F655" s="5" t="s">
        <v>2944</v>
      </c>
      <c r="G655" s="5" t="s">
        <v>2945</v>
      </c>
      <c r="H655" s="5" t="s">
        <v>451</v>
      </c>
      <c r="I655" s="5" t="s">
        <v>452</v>
      </c>
      <c r="J655" s="5" t="s">
        <v>171</v>
      </c>
      <c r="K655" s="7">
        <v>39777</v>
      </c>
      <c r="L655" s="7"/>
      <c r="M655" s="6" t="s">
        <v>123</v>
      </c>
      <c r="N655" s="5" t="s">
        <v>56</v>
      </c>
      <c r="O655" s="9"/>
      <c r="P655" s="6" t="str">
        <f>VLOOKUP(Table1[[#This Row],[SMT]],Table13[[SMT'#]:[163 J Election Question]],9,0)</f>
        <v>No</v>
      </c>
      <c r="Q655" s="6"/>
      <c r="R655" s="6"/>
      <c r="S65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55" s="37">
        <f>VLOOKUP(Table1[[#This Row],[SMT]],'[1]Section 163(j) Election'!$A$5:$J$1406,7,0)</f>
        <v>2022</v>
      </c>
    </row>
    <row r="656" spans="1:20" s="5" customFormat="1" ht="30" customHeight="1" x14ac:dyDescent="0.25">
      <c r="A656" s="5" t="s">
        <v>3739</v>
      </c>
      <c r="B656" s="15">
        <v>63639</v>
      </c>
      <c r="C656" s="6">
        <v>100</v>
      </c>
      <c r="D656" s="5" t="s">
        <v>3739</v>
      </c>
      <c r="E656" s="5" t="s">
        <v>3751</v>
      </c>
      <c r="F656" s="5" t="s">
        <v>3752</v>
      </c>
      <c r="G656" s="5" t="s">
        <v>3641</v>
      </c>
      <c r="H656" s="5" t="s">
        <v>463</v>
      </c>
      <c r="I656" s="5" t="s">
        <v>452</v>
      </c>
      <c r="J656" s="5" t="s">
        <v>1320</v>
      </c>
      <c r="K656" s="7">
        <v>39688</v>
      </c>
      <c r="L656" s="7"/>
      <c r="M656" s="6" t="s">
        <v>117</v>
      </c>
      <c r="N656" s="5" t="s">
        <v>178</v>
      </c>
      <c r="O656" s="9"/>
      <c r="P656" s="6" t="str">
        <f>VLOOKUP(Table1[[#This Row],[SMT]],Table13[[SMT'#]:[163 J Election Question]],9,0)</f>
        <v>Yes</v>
      </c>
      <c r="Q656" s="6">
        <v>2018</v>
      </c>
      <c r="R656" s="6"/>
      <c r="S65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56" s="38">
        <f>VLOOKUP(Table1[[#This Row],[SMT]],'[1]Section 163(j) Election'!$A$5:$J$1406,7,0)</f>
        <v>2018</v>
      </c>
    </row>
    <row r="657" spans="1:20" s="5" customFormat="1" ht="30" customHeight="1" x14ac:dyDescent="0.25">
      <c r="A657" s="5" t="s">
        <v>1625</v>
      </c>
      <c r="B657" s="15">
        <v>63649</v>
      </c>
      <c r="C657" s="6">
        <v>100</v>
      </c>
      <c r="D657" s="5" t="s">
        <v>1625</v>
      </c>
      <c r="E657" s="5" t="s">
        <v>1626</v>
      </c>
      <c r="F657" s="5" t="s">
        <v>1627</v>
      </c>
      <c r="G657" s="5" t="s">
        <v>1156</v>
      </c>
      <c r="H657" s="5" t="s">
        <v>127</v>
      </c>
      <c r="I657" s="5" t="s">
        <v>43</v>
      </c>
      <c r="J657" s="5" t="s">
        <v>323</v>
      </c>
      <c r="K657" s="7">
        <v>40403</v>
      </c>
      <c r="L657" s="7"/>
      <c r="M657" s="6" t="s">
        <v>135</v>
      </c>
      <c r="N657" s="5" t="s">
        <v>47</v>
      </c>
      <c r="O657" s="9"/>
      <c r="P657" s="6" t="str">
        <f>VLOOKUP(Table1[[#This Row],[SMT]],Table13[[SMT'#]:[163 J Election Question]],9,0)</f>
        <v>Yes</v>
      </c>
      <c r="Q657" s="6">
        <v>2018</v>
      </c>
      <c r="R657" s="6"/>
      <c r="S65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57" s="37">
        <f>VLOOKUP(Table1[[#This Row],[SMT]],'[1]Section 163(j) Election'!$A$5:$J$1406,7,0)</f>
        <v>2018</v>
      </c>
    </row>
    <row r="658" spans="1:20" s="5" customFormat="1" ht="30" customHeight="1" x14ac:dyDescent="0.25">
      <c r="A658" s="5" t="s">
        <v>4232</v>
      </c>
      <c r="B658" s="15">
        <v>63651</v>
      </c>
      <c r="C658" s="6">
        <v>100</v>
      </c>
      <c r="D658" s="5" t="s">
        <v>4232</v>
      </c>
      <c r="E658" s="5" t="s">
        <v>4239</v>
      </c>
      <c r="F658" s="5" t="s">
        <v>4240</v>
      </c>
      <c r="G658" s="5" t="s">
        <v>604</v>
      </c>
      <c r="H658" s="5" t="s">
        <v>431</v>
      </c>
      <c r="I658" s="5" t="s">
        <v>43</v>
      </c>
      <c r="J658" s="5" t="s">
        <v>432</v>
      </c>
      <c r="K658" s="7">
        <v>39661</v>
      </c>
      <c r="L658" s="7"/>
      <c r="M658" s="6" t="s">
        <v>117</v>
      </c>
      <c r="N658" s="5" t="s">
        <v>56</v>
      </c>
      <c r="O658" s="9"/>
      <c r="P658" s="6" t="str">
        <f>VLOOKUP(Table1[[#This Row],[SMT]],Table13[[SMT'#]:[163 J Election Question]],9,0)</f>
        <v>Yes</v>
      </c>
      <c r="Q658" s="6">
        <v>2018</v>
      </c>
      <c r="R658" s="6"/>
      <c r="S65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58" s="38">
        <f>VLOOKUP(Table1[[#This Row],[SMT]],'[1]Section 163(j) Election'!$A$5:$J$1406,7,0)</f>
        <v>2018</v>
      </c>
    </row>
    <row r="659" spans="1:20" s="5" customFormat="1" ht="30" customHeight="1" x14ac:dyDescent="0.25">
      <c r="A659" s="5" t="s">
        <v>1256</v>
      </c>
      <c r="B659" s="15">
        <v>63662</v>
      </c>
      <c r="C659" s="6">
        <v>100</v>
      </c>
      <c r="D659" s="5" t="s">
        <v>1256</v>
      </c>
      <c r="E659" s="5" t="s">
        <v>1277</v>
      </c>
      <c r="F659" s="5" t="s">
        <v>1278</v>
      </c>
      <c r="G659" s="5" t="s">
        <v>1265</v>
      </c>
      <c r="H659" s="5" t="s">
        <v>53</v>
      </c>
      <c r="I659" s="5" t="s">
        <v>43</v>
      </c>
      <c r="J659" s="5" t="s">
        <v>1266</v>
      </c>
      <c r="K659" s="7">
        <v>39850</v>
      </c>
      <c r="L659" s="7"/>
      <c r="M659" s="6" t="s">
        <v>154</v>
      </c>
      <c r="N659" s="5" t="s">
        <v>47</v>
      </c>
      <c r="O659" s="9"/>
      <c r="P659" s="6" t="str">
        <f>VLOOKUP(Table1[[#This Row],[SMT]],Table13[[SMT'#]:[163 J Election Question]],9,0)</f>
        <v>Yes</v>
      </c>
      <c r="Q659" s="6">
        <v>2018</v>
      </c>
      <c r="R659" s="6"/>
      <c r="S65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59" s="37">
        <f>VLOOKUP(Table1[[#This Row],[SMT]],'[1]Section 163(j) Election'!$A$5:$J$1406,7,0)</f>
        <v>2018</v>
      </c>
    </row>
    <row r="660" spans="1:20" s="5" customFormat="1" ht="30" customHeight="1" x14ac:dyDescent="0.25">
      <c r="A660" s="5" t="s">
        <v>118</v>
      </c>
      <c r="B660" s="15">
        <v>63674</v>
      </c>
      <c r="C660" s="6">
        <v>100</v>
      </c>
      <c r="D660" s="5" t="s">
        <v>118</v>
      </c>
      <c r="E660" s="5" t="s">
        <v>129</v>
      </c>
      <c r="F660" s="5" t="s">
        <v>130</v>
      </c>
      <c r="G660" s="5" t="s">
        <v>131</v>
      </c>
      <c r="H660" s="5" t="s">
        <v>132</v>
      </c>
      <c r="I660" s="5" t="s">
        <v>133</v>
      </c>
      <c r="J660" s="5" t="s">
        <v>134</v>
      </c>
      <c r="K660" s="7">
        <v>40158</v>
      </c>
      <c r="L660" s="7"/>
      <c r="M660" s="6" t="s">
        <v>135</v>
      </c>
      <c r="N660" s="5" t="s">
        <v>47</v>
      </c>
      <c r="O660" s="9"/>
      <c r="P660" s="6" t="str">
        <f>VLOOKUP(Table1[[#This Row],[SMT]],Table13[[SMT'#]:[163 J Election Question]],9,0)</f>
        <v>Yes</v>
      </c>
      <c r="Q660" s="6">
        <v>2018</v>
      </c>
      <c r="R660" s="6"/>
      <c r="S66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60" s="38">
        <f>VLOOKUP(Table1[[#This Row],[SMT]],'[1]Section 163(j) Election'!$A$5:$J$1406,7,0)</f>
        <v>2018</v>
      </c>
    </row>
    <row r="661" spans="1:20" s="5" customFormat="1" ht="30" customHeight="1" x14ac:dyDescent="0.25">
      <c r="A661" s="5" t="s">
        <v>2637</v>
      </c>
      <c r="B661" s="15">
        <v>63687</v>
      </c>
      <c r="C661" s="6">
        <v>100</v>
      </c>
      <c r="D661" s="5" t="s">
        <v>2637</v>
      </c>
      <c r="E661" s="5" t="s">
        <v>2719</v>
      </c>
      <c r="F661" s="5" t="s">
        <v>2720</v>
      </c>
      <c r="G661" s="5" t="s">
        <v>273</v>
      </c>
      <c r="H661" s="5" t="s">
        <v>144</v>
      </c>
      <c r="I661" s="5" t="s">
        <v>133</v>
      </c>
      <c r="J661" s="5" t="s">
        <v>274</v>
      </c>
      <c r="K661" s="7">
        <v>39570</v>
      </c>
      <c r="L661" s="7"/>
      <c r="M661" s="6" t="s">
        <v>154</v>
      </c>
      <c r="N661" s="5" t="s">
        <v>178</v>
      </c>
      <c r="O661" s="9"/>
      <c r="P661" s="6" t="str">
        <f>VLOOKUP(Table1[[#This Row],[SMT]],Table13[[SMT'#]:[163 J Election Question]],9,0)</f>
        <v>No</v>
      </c>
      <c r="Q661" s="6"/>
      <c r="R661" s="6"/>
      <c r="S66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61" s="37">
        <f>VLOOKUP(Table1[[#This Row],[SMT]],'[1]Section 163(j) Election'!$A$5:$J$1406,7,0)</f>
        <v>0</v>
      </c>
    </row>
    <row r="662" spans="1:20" s="5" customFormat="1" ht="30" customHeight="1" x14ac:dyDescent="0.25">
      <c r="A662" s="5" t="s">
        <v>118</v>
      </c>
      <c r="B662" s="15">
        <v>63698</v>
      </c>
      <c r="C662" s="6">
        <v>100</v>
      </c>
      <c r="D662" s="5" t="s">
        <v>118</v>
      </c>
      <c r="E662" s="5" t="s">
        <v>136</v>
      </c>
      <c r="F662" s="5" t="s">
        <v>137</v>
      </c>
      <c r="G662" s="5" t="s">
        <v>138</v>
      </c>
      <c r="H662" s="5" t="s">
        <v>139</v>
      </c>
      <c r="I662" s="5" t="s">
        <v>32</v>
      </c>
      <c r="J662" s="5" t="s">
        <v>19</v>
      </c>
      <c r="K662" s="7">
        <v>40116</v>
      </c>
      <c r="L662" s="7"/>
      <c r="M662" s="6" t="s">
        <v>123</v>
      </c>
      <c r="N662" s="5" t="s">
        <v>47</v>
      </c>
      <c r="O662" s="9"/>
      <c r="P662" s="6" t="str">
        <f>VLOOKUP(Table1[[#This Row],[SMT]],Table13[[SMT'#]:[163 J Election Question]],9,0)</f>
        <v>No</v>
      </c>
      <c r="Q662" s="6"/>
      <c r="R662" s="6"/>
      <c r="S66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62" s="38">
        <f>VLOOKUP(Table1[[#This Row],[SMT]],'[1]Section 163(j) Election'!$A$5:$J$1406,7,0)</f>
        <v>0</v>
      </c>
    </row>
    <row r="663" spans="1:20" s="5" customFormat="1" ht="30" customHeight="1" x14ac:dyDescent="0.25">
      <c r="A663" s="5" t="s">
        <v>3739</v>
      </c>
      <c r="B663" s="15">
        <v>63699</v>
      </c>
      <c r="C663" s="6">
        <v>100</v>
      </c>
      <c r="D663" s="5" t="s">
        <v>3739</v>
      </c>
      <c r="E663" s="5" t="s">
        <v>3753</v>
      </c>
      <c r="F663" s="5" t="s">
        <v>3754</v>
      </c>
      <c r="G663" s="5" t="s">
        <v>3755</v>
      </c>
      <c r="H663" s="5" t="s">
        <v>1334</v>
      </c>
      <c r="I663" s="5" t="s">
        <v>17</v>
      </c>
      <c r="J663" s="5" t="s">
        <v>1335</v>
      </c>
      <c r="K663" s="7">
        <v>39541</v>
      </c>
      <c r="L663" s="7"/>
      <c r="M663" s="6" t="s">
        <v>419</v>
      </c>
      <c r="N663" s="5" t="s">
        <v>47</v>
      </c>
      <c r="O663" s="9"/>
      <c r="P663" s="6" t="str">
        <f>VLOOKUP(Table1[[#This Row],[SMT]],Table13[[SMT'#]:[163 J Election Question]],9,0)</f>
        <v>No</v>
      </c>
      <c r="Q663" s="6"/>
      <c r="R663" s="6"/>
      <c r="S66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63" s="37">
        <f>VLOOKUP(Table1[[#This Row],[SMT]],'[1]Section 163(j) Election'!$A$5:$J$1406,7,0)</f>
        <v>0</v>
      </c>
    </row>
    <row r="664" spans="1:20" s="5" customFormat="1" ht="30" customHeight="1" x14ac:dyDescent="0.25">
      <c r="A664" s="5" t="s">
        <v>118</v>
      </c>
      <c r="B664" s="15">
        <v>63723</v>
      </c>
      <c r="C664" s="6">
        <v>85</v>
      </c>
      <c r="D664" s="5" t="s">
        <v>118</v>
      </c>
      <c r="E664" s="5" t="s">
        <v>141</v>
      </c>
      <c r="F664" s="5" t="s">
        <v>142</v>
      </c>
      <c r="G664" s="5" t="s">
        <v>143</v>
      </c>
      <c r="H664" s="5" t="s">
        <v>144</v>
      </c>
      <c r="I664" s="5" t="s">
        <v>133</v>
      </c>
      <c r="J664" s="5" t="s">
        <v>145</v>
      </c>
      <c r="K664" s="7">
        <v>40417</v>
      </c>
      <c r="L664" s="7"/>
      <c r="M664" s="6" t="s">
        <v>135</v>
      </c>
      <c r="N664" s="5" t="s">
        <v>47</v>
      </c>
      <c r="O664" s="9"/>
      <c r="P664" s="6" t="str">
        <f>VLOOKUP(Table1[[#This Row],[SMT]],Table13[[SMT'#]:[163 J Election Question]],9,0)</f>
        <v>Yes</v>
      </c>
      <c r="Q664" s="6">
        <v>2018</v>
      </c>
      <c r="R664" s="6"/>
      <c r="S66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64" s="38">
        <f>VLOOKUP(Table1[[#This Row],[SMT]],'[1]Section 163(j) Election'!$A$5:$J$1406,7,0)</f>
        <v>2018</v>
      </c>
    </row>
    <row r="665" spans="1:20" s="5" customFormat="1" ht="30" customHeight="1" x14ac:dyDescent="0.25">
      <c r="A665" s="5" t="s">
        <v>1786</v>
      </c>
      <c r="B665" s="15">
        <v>63723</v>
      </c>
      <c r="C665" s="6">
        <v>15</v>
      </c>
      <c r="D665" s="5" t="s">
        <v>1786</v>
      </c>
      <c r="E665" s="5" t="s">
        <v>141</v>
      </c>
      <c r="F665" s="5" t="s">
        <v>142</v>
      </c>
      <c r="G665" s="5" t="s">
        <v>143</v>
      </c>
      <c r="H665" s="5" t="s">
        <v>144</v>
      </c>
      <c r="I665" s="5" t="s">
        <v>133</v>
      </c>
      <c r="J665" s="5" t="s">
        <v>145</v>
      </c>
      <c r="K665" s="7">
        <v>40417</v>
      </c>
      <c r="L665" s="7"/>
      <c r="M665" s="6" t="s">
        <v>135</v>
      </c>
      <c r="N665" s="5" t="s">
        <v>47</v>
      </c>
      <c r="O665" s="9"/>
      <c r="P665" s="6" t="str">
        <f>VLOOKUP(Table1[[#This Row],[SMT]],Table13[[SMT'#]:[163 J Election Question]],9,0)</f>
        <v>Yes</v>
      </c>
      <c r="Q665" s="6">
        <v>2018</v>
      </c>
      <c r="R665" s="6"/>
      <c r="S66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65" s="37">
        <f>VLOOKUP(Table1[[#This Row],[SMT]],'[1]Section 163(j) Election'!$A$5:$J$1406,7,0)</f>
        <v>2018</v>
      </c>
    </row>
    <row r="666" spans="1:20" s="5" customFormat="1" ht="30" customHeight="1" x14ac:dyDescent="0.25">
      <c r="A666" s="5" t="s">
        <v>2970</v>
      </c>
      <c r="B666" s="15">
        <v>63728</v>
      </c>
      <c r="C666" s="6">
        <v>100</v>
      </c>
      <c r="D666" s="5" t="s">
        <v>2970</v>
      </c>
      <c r="E666" s="5" t="s">
        <v>2983</v>
      </c>
      <c r="F666" s="5" t="s">
        <v>2984</v>
      </c>
      <c r="G666" s="5" t="s">
        <v>93</v>
      </c>
      <c r="H666" s="5" t="s">
        <v>31</v>
      </c>
      <c r="I666" s="5" t="s">
        <v>32</v>
      </c>
      <c r="J666" s="5" t="s">
        <v>171</v>
      </c>
      <c r="K666" s="7">
        <v>39741</v>
      </c>
      <c r="L666" s="7"/>
      <c r="M666" s="6" t="s">
        <v>154</v>
      </c>
      <c r="N666" s="5" t="s">
        <v>178</v>
      </c>
      <c r="O666" s="9"/>
      <c r="P666" s="6" t="str">
        <f>VLOOKUP(Table1[[#This Row],[SMT]],Table13[[SMT'#]:[163 J Election Question]],9,0)</f>
        <v>No</v>
      </c>
      <c r="Q666" s="6"/>
      <c r="R666" s="6"/>
      <c r="S66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66" s="38">
        <f>VLOOKUP(Table1[[#This Row],[SMT]],'[1]Section 163(j) Election'!$A$5:$J$1406,7,0)</f>
        <v>0</v>
      </c>
    </row>
    <row r="667" spans="1:20" s="5" customFormat="1" ht="30" customHeight="1" x14ac:dyDescent="0.25">
      <c r="A667" s="5" t="s">
        <v>4036</v>
      </c>
      <c r="B667" s="15">
        <v>63737</v>
      </c>
      <c r="C667" s="6">
        <v>100</v>
      </c>
      <c r="D667" s="5" t="s">
        <v>4036</v>
      </c>
      <c r="E667" s="5" t="s">
        <v>4037</v>
      </c>
      <c r="F667" s="5" t="s">
        <v>4038</v>
      </c>
      <c r="G667" s="5" t="s">
        <v>2284</v>
      </c>
      <c r="H667" s="5" t="s">
        <v>31</v>
      </c>
      <c r="I667" s="5" t="s">
        <v>32</v>
      </c>
      <c r="J667" s="5" t="s">
        <v>333</v>
      </c>
      <c r="K667" s="7">
        <v>41018</v>
      </c>
      <c r="L667" s="7"/>
      <c r="M667" s="6" t="s">
        <v>334</v>
      </c>
      <c r="N667" s="5" t="s">
        <v>56</v>
      </c>
      <c r="O667" s="9"/>
      <c r="P667" s="6" t="str">
        <f>VLOOKUP(Table1[[#This Row],[SMT]],Table13[[SMT'#]:[163 J Election Question]],9,0)</f>
        <v>No</v>
      </c>
      <c r="Q667" s="6"/>
      <c r="R667" s="6"/>
      <c r="S66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67" s="37">
        <f>VLOOKUP(Table1[[#This Row],[SMT]],'[1]Section 163(j) Election'!$A$5:$J$1406,7,0)</f>
        <v>0</v>
      </c>
    </row>
    <row r="668" spans="1:20" s="5" customFormat="1" ht="30" customHeight="1" x14ac:dyDescent="0.25">
      <c r="A668" s="5" t="s">
        <v>1157</v>
      </c>
      <c r="B668" s="15">
        <v>63748</v>
      </c>
      <c r="C668" s="6">
        <v>100</v>
      </c>
      <c r="D668" s="5" t="s">
        <v>1157</v>
      </c>
      <c r="E668" s="5" t="s">
        <v>1158</v>
      </c>
      <c r="F668" s="5" t="s">
        <v>1159</v>
      </c>
      <c r="G668" s="5" t="s">
        <v>1160</v>
      </c>
      <c r="H668" s="5" t="s">
        <v>182</v>
      </c>
      <c r="I668" s="5" t="s">
        <v>32</v>
      </c>
      <c r="J668" s="5" t="s">
        <v>1161</v>
      </c>
      <c r="K668" s="7">
        <v>39898</v>
      </c>
      <c r="L668" s="7"/>
      <c r="M668" s="6" t="s">
        <v>154</v>
      </c>
      <c r="N668" s="5" t="s">
        <v>47</v>
      </c>
      <c r="O668" s="9"/>
      <c r="P668" s="6" t="str">
        <f>VLOOKUP(Table1[[#This Row],[SMT]],Table13[[SMT'#]:[163 J Election Question]],9,0)</f>
        <v>Yes</v>
      </c>
      <c r="Q668" s="6">
        <v>2018</v>
      </c>
      <c r="R668" s="6"/>
      <c r="S66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68" s="38">
        <f>VLOOKUP(Table1[[#This Row],[SMT]],'[1]Section 163(j) Election'!$A$5:$J$1406,7,0)</f>
        <v>2018</v>
      </c>
    </row>
    <row r="669" spans="1:20" s="5" customFormat="1" ht="30" customHeight="1" x14ac:dyDescent="0.25">
      <c r="A669" s="5" t="s">
        <v>1646</v>
      </c>
      <c r="B669" s="15">
        <v>63759</v>
      </c>
      <c r="C669" s="6">
        <v>100</v>
      </c>
      <c r="D669" s="5" t="s">
        <v>1646</v>
      </c>
      <c r="E669" s="5" t="s">
        <v>1653</v>
      </c>
      <c r="F669" s="5" t="s">
        <v>1654</v>
      </c>
      <c r="G669" s="5" t="s">
        <v>543</v>
      </c>
      <c r="H669" s="5" t="s">
        <v>127</v>
      </c>
      <c r="I669" s="5" t="s">
        <v>43</v>
      </c>
      <c r="J669" s="5" t="s">
        <v>329</v>
      </c>
      <c r="K669" s="7">
        <v>40260</v>
      </c>
      <c r="L669" s="7"/>
      <c r="M669" s="6" t="s">
        <v>123</v>
      </c>
      <c r="N669" s="5" t="s">
        <v>47</v>
      </c>
      <c r="O669" s="9"/>
      <c r="P669" s="6" t="str">
        <f>VLOOKUP(Table1[[#This Row],[SMT]],Table13[[SMT'#]:[163 J Election Question]],9,0)</f>
        <v>No</v>
      </c>
      <c r="Q669" s="6"/>
      <c r="R669" s="6"/>
      <c r="S66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69" s="37">
        <f>VLOOKUP(Table1[[#This Row],[SMT]],'[1]Section 163(j) Election'!$A$5:$J$1406,7,0)</f>
        <v>0</v>
      </c>
    </row>
    <row r="670" spans="1:20" s="5" customFormat="1" ht="30" customHeight="1" x14ac:dyDescent="0.25">
      <c r="A670" s="5" t="s">
        <v>2897</v>
      </c>
      <c r="B670" s="15">
        <v>63760</v>
      </c>
      <c r="C670" s="6">
        <v>28</v>
      </c>
      <c r="D670" s="5" t="s">
        <v>2897</v>
      </c>
      <c r="E670" s="5" t="s">
        <v>2946</v>
      </c>
      <c r="F670" s="5" t="s">
        <v>2947</v>
      </c>
      <c r="G670" s="5" t="s">
        <v>2849</v>
      </c>
      <c r="H670" s="5" t="s">
        <v>524</v>
      </c>
      <c r="I670" s="5" t="s">
        <v>43</v>
      </c>
      <c r="J670" s="5" t="s">
        <v>915</v>
      </c>
      <c r="K670" s="7">
        <v>39744</v>
      </c>
      <c r="L670" s="7"/>
      <c r="M670" s="6" t="s">
        <v>154</v>
      </c>
      <c r="N670" s="5" t="s">
        <v>47</v>
      </c>
      <c r="O670" s="9"/>
      <c r="P670" s="6" t="str">
        <f>VLOOKUP(Table1[[#This Row],[SMT]],Table13[[SMT'#]:[163 J Election Question]],9,0)</f>
        <v>No</v>
      </c>
      <c r="Q670" s="6"/>
      <c r="R670" s="6"/>
      <c r="S67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70" s="38">
        <f>VLOOKUP(Table1[[#This Row],[SMT]],'[1]Section 163(j) Election'!$A$5:$J$1406,7,0)</f>
        <v>0</v>
      </c>
    </row>
    <row r="671" spans="1:20" s="5" customFormat="1" ht="30" customHeight="1" x14ac:dyDescent="0.25">
      <c r="A671" s="5" t="s">
        <v>2950</v>
      </c>
      <c r="B671" s="15">
        <v>63760</v>
      </c>
      <c r="C671" s="6">
        <v>52</v>
      </c>
      <c r="D671" s="5" t="s">
        <v>2950</v>
      </c>
      <c r="E671" s="5" t="s">
        <v>2946</v>
      </c>
      <c r="F671" s="5" t="s">
        <v>2947</v>
      </c>
      <c r="G671" s="5" t="s">
        <v>2849</v>
      </c>
      <c r="H671" s="5" t="s">
        <v>524</v>
      </c>
      <c r="I671" s="5" t="s">
        <v>43</v>
      </c>
      <c r="J671" s="5" t="s">
        <v>915</v>
      </c>
      <c r="K671" s="7">
        <v>39744</v>
      </c>
      <c r="L671" s="7"/>
      <c r="M671" s="6" t="s">
        <v>154</v>
      </c>
      <c r="N671" s="5" t="s">
        <v>47</v>
      </c>
      <c r="O671" s="9"/>
      <c r="P671" s="6" t="str">
        <f>VLOOKUP(Table1[[#This Row],[SMT]],Table13[[SMT'#]:[163 J Election Question]],9,0)</f>
        <v>No</v>
      </c>
      <c r="Q671" s="6"/>
      <c r="R671" s="6"/>
      <c r="S67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71" s="37">
        <f>VLOOKUP(Table1[[#This Row],[SMT]],'[1]Section 163(j) Election'!$A$5:$J$1406,7,0)</f>
        <v>0</v>
      </c>
    </row>
    <row r="672" spans="1:20" s="5" customFormat="1" ht="30" customHeight="1" x14ac:dyDescent="0.25">
      <c r="A672" s="5" t="s">
        <v>2970</v>
      </c>
      <c r="B672" s="15">
        <v>63760</v>
      </c>
      <c r="C672" s="6">
        <v>20</v>
      </c>
      <c r="D672" s="5" t="s">
        <v>2970</v>
      </c>
      <c r="E672" s="5" t="s">
        <v>2946</v>
      </c>
      <c r="F672" s="5" t="s">
        <v>2947</v>
      </c>
      <c r="G672" s="5" t="s">
        <v>2849</v>
      </c>
      <c r="H672" s="5" t="s">
        <v>524</v>
      </c>
      <c r="I672" s="5" t="s">
        <v>43</v>
      </c>
      <c r="J672" s="5" t="s">
        <v>915</v>
      </c>
      <c r="K672" s="7">
        <v>39744</v>
      </c>
      <c r="L672" s="7"/>
      <c r="M672" s="6" t="s">
        <v>154</v>
      </c>
      <c r="N672" s="5" t="s">
        <v>47</v>
      </c>
      <c r="O672" s="9"/>
      <c r="P672" s="6" t="str">
        <f>VLOOKUP(Table1[[#This Row],[SMT]],Table13[[SMT'#]:[163 J Election Question]],9,0)</f>
        <v>No</v>
      </c>
      <c r="Q672" s="6"/>
      <c r="R672" s="6"/>
      <c r="S67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72" s="38">
        <f>VLOOKUP(Table1[[#This Row],[SMT]],'[1]Section 163(j) Election'!$A$5:$J$1406,7,0)</f>
        <v>0</v>
      </c>
    </row>
    <row r="673" spans="1:20" s="5" customFormat="1" ht="30" customHeight="1" x14ac:dyDescent="0.25">
      <c r="A673" s="5" t="s">
        <v>2726</v>
      </c>
      <c r="B673" s="15">
        <v>63761</v>
      </c>
      <c r="C673" s="6">
        <v>80</v>
      </c>
      <c r="D673" s="5" t="s">
        <v>2726</v>
      </c>
      <c r="E673" s="5" t="s">
        <v>2847</v>
      </c>
      <c r="F673" s="5" t="s">
        <v>2848</v>
      </c>
      <c r="G673" s="5" t="s">
        <v>2849</v>
      </c>
      <c r="H673" s="5" t="s">
        <v>524</v>
      </c>
      <c r="I673" s="5" t="s">
        <v>43</v>
      </c>
      <c r="J673" s="5" t="s">
        <v>915</v>
      </c>
      <c r="K673" s="7">
        <v>40045</v>
      </c>
      <c r="L673" s="7"/>
      <c r="M673" s="6" t="s">
        <v>154</v>
      </c>
      <c r="N673" s="5" t="s">
        <v>178</v>
      </c>
      <c r="O673" s="9"/>
      <c r="P673" s="6" t="str">
        <f>VLOOKUP(Table1[[#This Row],[SMT]],Table13[[SMT'#]:[163 J Election Question]],9,0)</f>
        <v>Yes</v>
      </c>
      <c r="Q673" s="6">
        <v>2018</v>
      </c>
      <c r="R673" s="6"/>
      <c r="S67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73" s="37">
        <f>VLOOKUP(Table1[[#This Row],[SMT]],'[1]Section 163(j) Election'!$A$5:$J$1406,7,0)</f>
        <v>2018</v>
      </c>
    </row>
    <row r="674" spans="1:20" s="5" customFormat="1" ht="30" customHeight="1" x14ac:dyDescent="0.25">
      <c r="A674" s="5" t="s">
        <v>2850</v>
      </c>
      <c r="B674" s="15">
        <v>63761</v>
      </c>
      <c r="C674" s="6">
        <v>20</v>
      </c>
      <c r="D674" s="5" t="s">
        <v>2850</v>
      </c>
      <c r="E674" s="5" t="s">
        <v>2847</v>
      </c>
      <c r="F674" s="5" t="s">
        <v>2848</v>
      </c>
      <c r="G674" s="5" t="s">
        <v>2849</v>
      </c>
      <c r="H674" s="5" t="s">
        <v>524</v>
      </c>
      <c r="I674" s="5" t="s">
        <v>43</v>
      </c>
      <c r="J674" s="5" t="s">
        <v>915</v>
      </c>
      <c r="K674" s="7">
        <v>40045</v>
      </c>
      <c r="L674" s="7"/>
      <c r="M674" s="6" t="s">
        <v>154</v>
      </c>
      <c r="N674" s="5" t="s">
        <v>178</v>
      </c>
      <c r="O674" s="9"/>
      <c r="P674" s="6" t="str">
        <f>VLOOKUP(Table1[[#This Row],[SMT]],Table13[[SMT'#]:[163 J Election Question]],9,0)</f>
        <v>Yes</v>
      </c>
      <c r="Q674" s="6">
        <v>2018</v>
      </c>
      <c r="R674" s="6"/>
      <c r="S67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74" s="38">
        <f>VLOOKUP(Table1[[#This Row],[SMT]],'[1]Section 163(j) Election'!$A$5:$J$1406,7,0)</f>
        <v>2018</v>
      </c>
    </row>
    <row r="675" spans="1:20" s="5" customFormat="1" ht="30" customHeight="1" x14ac:dyDescent="0.25">
      <c r="A675" s="5" t="s">
        <v>2950</v>
      </c>
      <c r="B675" s="15">
        <v>63763</v>
      </c>
      <c r="C675" s="6">
        <v>100</v>
      </c>
      <c r="D675" s="5" t="s">
        <v>2950</v>
      </c>
      <c r="E675" s="5" t="s">
        <v>2959</v>
      </c>
      <c r="F675" s="5" t="s">
        <v>2960</v>
      </c>
      <c r="G675" s="5" t="s">
        <v>764</v>
      </c>
      <c r="H675" s="5" t="s">
        <v>31</v>
      </c>
      <c r="I675" s="5" t="s">
        <v>32</v>
      </c>
      <c r="J675" s="5" t="s">
        <v>110</v>
      </c>
      <c r="K675" s="7">
        <v>39715</v>
      </c>
      <c r="L675" s="7"/>
      <c r="M675" s="6" t="s">
        <v>154</v>
      </c>
      <c r="N675" s="5" t="s">
        <v>47</v>
      </c>
      <c r="O675" s="9"/>
      <c r="P675" s="6" t="str">
        <f>VLOOKUP(Table1[[#This Row],[SMT]],Table13[[SMT'#]:[163 J Election Question]],9,0)</f>
        <v>No</v>
      </c>
      <c r="Q675" s="6"/>
      <c r="R675" s="6"/>
      <c r="S67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75" s="37">
        <f>VLOOKUP(Table1[[#This Row],[SMT]],'[1]Section 163(j) Election'!$A$5:$J$1406,7,0)</f>
        <v>2022</v>
      </c>
    </row>
    <row r="676" spans="1:20" s="5" customFormat="1" ht="30" customHeight="1" x14ac:dyDescent="0.25">
      <c r="A676" s="5" t="s">
        <v>1230</v>
      </c>
      <c r="B676" s="15">
        <v>63772</v>
      </c>
      <c r="C676" s="6">
        <v>40</v>
      </c>
      <c r="D676" s="5" t="s">
        <v>1230</v>
      </c>
      <c r="E676" s="5" t="s">
        <v>1231</v>
      </c>
      <c r="F676" s="5" t="s">
        <v>1232</v>
      </c>
      <c r="G676" s="5" t="s">
        <v>1233</v>
      </c>
      <c r="H676" s="5" t="s">
        <v>109</v>
      </c>
      <c r="I676" s="5" t="s">
        <v>32</v>
      </c>
      <c r="J676" s="5" t="s">
        <v>333</v>
      </c>
      <c r="K676" s="7">
        <v>39689</v>
      </c>
      <c r="L676" s="7"/>
      <c r="M676" s="6" t="s">
        <v>154</v>
      </c>
      <c r="N676" s="5" t="s">
        <v>178</v>
      </c>
      <c r="O676" s="9"/>
      <c r="P676" s="6" t="str">
        <f>VLOOKUP(Table1[[#This Row],[SMT]],Table13[[SMT'#]:[163 J Election Question]],9,0)</f>
        <v>No</v>
      </c>
      <c r="Q676" s="6"/>
      <c r="R676" s="6"/>
      <c r="S67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76" s="38">
        <f>VLOOKUP(Table1[[#This Row],[SMT]],'[1]Section 163(j) Election'!$A$5:$J$1406,7,0)</f>
        <v>2022</v>
      </c>
    </row>
    <row r="677" spans="1:20" s="5" customFormat="1" ht="30" customHeight="1" x14ac:dyDescent="0.25">
      <c r="A677" s="5" t="s">
        <v>2970</v>
      </c>
      <c r="B677" s="15">
        <v>63772</v>
      </c>
      <c r="C677" s="6">
        <v>60</v>
      </c>
      <c r="D677" s="5" t="s">
        <v>2970</v>
      </c>
      <c r="E677" s="5" t="s">
        <v>1231</v>
      </c>
      <c r="F677" s="5" t="s">
        <v>1232</v>
      </c>
      <c r="G677" s="5" t="s">
        <v>1233</v>
      </c>
      <c r="H677" s="5" t="s">
        <v>109</v>
      </c>
      <c r="I677" s="5" t="s">
        <v>32</v>
      </c>
      <c r="J677" s="5" t="s">
        <v>333</v>
      </c>
      <c r="K677" s="7">
        <v>39689</v>
      </c>
      <c r="L677" s="7"/>
      <c r="M677" s="6" t="s">
        <v>154</v>
      </c>
      <c r="N677" s="5" t="s">
        <v>178</v>
      </c>
      <c r="O677" s="9"/>
      <c r="P677" s="6" t="str">
        <f>VLOOKUP(Table1[[#This Row],[SMT]],Table13[[SMT'#]:[163 J Election Question]],9,0)</f>
        <v>No</v>
      </c>
      <c r="Q677" s="6"/>
      <c r="R677" s="6"/>
      <c r="S67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77" s="37">
        <f>VLOOKUP(Table1[[#This Row],[SMT]],'[1]Section 163(j) Election'!$A$5:$J$1406,7,0)</f>
        <v>2022</v>
      </c>
    </row>
    <row r="678" spans="1:20" s="5" customFormat="1" ht="30" customHeight="1" x14ac:dyDescent="0.25">
      <c r="A678" s="5" t="s">
        <v>3739</v>
      </c>
      <c r="B678" s="15">
        <v>63784</v>
      </c>
      <c r="C678" s="6">
        <v>100</v>
      </c>
      <c r="D678" s="5" t="s">
        <v>3739</v>
      </c>
      <c r="E678" s="5" t="s">
        <v>3756</v>
      </c>
      <c r="F678" s="5" t="s">
        <v>3757</v>
      </c>
      <c r="G678" s="5" t="s">
        <v>3758</v>
      </c>
      <c r="H678" s="5" t="s">
        <v>1334</v>
      </c>
      <c r="I678" s="5" t="s">
        <v>17</v>
      </c>
      <c r="J678" s="5" t="s">
        <v>1335</v>
      </c>
      <c r="K678" s="7">
        <v>39583</v>
      </c>
      <c r="L678" s="7"/>
      <c r="M678" s="6" t="s">
        <v>154</v>
      </c>
      <c r="N678" s="5" t="s">
        <v>56</v>
      </c>
      <c r="O678" s="9"/>
      <c r="P678" s="6" t="str">
        <f>VLOOKUP(Table1[[#This Row],[SMT]],Table13[[SMT'#]:[163 J Election Question]],9,0)</f>
        <v>No</v>
      </c>
      <c r="Q678" s="6"/>
      <c r="R678" s="6"/>
      <c r="S67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78" s="38">
        <f>VLOOKUP(Table1[[#This Row],[SMT]],'[1]Section 163(j) Election'!$A$5:$J$1406,7,0)</f>
        <v>0</v>
      </c>
    </row>
    <row r="679" spans="1:20" s="5" customFormat="1" ht="30" customHeight="1" x14ac:dyDescent="0.25">
      <c r="A679" s="5" t="s">
        <v>2897</v>
      </c>
      <c r="B679" s="15">
        <v>63795</v>
      </c>
      <c r="C679" s="6">
        <v>100</v>
      </c>
      <c r="D679" s="5" t="s">
        <v>2897</v>
      </c>
      <c r="E679" s="5" t="s">
        <v>2948</v>
      </c>
      <c r="F679" s="5" t="s">
        <v>2949</v>
      </c>
      <c r="G679" s="5" t="s">
        <v>354</v>
      </c>
      <c r="H679" s="5" t="s">
        <v>289</v>
      </c>
      <c r="I679" s="5" t="s">
        <v>133</v>
      </c>
      <c r="J679" s="5" t="s">
        <v>355</v>
      </c>
      <c r="K679" s="7">
        <v>39822</v>
      </c>
      <c r="L679" s="7"/>
      <c r="M679" s="6" t="s">
        <v>154</v>
      </c>
      <c r="N679" s="5" t="s">
        <v>47</v>
      </c>
      <c r="O679" s="9"/>
      <c r="P679" s="6" t="str">
        <f>VLOOKUP(Table1[[#This Row],[SMT]],Table13[[SMT'#]:[163 J Election Question]],9,0)</f>
        <v>Yes</v>
      </c>
      <c r="Q679" s="6">
        <v>2018</v>
      </c>
      <c r="R679" s="6"/>
      <c r="S67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79" s="37">
        <f>VLOOKUP(Table1[[#This Row],[SMT]],'[1]Section 163(j) Election'!$A$5:$J$1406,7,0)</f>
        <v>2018</v>
      </c>
    </row>
    <row r="680" spans="1:20" s="5" customFormat="1" ht="30" customHeight="1" x14ac:dyDescent="0.25">
      <c r="A680" s="5" t="s">
        <v>2950</v>
      </c>
      <c r="B680" s="15">
        <v>63808</v>
      </c>
      <c r="C680" s="6">
        <v>100</v>
      </c>
      <c r="D680" s="5" t="s">
        <v>2950</v>
      </c>
      <c r="E680" s="5" t="s">
        <v>2961</v>
      </c>
      <c r="F680" s="5" t="s">
        <v>2962</v>
      </c>
      <c r="G680" s="5" t="s">
        <v>281</v>
      </c>
      <c r="H680" s="5" t="s">
        <v>88</v>
      </c>
      <c r="I680" s="5" t="s">
        <v>32</v>
      </c>
      <c r="J680" s="5" t="s">
        <v>94</v>
      </c>
      <c r="K680" s="7">
        <v>39786</v>
      </c>
      <c r="L680" s="7"/>
      <c r="M680" s="6" t="s">
        <v>117</v>
      </c>
      <c r="N680" s="5" t="s">
        <v>47</v>
      </c>
      <c r="O680" s="9"/>
      <c r="P680" s="6" t="str">
        <f>VLOOKUP(Table1[[#This Row],[SMT]],Table13[[SMT'#]:[163 J Election Question]],9,0)</f>
        <v>No</v>
      </c>
      <c r="Q680" s="6"/>
      <c r="R680" s="6"/>
      <c r="S68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80" s="38">
        <f>VLOOKUP(Table1[[#This Row],[SMT]],'[1]Section 163(j) Election'!$A$5:$J$1406,7,0)</f>
        <v>0</v>
      </c>
    </row>
    <row r="681" spans="1:20" s="5" customFormat="1" ht="30" customHeight="1" x14ac:dyDescent="0.25">
      <c r="A681" s="5" t="s">
        <v>265</v>
      </c>
      <c r="B681" s="15">
        <v>63850</v>
      </c>
      <c r="C681" s="6">
        <v>100</v>
      </c>
      <c r="D681" s="5" t="s">
        <v>265</v>
      </c>
      <c r="E681" s="5" t="s">
        <v>266</v>
      </c>
      <c r="F681" s="5" t="s">
        <v>267</v>
      </c>
      <c r="G681" s="5" t="s">
        <v>257</v>
      </c>
      <c r="H681" s="5" t="s">
        <v>127</v>
      </c>
      <c r="I681" s="5" t="s">
        <v>43</v>
      </c>
      <c r="J681" s="5" t="s">
        <v>258</v>
      </c>
      <c r="K681" s="7">
        <v>40494</v>
      </c>
      <c r="L681" s="7"/>
      <c r="M681" s="6" t="s">
        <v>123</v>
      </c>
      <c r="N681" s="5" t="s">
        <v>26</v>
      </c>
      <c r="O681" s="9"/>
      <c r="P681" s="6" t="str">
        <f>VLOOKUP(Table1[[#This Row],[SMT]],Table13[[SMT'#]:[163 J Election Question]],9,0)</f>
        <v>Yes</v>
      </c>
      <c r="Q681" s="6">
        <v>2018</v>
      </c>
      <c r="R681" s="6"/>
      <c r="S68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81" s="37">
        <f>VLOOKUP(Table1[[#This Row],[SMT]],'[1]Section 163(j) Election'!$A$5:$J$1406,7,0)</f>
        <v>2018</v>
      </c>
    </row>
    <row r="682" spans="1:20" s="5" customFormat="1" ht="30" customHeight="1" x14ac:dyDescent="0.25">
      <c r="A682" s="5" t="s">
        <v>4208</v>
      </c>
      <c r="B682" s="15">
        <v>63870</v>
      </c>
      <c r="C682" s="6">
        <v>100</v>
      </c>
      <c r="D682" s="5" t="s">
        <v>4208</v>
      </c>
      <c r="E682" s="5" t="s">
        <v>4209</v>
      </c>
      <c r="F682" s="5" t="s">
        <v>4210</v>
      </c>
      <c r="G682" s="5" t="s">
        <v>257</v>
      </c>
      <c r="H682" s="5" t="s">
        <v>127</v>
      </c>
      <c r="I682" s="5" t="s">
        <v>43</v>
      </c>
      <c r="J682" s="5" t="s">
        <v>258</v>
      </c>
      <c r="K682" s="7">
        <v>40391</v>
      </c>
      <c r="L682" s="7"/>
      <c r="M682" s="6" t="s">
        <v>135</v>
      </c>
      <c r="N682" s="5" t="s">
        <v>47</v>
      </c>
      <c r="O682" s="9"/>
      <c r="P682" s="6" t="str">
        <f>VLOOKUP(Table1[[#This Row],[SMT]],Table13[[SMT'#]:[163 J Election Question]],9,0)</f>
        <v>No</v>
      </c>
      <c r="Q682" s="6"/>
      <c r="R682" s="6"/>
      <c r="S68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82" s="38">
        <f>VLOOKUP(Table1[[#This Row],[SMT]],'[1]Section 163(j) Election'!$A$5:$J$1406,7,0)</f>
        <v>2022</v>
      </c>
    </row>
    <row r="683" spans="1:20" s="5" customFormat="1" ht="30" customHeight="1" x14ac:dyDescent="0.25">
      <c r="A683" s="5" t="s">
        <v>2950</v>
      </c>
      <c r="B683" s="15">
        <v>63874</v>
      </c>
      <c r="C683" s="6">
        <v>100</v>
      </c>
      <c r="D683" s="5" t="s">
        <v>2950</v>
      </c>
      <c r="E683" s="5" t="s">
        <v>2963</v>
      </c>
      <c r="F683" s="5" t="s">
        <v>2964</v>
      </c>
      <c r="G683" s="5" t="s">
        <v>2965</v>
      </c>
      <c r="H683" s="5" t="s">
        <v>68</v>
      </c>
      <c r="I683" s="5" t="s">
        <v>32</v>
      </c>
      <c r="J683" s="5" t="s">
        <v>359</v>
      </c>
      <c r="K683" s="7">
        <v>39903</v>
      </c>
      <c r="L683" s="7"/>
      <c r="M683" s="6" t="s">
        <v>135</v>
      </c>
      <c r="N683" s="5" t="s">
        <v>56</v>
      </c>
      <c r="O683" s="9"/>
      <c r="P683" s="6" t="str">
        <f>VLOOKUP(Table1[[#This Row],[SMT]],Table13[[SMT'#]:[163 J Election Question]],9,0)</f>
        <v>No</v>
      </c>
      <c r="Q683" s="6"/>
      <c r="R683" s="6"/>
      <c r="S68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83" s="37">
        <f>VLOOKUP(Table1[[#This Row],[SMT]],'[1]Section 163(j) Election'!$A$5:$J$1406,7,0)</f>
        <v>0</v>
      </c>
    </row>
    <row r="684" spans="1:20" s="5" customFormat="1" ht="30" customHeight="1" x14ac:dyDescent="0.25">
      <c r="A684" s="5" t="s">
        <v>3767</v>
      </c>
      <c r="B684" s="15">
        <v>63881</v>
      </c>
      <c r="C684" s="6">
        <v>100</v>
      </c>
      <c r="D684" s="5" t="s">
        <v>3767</v>
      </c>
      <c r="E684" s="5" t="s">
        <v>3768</v>
      </c>
      <c r="F684" s="5" t="s">
        <v>3769</v>
      </c>
      <c r="G684" s="5" t="s">
        <v>3770</v>
      </c>
      <c r="H684" s="5" t="s">
        <v>3455</v>
      </c>
      <c r="I684" s="5" t="s">
        <v>17</v>
      </c>
      <c r="J684" s="5" t="s">
        <v>1320</v>
      </c>
      <c r="K684" s="7">
        <v>39666</v>
      </c>
      <c r="L684" s="7"/>
      <c r="M684" s="6" t="s">
        <v>154</v>
      </c>
      <c r="N684" s="5" t="s">
        <v>56</v>
      </c>
      <c r="O684" s="9"/>
      <c r="P684" s="6" t="str">
        <f>VLOOKUP(Table1[[#This Row],[SMT]],Table13[[SMT'#]:[163 J Election Question]],9,0)</f>
        <v>Yes</v>
      </c>
      <c r="Q684" s="6">
        <v>2018</v>
      </c>
      <c r="R684" s="6"/>
      <c r="S68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84" s="38">
        <f>VLOOKUP(Table1[[#This Row],[SMT]],'[1]Section 163(j) Election'!$A$5:$J$1406,7,0)</f>
        <v>2018</v>
      </c>
    </row>
    <row r="685" spans="1:20" s="5" customFormat="1" ht="30" customHeight="1" x14ac:dyDescent="0.25">
      <c r="A685" s="5" t="s">
        <v>3767</v>
      </c>
      <c r="B685" s="15">
        <v>63899</v>
      </c>
      <c r="C685" s="6">
        <v>100</v>
      </c>
      <c r="D685" s="5" t="s">
        <v>3767</v>
      </c>
      <c r="E685" s="5" t="s">
        <v>3771</v>
      </c>
      <c r="F685" s="5" t="s">
        <v>3772</v>
      </c>
      <c r="G685" s="5" t="s">
        <v>3708</v>
      </c>
      <c r="H685" s="5" t="s">
        <v>1319</v>
      </c>
      <c r="I685" s="5" t="s">
        <v>17</v>
      </c>
      <c r="J685" s="5" t="s">
        <v>3709</v>
      </c>
      <c r="K685" s="7">
        <v>39811</v>
      </c>
      <c r="L685" s="7"/>
      <c r="M685" s="6" t="s">
        <v>154</v>
      </c>
      <c r="N685" s="5" t="s">
        <v>56</v>
      </c>
      <c r="O685" s="9"/>
      <c r="P685" s="6" t="str">
        <f>VLOOKUP(Table1[[#This Row],[SMT]],Table13[[SMT'#]:[163 J Election Question]],9,0)</f>
        <v>No</v>
      </c>
      <c r="Q685" s="6"/>
      <c r="R685" s="6"/>
      <c r="S68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85" s="37">
        <f>VLOOKUP(Table1[[#This Row],[SMT]],'[1]Section 163(j) Election'!$A$5:$J$1406,7,0)</f>
        <v>0</v>
      </c>
    </row>
    <row r="686" spans="1:20" s="5" customFormat="1" ht="30" customHeight="1" x14ac:dyDescent="0.25">
      <c r="A686" s="5" t="s">
        <v>2950</v>
      </c>
      <c r="B686" s="15">
        <v>63900</v>
      </c>
      <c r="C686" s="6">
        <v>100</v>
      </c>
      <c r="D686" s="5" t="s">
        <v>2950</v>
      </c>
      <c r="E686" s="5" t="s">
        <v>2966</v>
      </c>
      <c r="F686" s="5" t="s">
        <v>2967</v>
      </c>
      <c r="G686" s="5" t="s">
        <v>695</v>
      </c>
      <c r="H686" s="5" t="s">
        <v>68</v>
      </c>
      <c r="I686" s="5" t="s">
        <v>32</v>
      </c>
      <c r="J686" s="5" t="s">
        <v>62</v>
      </c>
      <c r="K686" s="7">
        <v>39797</v>
      </c>
      <c r="L686" s="7"/>
      <c r="M686" s="6" t="s">
        <v>123</v>
      </c>
      <c r="N686" s="5" t="s">
        <v>178</v>
      </c>
      <c r="O686" s="9"/>
      <c r="P686" s="6" t="str">
        <f>VLOOKUP(Table1[[#This Row],[SMT]],Table13[[SMT'#]:[163 J Election Question]],9,0)</f>
        <v>Yes</v>
      </c>
      <c r="Q686" s="6">
        <v>2018</v>
      </c>
      <c r="R686" s="6"/>
      <c r="S68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86" s="38">
        <f>VLOOKUP(Table1[[#This Row],[SMT]],'[1]Section 163(j) Election'!$A$5:$J$1406,7,0)</f>
        <v>2018</v>
      </c>
    </row>
    <row r="687" spans="1:20" s="5" customFormat="1" ht="30" customHeight="1" x14ac:dyDescent="0.25">
      <c r="A687" s="5" t="s">
        <v>591</v>
      </c>
      <c r="B687" s="15">
        <v>63906</v>
      </c>
      <c r="C687" s="6">
        <v>100</v>
      </c>
      <c r="D687" s="5" t="s">
        <v>591</v>
      </c>
      <c r="E687" s="5" t="s">
        <v>592</v>
      </c>
      <c r="F687" s="5" t="s">
        <v>593</v>
      </c>
      <c r="G687" s="5" t="s">
        <v>594</v>
      </c>
      <c r="H687" s="5" t="s">
        <v>144</v>
      </c>
      <c r="I687" s="5" t="s">
        <v>133</v>
      </c>
      <c r="J687" s="5" t="s">
        <v>145</v>
      </c>
      <c r="K687" s="7">
        <v>40613</v>
      </c>
      <c r="L687" s="7"/>
      <c r="M687" s="6" t="s">
        <v>135</v>
      </c>
      <c r="N687" s="5" t="s">
        <v>47</v>
      </c>
      <c r="O687" s="9"/>
      <c r="P687" s="6" t="str">
        <f>VLOOKUP(Table1[[#This Row],[SMT]],Table13[[SMT'#]:[163 J Election Question]],9,0)</f>
        <v>Yes</v>
      </c>
      <c r="Q687" s="6">
        <v>2018</v>
      </c>
      <c r="R687" s="6"/>
      <c r="S68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87" s="37">
        <f>VLOOKUP(Table1[[#This Row],[SMT]],'[1]Section 163(j) Election'!$A$5:$J$1406,7,0)</f>
        <v>2018</v>
      </c>
    </row>
    <row r="688" spans="1:20" s="5" customFormat="1" ht="30" customHeight="1" x14ac:dyDescent="0.25">
      <c r="A688" s="5" t="s">
        <v>1071</v>
      </c>
      <c r="B688" s="15">
        <v>63911</v>
      </c>
      <c r="C688" s="6">
        <v>100</v>
      </c>
      <c r="D688" s="5" t="s">
        <v>1071</v>
      </c>
      <c r="E688" s="5" t="s">
        <v>1093</v>
      </c>
      <c r="F688" s="5" t="s">
        <v>1094</v>
      </c>
      <c r="G688" s="5" t="s">
        <v>191</v>
      </c>
      <c r="H688" s="5" t="s">
        <v>109</v>
      </c>
      <c r="I688" s="5" t="s">
        <v>32</v>
      </c>
      <c r="J688" s="5" t="s">
        <v>33</v>
      </c>
      <c r="K688" s="7">
        <v>39841</v>
      </c>
      <c r="L688" s="7"/>
      <c r="M688" s="6" t="s">
        <v>117</v>
      </c>
      <c r="N688" s="5" t="s">
        <v>26</v>
      </c>
      <c r="O688" s="9"/>
      <c r="P688" s="6" t="str">
        <f>VLOOKUP(Table1[[#This Row],[SMT]],Table13[[SMT'#]:[163 J Election Question]],9,0)</f>
        <v>Yes</v>
      </c>
      <c r="Q688" s="6">
        <v>2018</v>
      </c>
      <c r="R688" s="6"/>
      <c r="S68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88" s="38">
        <f>VLOOKUP(Table1[[#This Row],[SMT]],'[1]Section 163(j) Election'!$A$5:$J$1406,7,0)</f>
        <v>2018</v>
      </c>
    </row>
    <row r="689" spans="1:20" s="5" customFormat="1" ht="30" customHeight="1" x14ac:dyDescent="0.25">
      <c r="A689" s="5" t="s">
        <v>3866</v>
      </c>
      <c r="B689" s="15">
        <v>63913</v>
      </c>
      <c r="C689" s="6">
        <v>100</v>
      </c>
      <c r="D689" s="5" t="s">
        <v>3866</v>
      </c>
      <c r="E689" s="5" t="s">
        <v>3867</v>
      </c>
      <c r="F689" s="5" t="s">
        <v>3868</v>
      </c>
      <c r="G689" s="5" t="s">
        <v>181</v>
      </c>
      <c r="H689" s="5" t="s">
        <v>182</v>
      </c>
      <c r="I689" s="5" t="s">
        <v>32</v>
      </c>
      <c r="J689" s="5" t="s">
        <v>62</v>
      </c>
      <c r="K689" s="7">
        <v>39794</v>
      </c>
      <c r="L689" s="7"/>
      <c r="M689" s="6" t="s">
        <v>123</v>
      </c>
      <c r="N689" s="5" t="s">
        <v>47</v>
      </c>
      <c r="O689" s="9"/>
      <c r="P689" s="6" t="str">
        <f>VLOOKUP(Table1[[#This Row],[SMT]],Table13[[SMT'#]:[163 J Election Question]],9,0)</f>
        <v>No</v>
      </c>
      <c r="Q689" s="6"/>
      <c r="R689" s="6"/>
      <c r="S68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89" s="37">
        <f>VLOOKUP(Table1[[#This Row],[SMT]],'[1]Section 163(j) Election'!$A$5:$J$1406,7,0)</f>
        <v>0</v>
      </c>
    </row>
    <row r="690" spans="1:20" s="5" customFormat="1" ht="30" customHeight="1" x14ac:dyDescent="0.25">
      <c r="A690" s="5" t="s">
        <v>265</v>
      </c>
      <c r="B690" s="15">
        <v>63915</v>
      </c>
      <c r="C690" s="6">
        <v>85.57</v>
      </c>
      <c r="D690" s="5" t="s">
        <v>265</v>
      </c>
      <c r="E690" s="5" t="s">
        <v>268</v>
      </c>
      <c r="F690" s="5" t="s">
        <v>269</v>
      </c>
      <c r="G690" s="5" t="s">
        <v>270</v>
      </c>
      <c r="H690" s="5" t="s">
        <v>68</v>
      </c>
      <c r="I690" s="5" t="s">
        <v>32</v>
      </c>
      <c r="J690" s="5" t="s">
        <v>33</v>
      </c>
      <c r="K690" s="7">
        <v>40443</v>
      </c>
      <c r="L690" s="7"/>
      <c r="M690" s="6" t="s">
        <v>135</v>
      </c>
      <c r="N690" s="5" t="s">
        <v>47</v>
      </c>
      <c r="O690" s="9"/>
      <c r="P690" s="6" t="str">
        <f>VLOOKUP(Table1[[#This Row],[SMT]],Table13[[SMT'#]:[163 J Election Question]],9,0)</f>
        <v>No</v>
      </c>
      <c r="Q690" s="6"/>
      <c r="R690" s="6"/>
      <c r="S69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90" s="38">
        <f>VLOOKUP(Table1[[#This Row],[SMT]],'[1]Section 163(j) Election'!$A$5:$J$1406,7,0)</f>
        <v>0</v>
      </c>
    </row>
    <row r="691" spans="1:20" s="5" customFormat="1" ht="30" customHeight="1" x14ac:dyDescent="0.25">
      <c r="A691" s="5" t="s">
        <v>1786</v>
      </c>
      <c r="B691" s="15">
        <v>63915</v>
      </c>
      <c r="C691" s="6">
        <v>14.43</v>
      </c>
      <c r="D691" s="5" t="s">
        <v>1786</v>
      </c>
      <c r="E691" s="5" t="s">
        <v>268</v>
      </c>
      <c r="F691" s="5" t="s">
        <v>269</v>
      </c>
      <c r="G691" s="5" t="s">
        <v>270</v>
      </c>
      <c r="H691" s="5" t="s">
        <v>68</v>
      </c>
      <c r="I691" s="5" t="s">
        <v>32</v>
      </c>
      <c r="J691" s="5" t="s">
        <v>33</v>
      </c>
      <c r="K691" s="7">
        <v>40443</v>
      </c>
      <c r="L691" s="7"/>
      <c r="M691" s="6" t="s">
        <v>135</v>
      </c>
      <c r="N691" s="5" t="s">
        <v>47</v>
      </c>
      <c r="O691" s="9"/>
      <c r="P691" s="6" t="str">
        <f>VLOOKUP(Table1[[#This Row],[SMT]],Table13[[SMT'#]:[163 J Election Question]],9,0)</f>
        <v>No</v>
      </c>
      <c r="Q691" s="6"/>
      <c r="R691" s="6"/>
      <c r="S69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91" s="37">
        <f>VLOOKUP(Table1[[#This Row],[SMT]],'[1]Section 163(j) Election'!$A$5:$J$1406,7,0)</f>
        <v>0</v>
      </c>
    </row>
    <row r="692" spans="1:20" s="5" customFormat="1" ht="30" customHeight="1" x14ac:dyDescent="0.25">
      <c r="A692" s="5" t="s">
        <v>3777</v>
      </c>
      <c r="B692" s="15">
        <v>63930</v>
      </c>
      <c r="C692" s="6">
        <v>100</v>
      </c>
      <c r="D692" s="5" t="s">
        <v>3777</v>
      </c>
      <c r="E692" s="5" t="s">
        <v>3807</v>
      </c>
      <c r="F692" s="5" t="s">
        <v>3808</v>
      </c>
      <c r="G692" s="5" t="s">
        <v>114</v>
      </c>
      <c r="H692" s="5" t="s">
        <v>431</v>
      </c>
      <c r="I692" s="5" t="s">
        <v>43</v>
      </c>
      <c r="J692" s="5" t="s">
        <v>116</v>
      </c>
      <c r="K692" s="7">
        <v>39753</v>
      </c>
      <c r="L692" s="7"/>
      <c r="M692" s="6" t="s">
        <v>117</v>
      </c>
      <c r="N692" s="5" t="s">
        <v>26</v>
      </c>
      <c r="O692" s="9"/>
      <c r="P692" s="6" t="str">
        <f>VLOOKUP(Table1[[#This Row],[SMT]],Table13[[SMT'#]:[163 J Election Question]],9,0)</f>
        <v>Yes</v>
      </c>
      <c r="Q692" s="6">
        <v>2018</v>
      </c>
      <c r="R692" s="6"/>
      <c r="S69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92" s="38">
        <f>VLOOKUP(Table1[[#This Row],[SMT]],'[1]Section 163(j) Election'!$A$5:$J$1406,7,0)</f>
        <v>2018</v>
      </c>
    </row>
    <row r="693" spans="1:20" s="5" customFormat="1" ht="30" customHeight="1" x14ac:dyDescent="0.25">
      <c r="A693" s="5" t="s">
        <v>1230</v>
      </c>
      <c r="B693" s="15">
        <v>63933</v>
      </c>
      <c r="C693" s="6">
        <v>100</v>
      </c>
      <c r="D693" s="5" t="s">
        <v>1230</v>
      </c>
      <c r="E693" s="5" t="s">
        <v>1234</v>
      </c>
      <c r="F693" s="5" t="s">
        <v>1235</v>
      </c>
      <c r="G693" s="5" t="s">
        <v>1236</v>
      </c>
      <c r="H693" s="5" t="s">
        <v>68</v>
      </c>
      <c r="I693" s="5" t="s">
        <v>32</v>
      </c>
      <c r="J693" s="5" t="s">
        <v>149</v>
      </c>
      <c r="K693" s="7">
        <v>39811</v>
      </c>
      <c r="L693" s="7"/>
      <c r="M693" s="6" t="s">
        <v>154</v>
      </c>
      <c r="N693" s="5" t="s">
        <v>56</v>
      </c>
      <c r="O693" s="9"/>
      <c r="P693" s="6" t="str">
        <f>VLOOKUP(Table1[[#This Row],[SMT]],Table13[[SMT'#]:[163 J Election Question]],9,0)</f>
        <v>No</v>
      </c>
      <c r="Q693" s="6"/>
      <c r="R693" s="6"/>
      <c r="S69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93" s="37">
        <f>VLOOKUP(Table1[[#This Row],[SMT]],'[1]Section 163(j) Election'!$A$5:$J$1406,7,0)</f>
        <v>0</v>
      </c>
    </row>
    <row r="694" spans="1:20" s="21" customFormat="1" ht="30" customHeight="1" x14ac:dyDescent="0.25">
      <c r="A694" s="5" t="s">
        <v>3739</v>
      </c>
      <c r="B694" s="15">
        <v>63939</v>
      </c>
      <c r="C694" s="6">
        <v>100</v>
      </c>
      <c r="D694" s="5" t="s">
        <v>3739</v>
      </c>
      <c r="E694" s="5" t="s">
        <v>3759</v>
      </c>
      <c r="F694" s="5" t="s">
        <v>3760</v>
      </c>
      <c r="G694" s="5" t="s">
        <v>3761</v>
      </c>
      <c r="H694" s="5" t="s">
        <v>451</v>
      </c>
      <c r="I694" s="5" t="s">
        <v>452</v>
      </c>
      <c r="J694" s="5" t="s">
        <v>1335</v>
      </c>
      <c r="K694" s="7">
        <v>39714</v>
      </c>
      <c r="L694" s="7"/>
      <c r="M694" s="6" t="s">
        <v>154</v>
      </c>
      <c r="N694" s="5" t="s">
        <v>56</v>
      </c>
      <c r="O694" s="9"/>
      <c r="P694" s="6" t="str">
        <f>VLOOKUP(Table1[[#This Row],[SMT]],Table13[[SMT'#]:[163 J Election Question]],9,0)</f>
        <v>No</v>
      </c>
      <c r="Q694" s="6"/>
      <c r="R694" s="6"/>
      <c r="S69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94" s="38">
        <f>VLOOKUP(Table1[[#This Row],[SMT]],'[1]Section 163(j) Election'!$A$5:$J$1406,7,0)</f>
        <v>0</v>
      </c>
    </row>
    <row r="695" spans="1:20" s="5" customFormat="1" ht="30" customHeight="1" x14ac:dyDescent="0.25">
      <c r="A695" s="5" t="s">
        <v>118</v>
      </c>
      <c r="B695" s="15">
        <v>63962</v>
      </c>
      <c r="C695" s="6">
        <v>100</v>
      </c>
      <c r="D695" s="5" t="s">
        <v>118</v>
      </c>
      <c r="E695" s="5" t="s">
        <v>146</v>
      </c>
      <c r="F695" s="5" t="s">
        <v>147</v>
      </c>
      <c r="G695" s="5" t="s">
        <v>148</v>
      </c>
      <c r="H695" s="5" t="s">
        <v>115</v>
      </c>
      <c r="I695" s="5" t="s">
        <v>43</v>
      </c>
      <c r="J695" s="5" t="s">
        <v>149</v>
      </c>
      <c r="K695" s="7">
        <v>40176</v>
      </c>
      <c r="L695" s="7"/>
      <c r="M695" s="6" t="s">
        <v>123</v>
      </c>
      <c r="N695" s="5" t="s">
        <v>47</v>
      </c>
      <c r="O695" s="9"/>
      <c r="P695" s="6" t="str">
        <f>VLOOKUP(Table1[[#This Row],[SMT]],Table13[[SMT'#]:[163 J Election Question]],9,0)</f>
        <v>No</v>
      </c>
      <c r="Q695" s="6"/>
      <c r="R695" s="6"/>
      <c r="S69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95" s="37">
        <f>VLOOKUP(Table1[[#This Row],[SMT]],'[1]Section 163(j) Election'!$A$5:$J$1406,7,0)</f>
        <v>0</v>
      </c>
    </row>
    <row r="696" spans="1:20" s="21" customFormat="1" ht="30" customHeight="1" x14ac:dyDescent="0.25">
      <c r="A696" s="5" t="s">
        <v>4062</v>
      </c>
      <c r="B696" s="15">
        <v>63965</v>
      </c>
      <c r="C696" s="6">
        <v>100</v>
      </c>
      <c r="D696" s="5" t="s">
        <v>4062</v>
      </c>
      <c r="E696" s="5" t="s">
        <v>4069</v>
      </c>
      <c r="F696" s="5" t="s">
        <v>4070</v>
      </c>
      <c r="G696" s="5" t="s">
        <v>828</v>
      </c>
      <c r="H696" s="5" t="s">
        <v>164</v>
      </c>
      <c r="I696" s="5" t="s">
        <v>133</v>
      </c>
      <c r="J696" s="5" t="s">
        <v>302</v>
      </c>
      <c r="K696" s="7">
        <v>40168</v>
      </c>
      <c r="L696" s="7"/>
      <c r="M696" s="6" t="s">
        <v>123</v>
      </c>
      <c r="N696" s="5" t="s">
        <v>47</v>
      </c>
      <c r="O696" s="9"/>
      <c r="P696" s="6" t="str">
        <f>VLOOKUP(Table1[[#This Row],[SMT]],[3]Sheet1!$A$11:$AC$60,29,0)</f>
        <v>No</v>
      </c>
      <c r="Q696" s="6"/>
      <c r="R696" s="6"/>
      <c r="S69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96" s="38">
        <f>VLOOKUP(Table1[[#This Row],[SMT]],'[1]Section 163(j) Election'!$A$5:$J$1406,7,0)</f>
        <v>0</v>
      </c>
    </row>
    <row r="697" spans="1:20" s="5" customFormat="1" ht="30" customHeight="1" x14ac:dyDescent="0.25">
      <c r="A697" s="5" t="s">
        <v>4062</v>
      </c>
      <c r="B697" s="15">
        <v>63984</v>
      </c>
      <c r="C697" s="6">
        <v>100</v>
      </c>
      <c r="D697" s="5" t="s">
        <v>4062</v>
      </c>
      <c r="E697" s="5" t="s">
        <v>4071</v>
      </c>
      <c r="F697" s="5" t="s">
        <v>4072</v>
      </c>
      <c r="G697" s="5" t="s">
        <v>1689</v>
      </c>
      <c r="H697" s="5" t="s">
        <v>144</v>
      </c>
      <c r="I697" s="5" t="s">
        <v>133</v>
      </c>
      <c r="J697" s="5" t="s">
        <v>294</v>
      </c>
      <c r="K697" s="7">
        <v>40283</v>
      </c>
      <c r="L697" s="7"/>
      <c r="M697" s="6" t="s">
        <v>46</v>
      </c>
      <c r="N697" s="5" t="s">
        <v>26</v>
      </c>
      <c r="O697" s="9"/>
      <c r="P697" s="36" t="str">
        <f>VLOOKUP(Table1[[#This Row],[SMT]],'[4]Rptg Req - FYE 10-31'!$A$11:$AC$60,29,0)</f>
        <v>TO BE DECIDED BY GP</v>
      </c>
      <c r="Q697" s="6"/>
      <c r="R697" s="6"/>
      <c r="S697" s="37" t="str">
        <f>IF(VLOOKUP(Table1[[#This Row],[SMT]],'[1]Section 163(j) Election'!$A$5:$H$1484,8,0)=Table1[[#This Row],[Make Section 163j Election (Yes/No)]],"MATCH",VLOOKUP(Table1[[#This Row],[SMT]],'[1]Section 163(j) Election'!$A$5:$H$1406,8,0))</f>
        <v>HISTORIC CREDITS ONLY</v>
      </c>
      <c r="T697" s="37">
        <f>VLOOKUP(Table1[[#This Row],[SMT]],'[1]Section 163(j) Election'!$A$5:$J$1406,7,0)</f>
        <v>0</v>
      </c>
    </row>
    <row r="698" spans="1:20" s="21" customFormat="1" ht="30" customHeight="1" x14ac:dyDescent="0.25">
      <c r="A698" s="5" t="s">
        <v>3767</v>
      </c>
      <c r="B698" s="15">
        <v>63987</v>
      </c>
      <c r="C698" s="6">
        <v>100</v>
      </c>
      <c r="D698" s="5" t="s">
        <v>3767</v>
      </c>
      <c r="E698" s="5" t="s">
        <v>3773</v>
      </c>
      <c r="F698" s="5" t="s">
        <v>3774</v>
      </c>
      <c r="G698" s="5" t="s">
        <v>1330</v>
      </c>
      <c r="H698" s="5" t="s">
        <v>463</v>
      </c>
      <c r="I698" s="5" t="s">
        <v>452</v>
      </c>
      <c r="J698" s="5" t="s">
        <v>473</v>
      </c>
      <c r="K698" s="7">
        <v>39848</v>
      </c>
      <c r="L698" s="7"/>
      <c r="M698" s="6" t="s">
        <v>154</v>
      </c>
      <c r="N698" s="5" t="s">
        <v>178</v>
      </c>
      <c r="O698" s="9"/>
      <c r="P698" s="6" t="str">
        <f>VLOOKUP(Table1[[#This Row],[SMT]],Table13[[SMT'#]:[163 J Election Question]],9,0)</f>
        <v>Yes</v>
      </c>
      <c r="Q698" s="6">
        <v>2018</v>
      </c>
      <c r="R698" s="6"/>
      <c r="S69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98" s="38">
        <f>VLOOKUP(Table1[[#This Row],[SMT]],'[1]Section 163(j) Election'!$A$5:$J$1406,7,0)</f>
        <v>2018</v>
      </c>
    </row>
    <row r="699" spans="1:20" s="5" customFormat="1" ht="30" customHeight="1" x14ac:dyDescent="0.25">
      <c r="A699" s="5" t="s">
        <v>2950</v>
      </c>
      <c r="B699" s="15">
        <v>63988</v>
      </c>
      <c r="C699" s="6">
        <v>100</v>
      </c>
      <c r="D699" s="5" t="s">
        <v>2950</v>
      </c>
      <c r="E699" s="5" t="s">
        <v>2968</v>
      </c>
      <c r="F699" s="5" t="s">
        <v>2969</v>
      </c>
      <c r="G699" s="5" t="s">
        <v>543</v>
      </c>
      <c r="H699" s="5" t="s">
        <v>127</v>
      </c>
      <c r="I699" s="5" t="s">
        <v>43</v>
      </c>
      <c r="J699" s="5" t="s">
        <v>329</v>
      </c>
      <c r="K699" s="7">
        <v>40100</v>
      </c>
      <c r="L699" s="7"/>
      <c r="M699" s="6" t="s">
        <v>154</v>
      </c>
      <c r="N699" s="5" t="s">
        <v>47</v>
      </c>
      <c r="O699" s="9"/>
      <c r="P699" s="6" t="str">
        <f>VLOOKUP(Table1[[#This Row],[SMT]],Table13[[SMT'#]:[163 J Election Question]],9,0)</f>
        <v>Yes</v>
      </c>
      <c r="Q699" s="6">
        <v>2018</v>
      </c>
      <c r="R699" s="6"/>
      <c r="S69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699" s="37">
        <f>VLOOKUP(Table1[[#This Row],[SMT]],'[1]Section 163(j) Election'!$A$5:$J$1406,7,0)</f>
        <v>2018</v>
      </c>
    </row>
    <row r="700" spans="1:20" s="5" customFormat="1" ht="30" customHeight="1" x14ac:dyDescent="0.25">
      <c r="A700" s="5" t="s">
        <v>3045</v>
      </c>
      <c r="B700" s="15">
        <v>63989</v>
      </c>
      <c r="C700" s="6">
        <v>100</v>
      </c>
      <c r="D700" s="5" t="s">
        <v>3045</v>
      </c>
      <c r="E700" s="5" t="s">
        <v>3046</v>
      </c>
      <c r="F700" s="5" t="s">
        <v>3047</v>
      </c>
      <c r="G700" s="5" t="s">
        <v>543</v>
      </c>
      <c r="H700" s="5" t="s">
        <v>127</v>
      </c>
      <c r="I700" s="5" t="s">
        <v>43</v>
      </c>
      <c r="J700" s="5" t="s">
        <v>329</v>
      </c>
      <c r="K700" s="7">
        <v>40162</v>
      </c>
      <c r="L700" s="7"/>
      <c r="M700" s="6" t="s">
        <v>154</v>
      </c>
      <c r="N700" s="5" t="s">
        <v>47</v>
      </c>
      <c r="O700" s="9"/>
      <c r="P700" s="6" t="str">
        <f>VLOOKUP(Table1[[#This Row],[SMT]],Table13[[SMT'#]:[163 J Election Question]],9,0)</f>
        <v>No</v>
      </c>
      <c r="Q700" s="6"/>
      <c r="R700" s="6"/>
      <c r="S70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00" s="38">
        <f>VLOOKUP(Table1[[#This Row],[SMT]],'[1]Section 163(j) Election'!$A$5:$J$1406,7,0)</f>
        <v>0</v>
      </c>
    </row>
    <row r="701" spans="1:20" s="5" customFormat="1" ht="30" customHeight="1" x14ac:dyDescent="0.25">
      <c r="A701" s="5" t="s">
        <v>118</v>
      </c>
      <c r="B701" s="15">
        <v>64005</v>
      </c>
      <c r="C701" s="6">
        <v>100</v>
      </c>
      <c r="D701" s="5" t="s">
        <v>118</v>
      </c>
      <c r="E701" s="5" t="s">
        <v>150</v>
      </c>
      <c r="F701" s="5" t="s">
        <v>151</v>
      </c>
      <c r="G701" s="5" t="s">
        <v>152</v>
      </c>
      <c r="H701" s="5" t="s">
        <v>127</v>
      </c>
      <c r="I701" s="5" t="s">
        <v>43</v>
      </c>
      <c r="J701" s="5" t="s">
        <v>153</v>
      </c>
      <c r="K701" s="7">
        <v>40234</v>
      </c>
      <c r="L701" s="7"/>
      <c r="M701" s="6" t="s">
        <v>154</v>
      </c>
      <c r="N701" s="5" t="s">
        <v>47</v>
      </c>
      <c r="O701" s="9"/>
      <c r="P701" s="6" t="str">
        <f>VLOOKUP(Table1[[#This Row],[SMT]],Table13[[SMT'#]:[163 J Election Question]],9,0)</f>
        <v>No</v>
      </c>
      <c r="Q701" s="6"/>
      <c r="R701" s="6"/>
      <c r="S70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01" s="37">
        <f>VLOOKUP(Table1[[#This Row],[SMT]],'[1]Section 163(j) Election'!$A$5:$J$1406,7,0)</f>
        <v>0</v>
      </c>
    </row>
    <row r="702" spans="1:20" s="5" customFormat="1" ht="30" customHeight="1" x14ac:dyDescent="0.25">
      <c r="A702" s="5" t="s">
        <v>3675</v>
      </c>
      <c r="B702" s="15">
        <v>64010</v>
      </c>
      <c r="C702" s="6">
        <v>100</v>
      </c>
      <c r="D702" s="5" t="s">
        <v>3675</v>
      </c>
      <c r="E702" s="5" t="s">
        <v>3710</v>
      </c>
      <c r="F702" s="5" t="s">
        <v>3711</v>
      </c>
      <c r="G702" s="5" t="s">
        <v>1333</v>
      </c>
      <c r="H702" s="5" t="s">
        <v>1334</v>
      </c>
      <c r="I702" s="5" t="s">
        <v>17</v>
      </c>
      <c r="J702" s="5" t="s">
        <v>1335</v>
      </c>
      <c r="K702" s="7">
        <v>39799</v>
      </c>
      <c r="L702" s="7"/>
      <c r="M702" s="6" t="s">
        <v>117</v>
      </c>
      <c r="N702" s="5" t="s">
        <v>178</v>
      </c>
      <c r="O702" s="9"/>
      <c r="P702" s="6" t="str">
        <f>VLOOKUP(Table1[[#This Row],[SMT]],Table13[[SMT'#]:[163 J Election Question]],9,0)</f>
        <v>No</v>
      </c>
      <c r="Q702" s="6"/>
      <c r="R702" s="6"/>
      <c r="S70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02" s="38">
        <f>VLOOKUP(Table1[[#This Row],[SMT]],'[1]Section 163(j) Election'!$A$5:$J$1406,7,0)</f>
        <v>0</v>
      </c>
    </row>
    <row r="703" spans="1:20" s="5" customFormat="1" ht="30" customHeight="1" x14ac:dyDescent="0.25">
      <c r="A703" s="5" t="s">
        <v>618</v>
      </c>
      <c r="B703" s="15">
        <v>64013</v>
      </c>
      <c r="C703" s="6">
        <v>100</v>
      </c>
      <c r="D703" s="5" t="s">
        <v>618</v>
      </c>
      <c r="E703" s="5" t="s">
        <v>619</v>
      </c>
      <c r="F703" s="5" t="s">
        <v>620</v>
      </c>
      <c r="G703" s="5" t="s">
        <v>435</v>
      </c>
      <c r="H703" s="5" t="s">
        <v>109</v>
      </c>
      <c r="I703" s="5" t="s">
        <v>32</v>
      </c>
      <c r="J703" s="5" t="s">
        <v>110</v>
      </c>
      <c r="K703" s="7">
        <v>41244</v>
      </c>
      <c r="L703" s="7"/>
      <c r="M703" s="6" t="s">
        <v>334</v>
      </c>
      <c r="N703" s="5" t="s">
        <v>56</v>
      </c>
      <c r="O703" s="9"/>
      <c r="P703" s="6" t="str">
        <f>VLOOKUP(Table1[[#This Row],[SMT]],Table13[[SMT'#]:[163 J Election Question]],9,0)</f>
        <v>Yes</v>
      </c>
      <c r="Q703" s="6">
        <v>2018</v>
      </c>
      <c r="R703" s="6"/>
      <c r="S70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03" s="37">
        <f>VLOOKUP(Table1[[#This Row],[SMT]],'[1]Section 163(j) Election'!$A$5:$J$1406,7,0)</f>
        <v>2018</v>
      </c>
    </row>
    <row r="704" spans="1:20" s="5" customFormat="1" ht="30" customHeight="1" x14ac:dyDescent="0.25">
      <c r="A704" s="5" t="s">
        <v>3045</v>
      </c>
      <c r="B704" s="15">
        <v>64025</v>
      </c>
      <c r="C704" s="6">
        <v>100</v>
      </c>
      <c r="D704" s="5" t="s">
        <v>3045</v>
      </c>
      <c r="E704" s="5" t="s">
        <v>3048</v>
      </c>
      <c r="F704" s="5" t="s">
        <v>3049</v>
      </c>
      <c r="G704" s="5" t="s">
        <v>3050</v>
      </c>
      <c r="H704" s="5" t="s">
        <v>182</v>
      </c>
      <c r="I704" s="5" t="s">
        <v>32</v>
      </c>
      <c r="J704" s="5" t="s">
        <v>82</v>
      </c>
      <c r="K704" s="7">
        <v>40214</v>
      </c>
      <c r="L704" s="7"/>
      <c r="M704" s="6" t="s">
        <v>135</v>
      </c>
      <c r="N704" s="5" t="s">
        <v>47</v>
      </c>
      <c r="O704" s="9"/>
      <c r="P704" s="6" t="str">
        <f>VLOOKUP(Table1[[#This Row],[SMT]],Table13[[SMT'#]:[163 J Election Question]],9,0)</f>
        <v>No</v>
      </c>
      <c r="Q704" s="6"/>
      <c r="R704" s="6"/>
      <c r="S70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04" s="38">
        <f>VLOOKUP(Table1[[#This Row],[SMT]],'[1]Section 163(j) Election'!$A$5:$J$1406,7,0)</f>
        <v>0</v>
      </c>
    </row>
    <row r="705" spans="1:20" s="21" customFormat="1" ht="30" customHeight="1" x14ac:dyDescent="0.25">
      <c r="A705" s="5" t="s">
        <v>2970</v>
      </c>
      <c r="B705" s="15">
        <v>64031</v>
      </c>
      <c r="C705" s="6">
        <v>100</v>
      </c>
      <c r="D705" s="5" t="s">
        <v>2970</v>
      </c>
      <c r="E705" s="5" t="s">
        <v>2985</v>
      </c>
      <c r="F705" s="5" t="s">
        <v>2986</v>
      </c>
      <c r="G705" s="5" t="s">
        <v>604</v>
      </c>
      <c r="H705" s="5" t="s">
        <v>431</v>
      </c>
      <c r="I705" s="5" t="s">
        <v>43</v>
      </c>
      <c r="J705" s="5" t="s">
        <v>432</v>
      </c>
      <c r="K705" s="7">
        <v>40009</v>
      </c>
      <c r="L705" s="7"/>
      <c r="M705" s="6" t="s">
        <v>154</v>
      </c>
      <c r="N705" s="5" t="s">
        <v>26</v>
      </c>
      <c r="O705" s="9"/>
      <c r="P705" s="6" t="str">
        <f>VLOOKUP(Table1[[#This Row],[SMT]],Table13[[SMT'#]:[163 J Election Question]],9,0)</f>
        <v>Yes</v>
      </c>
      <c r="Q705" s="6">
        <v>2018</v>
      </c>
      <c r="R705" s="6"/>
      <c r="S70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05" s="37">
        <f>VLOOKUP(Table1[[#This Row],[SMT]],'[1]Section 163(j) Election'!$A$5:$J$1406,7,0)</f>
        <v>2018</v>
      </c>
    </row>
    <row r="706" spans="1:20" s="5" customFormat="1" ht="30" customHeight="1" x14ac:dyDescent="0.25">
      <c r="A706" s="5" t="s">
        <v>118</v>
      </c>
      <c r="B706" s="15">
        <v>64033</v>
      </c>
      <c r="C706" s="6">
        <v>100</v>
      </c>
      <c r="D706" s="5" t="s">
        <v>118</v>
      </c>
      <c r="E706" s="5" t="s">
        <v>155</v>
      </c>
      <c r="F706" s="5" t="s">
        <v>156</v>
      </c>
      <c r="G706" s="5" t="s">
        <v>138</v>
      </c>
      <c r="H706" s="5" t="s">
        <v>139</v>
      </c>
      <c r="I706" s="5" t="s">
        <v>32</v>
      </c>
      <c r="J706" s="5" t="s">
        <v>19</v>
      </c>
      <c r="K706" s="7">
        <v>40422</v>
      </c>
      <c r="L706" s="7"/>
      <c r="M706" s="6" t="s">
        <v>135</v>
      </c>
      <c r="N706" s="5" t="s">
        <v>47</v>
      </c>
      <c r="O706" s="9"/>
      <c r="P706" s="6" t="str">
        <f>VLOOKUP(Table1[[#This Row],[SMT]],Table13[[SMT'#]:[163 J Election Question]],9,0)</f>
        <v>No</v>
      </c>
      <c r="Q706" s="6"/>
      <c r="R706" s="6"/>
      <c r="S70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06" s="38">
        <f>VLOOKUP(Table1[[#This Row],[SMT]],'[1]Section 163(j) Election'!$A$5:$J$1406,7,0)</f>
        <v>0</v>
      </c>
    </row>
    <row r="707" spans="1:20" s="5" customFormat="1" ht="30" customHeight="1" x14ac:dyDescent="0.25">
      <c r="A707" s="5" t="s">
        <v>118</v>
      </c>
      <c r="B707" s="15">
        <v>64035</v>
      </c>
      <c r="C707" s="6">
        <v>100</v>
      </c>
      <c r="D707" s="5" t="s">
        <v>118</v>
      </c>
      <c r="E707" s="5" t="s">
        <v>157</v>
      </c>
      <c r="F707" s="5" t="s">
        <v>158</v>
      </c>
      <c r="G707" s="5" t="s">
        <v>159</v>
      </c>
      <c r="H707" s="5" t="s">
        <v>139</v>
      </c>
      <c r="I707" s="5" t="s">
        <v>32</v>
      </c>
      <c r="J707" s="5" t="s">
        <v>160</v>
      </c>
      <c r="K707" s="7">
        <v>40329</v>
      </c>
      <c r="L707" s="7"/>
      <c r="M707" s="6" t="s">
        <v>123</v>
      </c>
      <c r="N707" s="5" t="s">
        <v>47</v>
      </c>
      <c r="O707" s="9"/>
      <c r="P707" s="6" t="str">
        <f>VLOOKUP(Table1[[#This Row],[SMT]],Table13[[SMT'#]:[163 J Election Question]],9,0)</f>
        <v>No</v>
      </c>
      <c r="Q707" s="6"/>
      <c r="R707" s="6"/>
      <c r="S70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07" s="37">
        <f>VLOOKUP(Table1[[#This Row],[SMT]],'[1]Section 163(j) Election'!$A$5:$J$1406,7,0)</f>
        <v>0</v>
      </c>
    </row>
    <row r="708" spans="1:20" s="5" customFormat="1" ht="30" customHeight="1" x14ac:dyDescent="0.25">
      <c r="A708" s="5" t="s">
        <v>118</v>
      </c>
      <c r="B708" s="15">
        <v>64056</v>
      </c>
      <c r="C708" s="6">
        <v>85</v>
      </c>
      <c r="D708" s="5" t="s">
        <v>118</v>
      </c>
      <c r="E708" s="5" t="s">
        <v>161</v>
      </c>
      <c r="F708" s="5" t="s">
        <v>162</v>
      </c>
      <c r="G708" s="5" t="s">
        <v>163</v>
      </c>
      <c r="H708" s="5" t="s">
        <v>164</v>
      </c>
      <c r="I708" s="5" t="s">
        <v>133</v>
      </c>
      <c r="J708" s="5" t="s">
        <v>165</v>
      </c>
      <c r="K708" s="7">
        <v>40204</v>
      </c>
      <c r="L708" s="7"/>
      <c r="M708" s="6" t="s">
        <v>135</v>
      </c>
      <c r="N708" s="5" t="s">
        <v>47</v>
      </c>
      <c r="O708" s="9"/>
      <c r="P708" s="6" t="str">
        <f>VLOOKUP(Table1[[#This Row],[SMT]],Table13[[SMT'#]:[163 J Election Question]],9,0)</f>
        <v>Yes</v>
      </c>
      <c r="Q708" s="6">
        <v>2018</v>
      </c>
      <c r="R708" s="6"/>
      <c r="S70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08" s="38">
        <f>VLOOKUP(Table1[[#This Row],[SMT]],'[1]Section 163(j) Election'!$A$5:$J$1406,7,0)</f>
        <v>2018</v>
      </c>
    </row>
    <row r="709" spans="1:20" s="5" customFormat="1" ht="30" customHeight="1" x14ac:dyDescent="0.25">
      <c r="A709" s="5" t="s">
        <v>1786</v>
      </c>
      <c r="B709" s="15">
        <v>64056</v>
      </c>
      <c r="C709" s="6">
        <v>15</v>
      </c>
      <c r="D709" s="5" t="s">
        <v>1786</v>
      </c>
      <c r="E709" s="5" t="s">
        <v>161</v>
      </c>
      <c r="F709" s="5" t="s">
        <v>162</v>
      </c>
      <c r="G709" s="5" t="s">
        <v>163</v>
      </c>
      <c r="H709" s="5" t="s">
        <v>164</v>
      </c>
      <c r="I709" s="5" t="s">
        <v>133</v>
      </c>
      <c r="J709" s="5" t="s">
        <v>165</v>
      </c>
      <c r="K709" s="7">
        <v>40204</v>
      </c>
      <c r="L709" s="7"/>
      <c r="M709" s="6" t="s">
        <v>135</v>
      </c>
      <c r="N709" s="5" t="s">
        <v>47</v>
      </c>
      <c r="O709" s="9"/>
      <c r="P709" s="6" t="str">
        <f>VLOOKUP(Table1[[#This Row],[SMT]],Table13[[SMT'#]:[163 J Election Question]],9,0)</f>
        <v>Yes</v>
      </c>
      <c r="Q709" s="6">
        <v>2018</v>
      </c>
      <c r="R709" s="6"/>
      <c r="S70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09" s="37">
        <f>VLOOKUP(Table1[[#This Row],[SMT]],'[1]Section 163(j) Election'!$A$5:$J$1406,7,0)</f>
        <v>2018</v>
      </c>
    </row>
    <row r="710" spans="1:20" s="5" customFormat="1" ht="30" customHeight="1" x14ac:dyDescent="0.25">
      <c r="A710" s="5" t="s">
        <v>3045</v>
      </c>
      <c r="B710" s="15">
        <v>64067</v>
      </c>
      <c r="C710" s="6">
        <v>100</v>
      </c>
      <c r="D710" s="5" t="s">
        <v>3045</v>
      </c>
      <c r="E710" s="5" t="s">
        <v>3051</v>
      </c>
      <c r="F710" s="5" t="s">
        <v>3052</v>
      </c>
      <c r="G710" s="5" t="s">
        <v>322</v>
      </c>
      <c r="H710" s="5" t="s">
        <v>88</v>
      </c>
      <c r="I710" s="5" t="s">
        <v>32</v>
      </c>
      <c r="J710" s="5" t="s">
        <v>323</v>
      </c>
      <c r="K710" s="7">
        <v>40162</v>
      </c>
      <c r="L710" s="7"/>
      <c r="M710" s="6" t="s">
        <v>154</v>
      </c>
      <c r="N710" s="5" t="s">
        <v>47</v>
      </c>
      <c r="O710" s="9"/>
      <c r="P710" s="6" t="str">
        <f>VLOOKUP(Table1[[#This Row],[SMT]],Table13[[SMT'#]:[163 J Election Question]],9,0)</f>
        <v>No</v>
      </c>
      <c r="Q710" s="6"/>
      <c r="R710" s="6"/>
      <c r="S71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10" s="38">
        <f>VLOOKUP(Table1[[#This Row],[SMT]],'[1]Section 163(j) Election'!$A$5:$J$1406,7,0)</f>
        <v>0</v>
      </c>
    </row>
    <row r="711" spans="1:20" s="5" customFormat="1" ht="30" customHeight="1" x14ac:dyDescent="0.25">
      <c r="A711" s="5" t="s">
        <v>2970</v>
      </c>
      <c r="B711" s="15">
        <v>64075</v>
      </c>
      <c r="C711" s="6">
        <v>100</v>
      </c>
      <c r="D711" s="5" t="s">
        <v>2970</v>
      </c>
      <c r="E711" s="5" t="s">
        <v>2987</v>
      </c>
      <c r="F711" s="5" t="s">
        <v>2988</v>
      </c>
      <c r="G711" s="5" t="s">
        <v>2989</v>
      </c>
      <c r="H711" s="5" t="s">
        <v>127</v>
      </c>
      <c r="I711" s="5" t="s">
        <v>43</v>
      </c>
      <c r="J711" s="5" t="s">
        <v>33</v>
      </c>
      <c r="K711" s="7">
        <v>40171</v>
      </c>
      <c r="L711" s="7"/>
      <c r="M711" s="6" t="s">
        <v>123</v>
      </c>
      <c r="N711" s="5" t="s">
        <v>47</v>
      </c>
      <c r="O711" s="9"/>
      <c r="P711" s="6" t="str">
        <f>VLOOKUP(Table1[[#This Row],[SMT]],Table13[[SMT'#]:[163 J Election Question]],9,0)</f>
        <v>No</v>
      </c>
      <c r="Q711" s="6"/>
      <c r="R711" s="6"/>
      <c r="S71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11" s="37">
        <f>VLOOKUP(Table1[[#This Row],[SMT]],'[1]Section 163(j) Election'!$A$5:$J$1406,7,0)</f>
        <v>0</v>
      </c>
    </row>
    <row r="712" spans="1:20" s="5" customFormat="1" ht="30" customHeight="1" x14ac:dyDescent="0.25">
      <c r="A712" s="5" t="s">
        <v>3904</v>
      </c>
      <c r="B712" s="15">
        <v>64076</v>
      </c>
      <c r="C712" s="6">
        <v>100</v>
      </c>
      <c r="D712" s="5" t="s">
        <v>3904</v>
      </c>
      <c r="E712" s="5" t="s">
        <v>3907</v>
      </c>
      <c r="F712" s="5" t="s">
        <v>3908</v>
      </c>
      <c r="G712" s="5" t="s">
        <v>3909</v>
      </c>
      <c r="H712" s="5" t="s">
        <v>132</v>
      </c>
      <c r="I712" s="5" t="s">
        <v>133</v>
      </c>
      <c r="J712" s="5" t="s">
        <v>540</v>
      </c>
      <c r="K712" s="7">
        <v>42304</v>
      </c>
      <c r="L712" s="7"/>
      <c r="M712" s="6" t="s">
        <v>90</v>
      </c>
      <c r="N712" s="5" t="s">
        <v>47</v>
      </c>
      <c r="O712" s="9"/>
      <c r="P712" s="6" t="str">
        <f>VLOOKUP(Table1[[#This Row],[SMT]],Table13[[SMT'#]:[163 J Election Question]],9,0)</f>
        <v>Yes</v>
      </c>
      <c r="Q712" s="6">
        <v>2018</v>
      </c>
      <c r="R712" s="6"/>
      <c r="S71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12" s="38">
        <f>VLOOKUP(Table1[[#This Row],[SMT]],'[1]Section 163(j) Election'!$A$5:$J$1406,7,0)</f>
        <v>2018</v>
      </c>
    </row>
    <row r="713" spans="1:20" s="21" customFormat="1" ht="30" customHeight="1" x14ac:dyDescent="0.25">
      <c r="A713" s="5" t="s">
        <v>265</v>
      </c>
      <c r="B713" s="15">
        <v>64078</v>
      </c>
      <c r="C713" s="6">
        <v>85</v>
      </c>
      <c r="D713" s="5" t="s">
        <v>265</v>
      </c>
      <c r="E713" s="5" t="s">
        <v>271</v>
      </c>
      <c r="F713" s="5" t="s">
        <v>272</v>
      </c>
      <c r="G713" s="5" t="s">
        <v>273</v>
      </c>
      <c r="H713" s="5" t="s">
        <v>144</v>
      </c>
      <c r="I713" s="5" t="s">
        <v>133</v>
      </c>
      <c r="J713" s="5" t="s">
        <v>274</v>
      </c>
      <c r="K713" s="7">
        <v>40463</v>
      </c>
      <c r="L713" s="7"/>
      <c r="M713" s="6" t="s">
        <v>135</v>
      </c>
      <c r="N713" s="5" t="s">
        <v>47</v>
      </c>
      <c r="O713" s="9"/>
      <c r="P713" s="6" t="str">
        <f>VLOOKUP(Table1[[#This Row],[SMT]],Table13[[SMT'#]:[163 J Election Question]],9,0)</f>
        <v>No</v>
      </c>
      <c r="Q713" s="6"/>
      <c r="R713" s="6"/>
      <c r="S71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13" s="37">
        <f>VLOOKUP(Table1[[#This Row],[SMT]],'[1]Section 163(j) Election'!$A$5:$J$1406,7,0)</f>
        <v>0</v>
      </c>
    </row>
    <row r="714" spans="1:20" s="5" customFormat="1" ht="30" customHeight="1" x14ac:dyDescent="0.25">
      <c r="A714" s="5" t="s">
        <v>1786</v>
      </c>
      <c r="B714" s="15">
        <v>64078</v>
      </c>
      <c r="C714" s="6">
        <v>15</v>
      </c>
      <c r="D714" s="5" t="s">
        <v>1786</v>
      </c>
      <c r="E714" s="5" t="s">
        <v>271</v>
      </c>
      <c r="F714" s="5" t="s">
        <v>272</v>
      </c>
      <c r="G714" s="5" t="s">
        <v>273</v>
      </c>
      <c r="H714" s="5" t="s">
        <v>144</v>
      </c>
      <c r="I714" s="5" t="s">
        <v>133</v>
      </c>
      <c r="J714" s="5" t="s">
        <v>274</v>
      </c>
      <c r="K714" s="7">
        <v>40463</v>
      </c>
      <c r="L714" s="7"/>
      <c r="M714" s="6" t="s">
        <v>135</v>
      </c>
      <c r="N714" s="5" t="s">
        <v>47</v>
      </c>
      <c r="O714" s="9"/>
      <c r="P714" s="6" t="str">
        <f>VLOOKUP(Table1[[#This Row],[SMT]],Table13[[SMT'#]:[163 J Election Question]],9,0)</f>
        <v>No</v>
      </c>
      <c r="Q714" s="6"/>
      <c r="R714" s="6"/>
      <c r="S71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14" s="38">
        <f>VLOOKUP(Table1[[#This Row],[SMT]],'[1]Section 163(j) Election'!$A$5:$J$1406,7,0)</f>
        <v>0</v>
      </c>
    </row>
    <row r="715" spans="1:20" s="5" customFormat="1" ht="30" customHeight="1" x14ac:dyDescent="0.25">
      <c r="A715" s="5" t="s">
        <v>378</v>
      </c>
      <c r="B715" s="15">
        <v>64080</v>
      </c>
      <c r="C715" s="6">
        <v>100</v>
      </c>
      <c r="D715" s="5" t="s">
        <v>378</v>
      </c>
      <c r="E715" s="5" t="s">
        <v>382</v>
      </c>
      <c r="F715" s="5" t="s">
        <v>383</v>
      </c>
      <c r="G715" s="5" t="s">
        <v>384</v>
      </c>
      <c r="H715" s="5" t="s">
        <v>132</v>
      </c>
      <c r="I715" s="5" t="s">
        <v>133</v>
      </c>
      <c r="J715" s="5" t="s">
        <v>385</v>
      </c>
      <c r="K715" s="7">
        <v>40892</v>
      </c>
      <c r="L715" s="7"/>
      <c r="M715" s="6" t="s">
        <v>250</v>
      </c>
      <c r="N715" s="5" t="s">
        <v>178</v>
      </c>
      <c r="O715" s="9"/>
      <c r="P715" s="6" t="str">
        <f>VLOOKUP(Table1[[#This Row],[SMT]],Table13[[SMT'#]:[163 J Election Question]],9,0)</f>
        <v>No</v>
      </c>
      <c r="Q715" s="6"/>
      <c r="R715" s="6"/>
      <c r="S71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15" s="37">
        <f>VLOOKUP(Table1[[#This Row],[SMT]],'[1]Section 163(j) Election'!$A$5:$J$1406,7,0)</f>
        <v>0</v>
      </c>
    </row>
    <row r="716" spans="1:20" s="5" customFormat="1" ht="30" customHeight="1" x14ac:dyDescent="0.25">
      <c r="A716" s="5" t="s">
        <v>1787</v>
      </c>
      <c r="B716" s="15">
        <v>64081</v>
      </c>
      <c r="C716" s="6">
        <v>100</v>
      </c>
      <c r="D716" s="5" t="s">
        <v>1787</v>
      </c>
      <c r="E716" s="5" t="s">
        <v>1788</v>
      </c>
      <c r="F716" s="5" t="s">
        <v>1789</v>
      </c>
      <c r="G716" s="5" t="s">
        <v>1247</v>
      </c>
      <c r="H716" s="5" t="s">
        <v>132</v>
      </c>
      <c r="I716" s="5" t="s">
        <v>133</v>
      </c>
      <c r="J716" s="5" t="s">
        <v>540</v>
      </c>
      <c r="K716" s="7">
        <v>40541</v>
      </c>
      <c r="L716" s="7"/>
      <c r="M716" s="6" t="s">
        <v>250</v>
      </c>
      <c r="N716" s="5" t="s">
        <v>47</v>
      </c>
      <c r="O716" s="9"/>
      <c r="P716" s="6" t="str">
        <f>VLOOKUP(Table1[[#This Row],[SMT]],Table13[[SMT'#]:[163 J Election Question]],9,0)</f>
        <v>No</v>
      </c>
      <c r="Q716" s="6"/>
      <c r="R716" s="6"/>
      <c r="S71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16" s="38">
        <f>VLOOKUP(Table1[[#This Row],[SMT]],'[1]Section 163(j) Election'!$A$5:$J$1406,7,0)</f>
        <v>2022</v>
      </c>
    </row>
    <row r="717" spans="1:20" s="5" customFormat="1" ht="30" customHeight="1" x14ac:dyDescent="0.25">
      <c r="A717" s="5" t="s">
        <v>4062</v>
      </c>
      <c r="B717" s="15">
        <v>64082</v>
      </c>
      <c r="C717" s="6">
        <v>100</v>
      </c>
      <c r="D717" s="5" t="s">
        <v>4062</v>
      </c>
      <c r="E717" s="5" t="s">
        <v>4073</v>
      </c>
      <c r="F717" s="5" t="s">
        <v>4074</v>
      </c>
      <c r="G717" s="5" t="s">
        <v>2942</v>
      </c>
      <c r="H717" s="5" t="s">
        <v>463</v>
      </c>
      <c r="I717" s="5" t="s">
        <v>452</v>
      </c>
      <c r="J717" s="5" t="s">
        <v>1320</v>
      </c>
      <c r="K717" s="7">
        <v>40766</v>
      </c>
      <c r="L717" s="7"/>
      <c r="M717" s="6" t="s">
        <v>135</v>
      </c>
      <c r="N717" s="5" t="s">
        <v>47</v>
      </c>
      <c r="O717" s="9"/>
      <c r="P717" s="6" t="str">
        <f>VLOOKUP(Table1[[#This Row],[SMT]],[3]Sheet1!$A$11:$AC$60,29,0)</f>
        <v>No</v>
      </c>
      <c r="Q717" s="6"/>
      <c r="R717" s="6"/>
      <c r="S71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17" s="37">
        <f>VLOOKUP(Table1[[#This Row],[SMT]],'[1]Section 163(j) Election'!$A$5:$J$1406,7,0)</f>
        <v>0</v>
      </c>
    </row>
    <row r="718" spans="1:20" s="5" customFormat="1" ht="30" customHeight="1" x14ac:dyDescent="0.25">
      <c r="A718" s="5" t="s">
        <v>2970</v>
      </c>
      <c r="B718" s="15">
        <v>64091</v>
      </c>
      <c r="C718" s="6">
        <v>100</v>
      </c>
      <c r="D718" s="5" t="s">
        <v>2970</v>
      </c>
      <c r="E718" s="5" t="s">
        <v>2990</v>
      </c>
      <c r="F718" s="5" t="s">
        <v>2991</v>
      </c>
      <c r="G718" s="5" t="s">
        <v>695</v>
      </c>
      <c r="H718" s="5" t="s">
        <v>68</v>
      </c>
      <c r="I718" s="5" t="s">
        <v>32</v>
      </c>
      <c r="J718" s="5" t="s">
        <v>62</v>
      </c>
      <c r="K718" s="7">
        <v>40057</v>
      </c>
      <c r="L718" s="7"/>
      <c r="M718" s="6" t="s">
        <v>135</v>
      </c>
      <c r="N718" s="5" t="s">
        <v>47</v>
      </c>
      <c r="O718" s="9"/>
      <c r="P718" s="6" t="str">
        <f>VLOOKUP(Table1[[#This Row],[SMT]],Table13[[SMT'#]:[163 J Election Question]],9,0)</f>
        <v>No</v>
      </c>
      <c r="Q718" s="6"/>
      <c r="R718" s="6"/>
      <c r="S71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18" s="38">
        <f>VLOOKUP(Table1[[#This Row],[SMT]],'[1]Section 163(j) Election'!$A$5:$J$1406,7,0)</f>
        <v>0</v>
      </c>
    </row>
    <row r="719" spans="1:20" s="5" customFormat="1" ht="30" customHeight="1" x14ac:dyDescent="0.25">
      <c r="A719" s="5" t="s">
        <v>440</v>
      </c>
      <c r="B719" s="15">
        <v>64092</v>
      </c>
      <c r="C719" s="6">
        <v>100</v>
      </c>
      <c r="D719" s="5" t="s">
        <v>440</v>
      </c>
      <c r="E719" s="5" t="s">
        <v>441</v>
      </c>
      <c r="F719" s="5" t="s">
        <v>442</v>
      </c>
      <c r="G719" s="5" t="s">
        <v>443</v>
      </c>
      <c r="H719" s="5" t="s">
        <v>164</v>
      </c>
      <c r="I719" s="5" t="s">
        <v>133</v>
      </c>
      <c r="J719" s="5" t="s">
        <v>444</v>
      </c>
      <c r="K719" s="7">
        <v>40056</v>
      </c>
      <c r="L719" s="7"/>
      <c r="M719" s="6" t="s">
        <v>123</v>
      </c>
      <c r="N719" s="5" t="s">
        <v>56</v>
      </c>
      <c r="O719" s="9"/>
      <c r="P719" s="6" t="str">
        <f>VLOOKUP(Table1[[#This Row],[SMT]],Table13[[SMT'#]:[163 J Election Question]],9,0)</f>
        <v>No</v>
      </c>
      <c r="Q719" s="6"/>
      <c r="R719" s="6"/>
      <c r="S71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19" s="37">
        <f>VLOOKUP(Table1[[#This Row],[SMT]],'[1]Section 163(j) Election'!$A$5:$J$1406,7,0)</f>
        <v>0</v>
      </c>
    </row>
    <row r="720" spans="1:20" s="5" customFormat="1" ht="30" customHeight="1" x14ac:dyDescent="0.25">
      <c r="A720" s="5" t="s">
        <v>118</v>
      </c>
      <c r="B720" s="15">
        <v>64093</v>
      </c>
      <c r="C720" s="6">
        <v>100</v>
      </c>
      <c r="D720" s="5" t="s">
        <v>118</v>
      </c>
      <c r="E720" s="5" t="s">
        <v>166</v>
      </c>
      <c r="F720" s="5" t="s">
        <v>167</v>
      </c>
      <c r="G720" s="5" t="s">
        <v>168</v>
      </c>
      <c r="H720" s="5" t="s">
        <v>88</v>
      </c>
      <c r="I720" s="5" t="s">
        <v>32</v>
      </c>
      <c r="J720" s="5" t="s">
        <v>89</v>
      </c>
      <c r="K720" s="7">
        <v>40304</v>
      </c>
      <c r="L720" s="7"/>
      <c r="M720" s="6" t="s">
        <v>123</v>
      </c>
      <c r="N720" s="5" t="s">
        <v>47</v>
      </c>
      <c r="O720" s="9"/>
      <c r="P720" s="6" t="str">
        <f>VLOOKUP(Table1[[#This Row],[SMT]],Table13[[SMT'#]:[163 J Election Question]],9,0)</f>
        <v>No</v>
      </c>
      <c r="Q720" s="6"/>
      <c r="R720" s="6"/>
      <c r="S72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20" s="38">
        <f>VLOOKUP(Table1[[#This Row],[SMT]],'[1]Section 163(j) Election'!$A$5:$J$1406,7,0)</f>
        <v>0</v>
      </c>
    </row>
    <row r="721" spans="1:20" s="5" customFormat="1" ht="30" customHeight="1" x14ac:dyDescent="0.25">
      <c r="A721" s="5" t="s">
        <v>591</v>
      </c>
      <c r="B721" s="15">
        <v>64096</v>
      </c>
      <c r="C721" s="6">
        <v>100</v>
      </c>
      <c r="D721" s="5" t="s">
        <v>591</v>
      </c>
      <c r="E721" s="5" t="s">
        <v>595</v>
      </c>
      <c r="F721" s="5" t="s">
        <v>596</v>
      </c>
      <c r="G721" s="5" t="s">
        <v>435</v>
      </c>
      <c r="H721" s="5" t="s">
        <v>109</v>
      </c>
      <c r="I721" s="5" t="s">
        <v>32</v>
      </c>
      <c r="J721" s="5" t="s">
        <v>110</v>
      </c>
      <c r="K721" s="7">
        <v>40813</v>
      </c>
      <c r="L721" s="7"/>
      <c r="M721" s="6" t="s">
        <v>334</v>
      </c>
      <c r="N721" s="5" t="s">
        <v>47</v>
      </c>
      <c r="O721" s="9"/>
      <c r="P721" s="6" t="str">
        <f>VLOOKUP(Table1[[#This Row],[SMT]],Table13[[SMT'#]:[163 J Election Question]],9,0)</f>
        <v>Yes</v>
      </c>
      <c r="Q721" s="6">
        <v>2018</v>
      </c>
      <c r="R721" s="6"/>
      <c r="S72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21" s="37">
        <f>VLOOKUP(Table1[[#This Row],[SMT]],'[1]Section 163(j) Election'!$A$5:$J$1406,7,0)</f>
        <v>2018</v>
      </c>
    </row>
    <row r="722" spans="1:20" s="5" customFormat="1" ht="30" customHeight="1" x14ac:dyDescent="0.25">
      <c r="A722" s="5" t="s">
        <v>118</v>
      </c>
      <c r="B722" s="15">
        <v>64102</v>
      </c>
      <c r="C722" s="6">
        <v>100</v>
      </c>
      <c r="D722" s="5" t="s">
        <v>118</v>
      </c>
      <c r="E722" s="5" t="s">
        <v>169</v>
      </c>
      <c r="F722" s="5" t="s">
        <v>170</v>
      </c>
      <c r="G722" s="5" t="s">
        <v>93</v>
      </c>
      <c r="H722" s="5" t="s">
        <v>88</v>
      </c>
      <c r="I722" s="5" t="s">
        <v>32</v>
      </c>
      <c r="J722" s="5" t="s">
        <v>171</v>
      </c>
      <c r="K722" s="7">
        <v>40156</v>
      </c>
      <c r="L722" s="7"/>
      <c r="M722" s="6" t="s">
        <v>123</v>
      </c>
      <c r="N722" s="5" t="s">
        <v>47</v>
      </c>
      <c r="O722" s="9"/>
      <c r="P722" s="6" t="str">
        <f>VLOOKUP(Table1[[#This Row],[SMT]],Table13[[SMT'#]:[163 J Election Question]],9,0)</f>
        <v>No</v>
      </c>
      <c r="Q722" s="6"/>
      <c r="R722" s="6"/>
      <c r="S72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22" s="38">
        <f>VLOOKUP(Table1[[#This Row],[SMT]],'[1]Section 163(j) Election'!$A$5:$J$1406,7,0)</f>
        <v>0</v>
      </c>
    </row>
    <row r="723" spans="1:20" s="5" customFormat="1" ht="30" customHeight="1" x14ac:dyDescent="0.25">
      <c r="A723" s="5" t="s">
        <v>118</v>
      </c>
      <c r="B723" s="15">
        <v>64111</v>
      </c>
      <c r="C723" s="6">
        <v>100</v>
      </c>
      <c r="D723" s="5" t="s">
        <v>118</v>
      </c>
      <c r="E723" s="5" t="s">
        <v>172</v>
      </c>
      <c r="F723" s="5" t="s">
        <v>173</v>
      </c>
      <c r="G723" s="5" t="s">
        <v>121</v>
      </c>
      <c r="H723" s="5" t="s">
        <v>100</v>
      </c>
      <c r="I723" s="5" t="s">
        <v>32</v>
      </c>
      <c r="J723" s="5" t="s">
        <v>122</v>
      </c>
      <c r="K723" s="7">
        <v>40135</v>
      </c>
      <c r="L723" s="7"/>
      <c r="M723" s="6" t="s">
        <v>123</v>
      </c>
      <c r="N723" s="5" t="s">
        <v>56</v>
      </c>
      <c r="O723" s="9"/>
      <c r="P723" s="6" t="str">
        <f>VLOOKUP(Table1[[#This Row],[SMT]],Table13[[SMT'#]:[163 J Election Question]],9,0)</f>
        <v>No</v>
      </c>
      <c r="Q723" s="6"/>
      <c r="R723" s="6"/>
      <c r="S72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23" s="37">
        <f>VLOOKUP(Table1[[#This Row],[SMT]],'[1]Section 163(j) Election'!$A$5:$J$1406,7,0)</f>
        <v>0</v>
      </c>
    </row>
    <row r="724" spans="1:20" s="5" customFormat="1" ht="30" customHeight="1" x14ac:dyDescent="0.25">
      <c r="A724" s="5" t="s">
        <v>118</v>
      </c>
      <c r="B724" s="15">
        <v>64124</v>
      </c>
      <c r="C724" s="6">
        <v>100</v>
      </c>
      <c r="D724" s="5" t="s">
        <v>118</v>
      </c>
      <c r="E724" s="5" t="s">
        <v>174</v>
      </c>
      <c r="F724" s="5" t="s">
        <v>175</v>
      </c>
      <c r="G724" s="5" t="s">
        <v>176</v>
      </c>
      <c r="H724" s="5" t="s">
        <v>68</v>
      </c>
      <c r="I724" s="5" t="s">
        <v>32</v>
      </c>
      <c r="J724" s="5" t="s">
        <v>177</v>
      </c>
      <c r="K724" s="7">
        <v>40479</v>
      </c>
      <c r="L724" s="7"/>
      <c r="M724" s="6" t="s">
        <v>135</v>
      </c>
      <c r="N724" s="5" t="s">
        <v>178</v>
      </c>
      <c r="O724" s="9"/>
      <c r="P724" s="6" t="str">
        <f>VLOOKUP(Table1[[#This Row],[SMT]],Table13[[SMT'#]:[163 J Election Question]],9,0)</f>
        <v>No</v>
      </c>
      <c r="Q724" s="6"/>
      <c r="R724" s="6"/>
      <c r="S72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24" s="38">
        <f>VLOOKUP(Table1[[#This Row],[SMT]],'[1]Section 163(j) Election'!$A$5:$J$1406,7,0)</f>
        <v>0</v>
      </c>
    </row>
    <row r="725" spans="1:20" s="5" customFormat="1" ht="30" customHeight="1" x14ac:dyDescent="0.25">
      <c r="A725" s="5" t="s">
        <v>4062</v>
      </c>
      <c r="B725" s="15">
        <v>64149</v>
      </c>
      <c r="C725" s="6">
        <v>100</v>
      </c>
      <c r="D725" s="5" t="s">
        <v>4062</v>
      </c>
      <c r="E725" s="5" t="s">
        <v>4075</v>
      </c>
      <c r="F725" s="5" t="s">
        <v>4076</v>
      </c>
      <c r="G725" s="5" t="s">
        <v>3604</v>
      </c>
      <c r="H725" s="5" t="s">
        <v>451</v>
      </c>
      <c r="I725" s="5" t="s">
        <v>452</v>
      </c>
      <c r="J725" s="5" t="s">
        <v>3605</v>
      </c>
      <c r="K725" s="7">
        <v>40359</v>
      </c>
      <c r="L725" s="7"/>
      <c r="M725" s="6" t="s">
        <v>135</v>
      </c>
      <c r="N725" s="5" t="s">
        <v>26</v>
      </c>
      <c r="O725" s="9"/>
      <c r="P725" s="6" t="str">
        <f>VLOOKUP(Table1[[#This Row],[SMT]],[3]Sheet1!$A$11:$AC$60,29,0)</f>
        <v>Yes</v>
      </c>
      <c r="Q725" s="6">
        <v>2019</v>
      </c>
      <c r="R725" s="6"/>
      <c r="S72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25" s="16">
        <f>VLOOKUP(Table1[[#This Row],[SMT]],'[1]Section 163(j) Election'!$A$5:$J$1406,7,0)</f>
        <v>2018</v>
      </c>
    </row>
    <row r="726" spans="1:20" s="5" customFormat="1" ht="30" customHeight="1" x14ac:dyDescent="0.25">
      <c r="A726" s="5" t="s">
        <v>118</v>
      </c>
      <c r="B726" s="15">
        <v>64168</v>
      </c>
      <c r="C726" s="6">
        <v>92.17</v>
      </c>
      <c r="D726" s="5" t="s">
        <v>118</v>
      </c>
      <c r="E726" s="5" t="s">
        <v>179</v>
      </c>
      <c r="F726" s="5" t="s">
        <v>180</v>
      </c>
      <c r="G726" s="5" t="s">
        <v>181</v>
      </c>
      <c r="H726" s="5" t="s">
        <v>182</v>
      </c>
      <c r="I726" s="5" t="s">
        <v>32</v>
      </c>
      <c r="J726" s="5" t="s">
        <v>62</v>
      </c>
      <c r="K726" s="7">
        <v>40210</v>
      </c>
      <c r="L726" s="7"/>
      <c r="M726" s="6" t="s">
        <v>135</v>
      </c>
      <c r="N726" s="5" t="s">
        <v>47</v>
      </c>
      <c r="O726" s="9"/>
      <c r="P726" s="6" t="str">
        <f>VLOOKUP(Table1[[#This Row],[SMT]],Table13[[SMT'#]:[163 J Election Question]],9,0)</f>
        <v>No</v>
      </c>
      <c r="Q726" s="6"/>
      <c r="R726" s="6"/>
      <c r="S72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26" s="38">
        <f>VLOOKUP(Table1[[#This Row],[SMT]],'[1]Section 163(j) Election'!$A$5:$J$1406,7,0)</f>
        <v>0</v>
      </c>
    </row>
    <row r="727" spans="1:20" s="5" customFormat="1" ht="30" customHeight="1" x14ac:dyDescent="0.25">
      <c r="A727" s="5" t="s">
        <v>1786</v>
      </c>
      <c r="B727" s="15">
        <v>64168</v>
      </c>
      <c r="C727" s="6">
        <v>7.83</v>
      </c>
      <c r="D727" s="5" t="s">
        <v>1786</v>
      </c>
      <c r="E727" s="5" t="s">
        <v>179</v>
      </c>
      <c r="F727" s="5" t="s">
        <v>180</v>
      </c>
      <c r="G727" s="5" t="s">
        <v>181</v>
      </c>
      <c r="H727" s="5" t="s">
        <v>182</v>
      </c>
      <c r="I727" s="5" t="s">
        <v>32</v>
      </c>
      <c r="J727" s="5" t="s">
        <v>62</v>
      </c>
      <c r="K727" s="7">
        <v>40210</v>
      </c>
      <c r="L727" s="7"/>
      <c r="M727" s="6" t="s">
        <v>135</v>
      </c>
      <c r="N727" s="5" t="s">
        <v>47</v>
      </c>
      <c r="O727" s="9"/>
      <c r="P727" s="6" t="str">
        <f>VLOOKUP(Table1[[#This Row],[SMT]],Table13[[SMT'#]:[163 J Election Question]],9,0)</f>
        <v>No</v>
      </c>
      <c r="Q727" s="6"/>
      <c r="R727" s="6"/>
      <c r="S72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27" s="37">
        <f>VLOOKUP(Table1[[#This Row],[SMT]],'[1]Section 163(j) Election'!$A$5:$J$1406,7,0)</f>
        <v>0</v>
      </c>
    </row>
    <row r="728" spans="1:20" s="5" customFormat="1" ht="30" customHeight="1" x14ac:dyDescent="0.25">
      <c r="A728" s="5" t="s">
        <v>3675</v>
      </c>
      <c r="B728" s="15">
        <v>64187</v>
      </c>
      <c r="C728" s="6">
        <v>15</v>
      </c>
      <c r="D728" s="5" t="s">
        <v>3675</v>
      </c>
      <c r="E728" s="5" t="s">
        <v>3712</v>
      </c>
      <c r="F728" s="5" t="s">
        <v>3713</v>
      </c>
      <c r="G728" s="5" t="s">
        <v>1330</v>
      </c>
      <c r="H728" s="5" t="s">
        <v>463</v>
      </c>
      <c r="I728" s="5" t="s">
        <v>452</v>
      </c>
      <c r="J728" s="5" t="s">
        <v>473</v>
      </c>
      <c r="K728" s="7">
        <v>40920</v>
      </c>
      <c r="L728" s="7"/>
      <c r="M728" s="6" t="s">
        <v>135</v>
      </c>
      <c r="N728" s="5" t="s">
        <v>178</v>
      </c>
      <c r="O728" s="9"/>
      <c r="P728" s="6" t="str">
        <f>VLOOKUP(Table1[[#This Row],[SMT]],Table13[[SMT'#]:[163 J Election Question]],9,0)</f>
        <v>No</v>
      </c>
      <c r="Q728" s="6"/>
      <c r="R728" s="6"/>
      <c r="S72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28" s="38">
        <f>VLOOKUP(Table1[[#This Row],[SMT]],'[1]Section 163(j) Election'!$A$5:$J$1406,7,0)</f>
        <v>0</v>
      </c>
    </row>
    <row r="729" spans="1:20" s="5" customFormat="1" ht="30" customHeight="1" x14ac:dyDescent="0.25">
      <c r="A729" s="5" t="s">
        <v>3739</v>
      </c>
      <c r="B729" s="15">
        <v>64187</v>
      </c>
      <c r="C729" s="6">
        <v>10</v>
      </c>
      <c r="D729" s="5" t="s">
        <v>3739</v>
      </c>
      <c r="E729" s="5" t="s">
        <v>3712</v>
      </c>
      <c r="F729" s="5" t="s">
        <v>3713</v>
      </c>
      <c r="G729" s="5" t="s">
        <v>1330</v>
      </c>
      <c r="H729" s="5" t="s">
        <v>463</v>
      </c>
      <c r="I729" s="5" t="s">
        <v>452</v>
      </c>
      <c r="J729" s="5" t="s">
        <v>473</v>
      </c>
      <c r="K729" s="7">
        <v>40920</v>
      </c>
      <c r="L729" s="7"/>
      <c r="M729" s="6" t="s">
        <v>135</v>
      </c>
      <c r="N729" s="5" t="s">
        <v>178</v>
      </c>
      <c r="O729" s="9"/>
      <c r="P729" s="6" t="str">
        <f>VLOOKUP(Table1[[#This Row],[SMT]],Table13[[SMT'#]:[163 J Election Question]],9,0)</f>
        <v>No</v>
      </c>
      <c r="Q729" s="6"/>
      <c r="R729" s="6"/>
      <c r="S72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29" s="37">
        <f>VLOOKUP(Table1[[#This Row],[SMT]],'[1]Section 163(j) Election'!$A$5:$J$1406,7,0)</f>
        <v>0</v>
      </c>
    </row>
    <row r="730" spans="1:20" s="5" customFormat="1" ht="30" customHeight="1" x14ac:dyDescent="0.25">
      <c r="A730" s="5" t="s">
        <v>3767</v>
      </c>
      <c r="B730" s="15">
        <v>64187</v>
      </c>
      <c r="C730" s="6">
        <v>75</v>
      </c>
      <c r="D730" s="5" t="s">
        <v>3767</v>
      </c>
      <c r="E730" s="5" t="s">
        <v>3712</v>
      </c>
      <c r="F730" s="5" t="s">
        <v>3713</v>
      </c>
      <c r="G730" s="5" t="s">
        <v>1330</v>
      </c>
      <c r="H730" s="5" t="s">
        <v>463</v>
      </c>
      <c r="I730" s="5" t="s">
        <v>452</v>
      </c>
      <c r="J730" s="5" t="s">
        <v>473</v>
      </c>
      <c r="K730" s="7">
        <v>40920</v>
      </c>
      <c r="L730" s="7"/>
      <c r="M730" s="6" t="s">
        <v>135</v>
      </c>
      <c r="N730" s="5" t="s">
        <v>178</v>
      </c>
      <c r="O730" s="9"/>
      <c r="P730" s="6" t="str">
        <f>VLOOKUP(Table1[[#This Row],[SMT]],Table13[[SMT'#]:[163 J Election Question]],9,0)</f>
        <v>No</v>
      </c>
      <c r="Q730" s="6"/>
      <c r="R730" s="6"/>
      <c r="S73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30" s="38">
        <f>VLOOKUP(Table1[[#This Row],[SMT]],'[1]Section 163(j) Election'!$A$5:$J$1406,7,0)</f>
        <v>0</v>
      </c>
    </row>
    <row r="731" spans="1:20" s="5" customFormat="1" ht="30" customHeight="1" x14ac:dyDescent="0.25">
      <c r="A731" s="5" t="s">
        <v>118</v>
      </c>
      <c r="B731" s="15">
        <v>64217</v>
      </c>
      <c r="C731" s="6">
        <v>85</v>
      </c>
      <c r="D731" s="5" t="s">
        <v>118</v>
      </c>
      <c r="E731" s="5" t="s">
        <v>183</v>
      </c>
      <c r="F731" s="5" t="s">
        <v>184</v>
      </c>
      <c r="G731" s="5" t="s">
        <v>185</v>
      </c>
      <c r="H731" s="5" t="s">
        <v>88</v>
      </c>
      <c r="I731" s="5" t="s">
        <v>32</v>
      </c>
      <c r="J731" s="5" t="s">
        <v>89</v>
      </c>
      <c r="K731" s="7">
        <v>40240</v>
      </c>
      <c r="L731" s="7"/>
      <c r="M731" s="6" t="s">
        <v>154</v>
      </c>
      <c r="N731" s="5" t="s">
        <v>56</v>
      </c>
      <c r="O731" s="9"/>
      <c r="P731" s="6" t="str">
        <f>VLOOKUP(Table1[[#This Row],[SMT]],Table13[[SMT'#]:[163 J Election Question]],9,0)</f>
        <v>No</v>
      </c>
      <c r="Q731" s="6"/>
      <c r="R731" s="6"/>
      <c r="S73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31" s="37">
        <f>VLOOKUP(Table1[[#This Row],[SMT]],'[1]Section 163(j) Election'!$A$5:$J$1406,7,0)</f>
        <v>0</v>
      </c>
    </row>
    <row r="732" spans="1:20" s="5" customFormat="1" ht="30" customHeight="1" x14ac:dyDescent="0.25">
      <c r="A732" s="5" t="s">
        <v>1786</v>
      </c>
      <c r="B732" s="15">
        <v>64217</v>
      </c>
      <c r="C732" s="6">
        <v>15</v>
      </c>
      <c r="D732" s="5" t="s">
        <v>1786</v>
      </c>
      <c r="E732" s="5" t="s">
        <v>183</v>
      </c>
      <c r="F732" s="5" t="s">
        <v>184</v>
      </c>
      <c r="G732" s="5" t="s">
        <v>185</v>
      </c>
      <c r="H732" s="5" t="s">
        <v>88</v>
      </c>
      <c r="I732" s="5" t="s">
        <v>32</v>
      </c>
      <c r="J732" s="5" t="s">
        <v>89</v>
      </c>
      <c r="K732" s="7">
        <v>40240</v>
      </c>
      <c r="L732" s="7"/>
      <c r="M732" s="6" t="s">
        <v>154</v>
      </c>
      <c r="N732" s="5" t="s">
        <v>56</v>
      </c>
      <c r="O732" s="9"/>
      <c r="P732" s="6" t="str">
        <f>VLOOKUP(Table1[[#This Row],[SMT]],Table13[[SMT'#]:[163 J Election Question]],9,0)</f>
        <v>No</v>
      </c>
      <c r="Q732" s="6"/>
      <c r="R732" s="6"/>
      <c r="S73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32" s="38">
        <f>VLOOKUP(Table1[[#This Row],[SMT]],'[1]Section 163(j) Election'!$A$5:$J$1406,7,0)</f>
        <v>0</v>
      </c>
    </row>
    <row r="733" spans="1:20" s="5" customFormat="1" ht="30" customHeight="1" x14ac:dyDescent="0.25">
      <c r="A733" s="5" t="s">
        <v>591</v>
      </c>
      <c r="B733" s="15">
        <v>64218</v>
      </c>
      <c r="C733" s="6">
        <v>100</v>
      </c>
      <c r="D733" s="5" t="s">
        <v>591</v>
      </c>
      <c r="E733" s="5" t="s">
        <v>597</v>
      </c>
      <c r="F733" s="5" t="s">
        <v>598</v>
      </c>
      <c r="G733" s="5" t="s">
        <v>599</v>
      </c>
      <c r="H733" s="5" t="s">
        <v>431</v>
      </c>
      <c r="I733" s="5" t="s">
        <v>43</v>
      </c>
      <c r="J733" s="5" t="s">
        <v>432</v>
      </c>
      <c r="K733" s="7">
        <v>40886</v>
      </c>
      <c r="L733" s="7"/>
      <c r="M733" s="6" t="s">
        <v>334</v>
      </c>
      <c r="N733" s="5" t="s">
        <v>178</v>
      </c>
      <c r="O733" s="9"/>
      <c r="P733" s="6" t="str">
        <f>VLOOKUP(Table1[[#This Row],[SMT]],Table13[[SMT'#]:[163 J Election Question]],9,0)</f>
        <v>No</v>
      </c>
      <c r="Q733" s="6"/>
      <c r="R733" s="6"/>
      <c r="S73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33" s="37">
        <f>VLOOKUP(Table1[[#This Row],[SMT]],'[1]Section 163(j) Election'!$A$5:$J$1406,7,0)</f>
        <v>0</v>
      </c>
    </row>
    <row r="734" spans="1:20" s="5" customFormat="1" ht="30" customHeight="1" x14ac:dyDescent="0.25">
      <c r="A734" s="5" t="s">
        <v>591</v>
      </c>
      <c r="B734" s="15">
        <v>64219</v>
      </c>
      <c r="C734" s="6">
        <v>100</v>
      </c>
      <c r="D734" s="5" t="s">
        <v>591</v>
      </c>
      <c r="E734" s="5" t="s">
        <v>600</v>
      </c>
      <c r="F734" s="5" t="s">
        <v>601</v>
      </c>
      <c r="G734" s="5" t="s">
        <v>599</v>
      </c>
      <c r="H734" s="5" t="s">
        <v>431</v>
      </c>
      <c r="I734" s="5" t="s">
        <v>43</v>
      </c>
      <c r="J734" s="5" t="s">
        <v>432</v>
      </c>
      <c r="K734" s="7">
        <v>40886</v>
      </c>
      <c r="L734" s="7"/>
      <c r="M734" s="6" t="s">
        <v>334</v>
      </c>
      <c r="N734" s="5" t="s">
        <v>178</v>
      </c>
      <c r="O734" s="9"/>
      <c r="P734" s="6" t="str">
        <f>VLOOKUP(Table1[[#This Row],[SMT]],Table13[[SMT'#]:[163 J Election Question]],9,0)</f>
        <v>No</v>
      </c>
      <c r="Q734" s="6"/>
      <c r="R734" s="6"/>
      <c r="S73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34" s="38">
        <f>VLOOKUP(Table1[[#This Row],[SMT]],'[1]Section 163(j) Election'!$A$5:$J$1406,7,0)</f>
        <v>0</v>
      </c>
    </row>
    <row r="735" spans="1:20" s="5" customFormat="1" ht="30" customHeight="1" x14ac:dyDescent="0.25">
      <c r="A735" s="5" t="s">
        <v>118</v>
      </c>
      <c r="B735" s="15">
        <v>64220</v>
      </c>
      <c r="C735" s="6">
        <v>100</v>
      </c>
      <c r="D735" s="5" t="s">
        <v>118</v>
      </c>
      <c r="E735" s="5" t="s">
        <v>186</v>
      </c>
      <c r="F735" s="5" t="s">
        <v>187</v>
      </c>
      <c r="G735" s="5" t="s">
        <v>188</v>
      </c>
      <c r="H735" s="5" t="s">
        <v>109</v>
      </c>
      <c r="I735" s="5" t="s">
        <v>32</v>
      </c>
      <c r="J735" s="5" t="s">
        <v>19</v>
      </c>
      <c r="K735" s="7">
        <v>40400</v>
      </c>
      <c r="L735" s="7"/>
      <c r="M735" s="6" t="s">
        <v>135</v>
      </c>
      <c r="N735" s="5" t="s">
        <v>47</v>
      </c>
      <c r="O735" s="9"/>
      <c r="P735" s="6" t="str">
        <f>VLOOKUP(Table1[[#This Row],[SMT]],Table13[[SMT'#]:[163 J Election Question]],9,0)</f>
        <v>No</v>
      </c>
      <c r="Q735" s="6"/>
      <c r="R735" s="6"/>
      <c r="S735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35" s="17">
        <f>VLOOKUP(Table1[[#This Row],[SMT]],'[1]Section 163(j) Election'!$A$5:$J$1406,7,0)</f>
        <v>0</v>
      </c>
    </row>
    <row r="736" spans="1:20" s="5" customFormat="1" ht="30" customHeight="1" x14ac:dyDescent="0.25">
      <c r="A736" s="5" t="s">
        <v>4062</v>
      </c>
      <c r="B736" s="15">
        <v>64225</v>
      </c>
      <c r="C736" s="6">
        <v>100</v>
      </c>
      <c r="D736" s="5" t="s">
        <v>4062</v>
      </c>
      <c r="E736" s="5" t="s">
        <v>4077</v>
      </c>
      <c r="F736" s="5" t="s">
        <v>4078</v>
      </c>
      <c r="G736" s="5" t="s">
        <v>1635</v>
      </c>
      <c r="H736" s="5" t="s">
        <v>132</v>
      </c>
      <c r="I736" s="5" t="s">
        <v>133</v>
      </c>
      <c r="J736" s="5" t="s">
        <v>1636</v>
      </c>
      <c r="K736" s="7">
        <v>40533</v>
      </c>
      <c r="L736" s="7"/>
      <c r="M736" s="6" t="s">
        <v>250</v>
      </c>
      <c r="N736" s="5" t="s">
        <v>47</v>
      </c>
      <c r="O736" s="9"/>
      <c r="P736" s="6" t="str">
        <f>VLOOKUP(Table1[[#This Row],[SMT]],[3]Sheet1!$A$11:$AC$60,29,0)</f>
        <v>Yes</v>
      </c>
      <c r="Q736" s="6">
        <v>2019</v>
      </c>
      <c r="R736" s="6"/>
      <c r="S736" s="40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36" s="41">
        <f>VLOOKUP(Table1[[#This Row],[SMT]],'[1]Section 163(j) Election'!$A$5:$J$1406,7,0)</f>
        <v>2018</v>
      </c>
    </row>
    <row r="737" spans="1:20" s="5" customFormat="1" ht="30" customHeight="1" x14ac:dyDescent="0.25">
      <c r="A737" s="5" t="s">
        <v>3739</v>
      </c>
      <c r="B737" s="15">
        <v>64228</v>
      </c>
      <c r="C737" s="6">
        <v>100</v>
      </c>
      <c r="D737" s="5" t="s">
        <v>3739</v>
      </c>
      <c r="E737" s="5" t="s">
        <v>3762</v>
      </c>
      <c r="F737" s="5" t="s">
        <v>3763</v>
      </c>
      <c r="G737" s="5" t="s">
        <v>3764</v>
      </c>
      <c r="H737" s="5" t="s">
        <v>3455</v>
      </c>
      <c r="I737" s="5" t="s">
        <v>17</v>
      </c>
      <c r="J737" s="5" t="s">
        <v>1320</v>
      </c>
      <c r="K737" s="7">
        <v>39932</v>
      </c>
      <c r="L737" s="7"/>
      <c r="M737" s="6" t="s">
        <v>154</v>
      </c>
      <c r="N737" s="5" t="s">
        <v>56</v>
      </c>
      <c r="O737" s="9"/>
      <c r="P737" s="6" t="str">
        <f>VLOOKUP(Table1[[#This Row],[SMT]],Table13[[SMT'#]:[163 J Election Question]],9,0)</f>
        <v>Yes</v>
      </c>
      <c r="Q737" s="6">
        <v>2018</v>
      </c>
      <c r="R737" s="6"/>
      <c r="S73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37" s="37">
        <f>VLOOKUP(Table1[[#This Row],[SMT]],'[1]Section 163(j) Election'!$A$5:$J$1406,7,0)</f>
        <v>2018</v>
      </c>
    </row>
    <row r="738" spans="1:20" s="5" customFormat="1" ht="30" customHeight="1" x14ac:dyDescent="0.25">
      <c r="A738" s="5" t="s">
        <v>2997</v>
      </c>
      <c r="B738" s="15">
        <v>64233</v>
      </c>
      <c r="C738" s="6">
        <v>100</v>
      </c>
      <c r="D738" s="5" t="s">
        <v>2997</v>
      </c>
      <c r="E738" s="5" t="s">
        <v>2998</v>
      </c>
      <c r="F738" s="5" t="s">
        <v>2999</v>
      </c>
      <c r="G738" s="5" t="s">
        <v>3000</v>
      </c>
      <c r="H738" s="5" t="s">
        <v>144</v>
      </c>
      <c r="I738" s="5" t="s">
        <v>133</v>
      </c>
      <c r="J738" s="5" t="s">
        <v>1805</v>
      </c>
      <c r="K738" s="7">
        <v>40773</v>
      </c>
      <c r="L738" s="7"/>
      <c r="M738" s="6" t="s">
        <v>135</v>
      </c>
      <c r="N738" s="5" t="s">
        <v>47</v>
      </c>
      <c r="O738" s="9"/>
      <c r="P738" s="6" t="str">
        <f>VLOOKUP(Table1[[#This Row],[SMT]],Table13[[SMT'#]:[163 J Election Question]],9,0)</f>
        <v>No</v>
      </c>
      <c r="Q738" s="6"/>
      <c r="R738" s="6"/>
      <c r="S73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38" s="38">
        <f>VLOOKUP(Table1[[#This Row],[SMT]],'[1]Section 163(j) Election'!$A$5:$J$1406,7,0)</f>
        <v>2022</v>
      </c>
    </row>
    <row r="739" spans="1:20" s="5" customFormat="1" ht="30" customHeight="1" x14ac:dyDescent="0.25">
      <c r="A739" s="5" t="s">
        <v>3045</v>
      </c>
      <c r="B739" s="15">
        <v>64236</v>
      </c>
      <c r="C739" s="6">
        <v>100</v>
      </c>
      <c r="D739" s="5" t="s">
        <v>3045</v>
      </c>
      <c r="E739" s="5" t="s">
        <v>3053</v>
      </c>
      <c r="F739" s="5" t="s">
        <v>3054</v>
      </c>
      <c r="G739" s="5" t="s">
        <v>1716</v>
      </c>
      <c r="H739" s="5" t="s">
        <v>31</v>
      </c>
      <c r="I739" s="5" t="s">
        <v>32</v>
      </c>
      <c r="J739" s="5" t="s">
        <v>19</v>
      </c>
      <c r="K739" s="7">
        <v>40452</v>
      </c>
      <c r="L739" s="7"/>
      <c r="M739" s="6" t="s">
        <v>250</v>
      </c>
      <c r="N739" s="5" t="s">
        <v>47</v>
      </c>
      <c r="O739" s="9"/>
      <c r="P739" s="6" t="str">
        <f>VLOOKUP(Table1[[#This Row],[SMT]],Table13[[SMT'#]:[163 J Election Question]],9,0)</f>
        <v>No</v>
      </c>
      <c r="Q739" s="6"/>
      <c r="R739" s="6"/>
      <c r="S73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39" s="37">
        <f>VLOOKUP(Table1[[#This Row],[SMT]],'[1]Section 163(j) Election'!$A$5:$J$1406,7,0)</f>
        <v>0</v>
      </c>
    </row>
    <row r="740" spans="1:20" s="5" customFormat="1" ht="30" customHeight="1" x14ac:dyDescent="0.25">
      <c r="A740" s="5" t="s">
        <v>4182</v>
      </c>
      <c r="B740" s="15">
        <v>64240</v>
      </c>
      <c r="C740" s="6">
        <v>100</v>
      </c>
      <c r="D740" s="5" t="s">
        <v>4182</v>
      </c>
      <c r="E740" s="5" t="s">
        <v>4183</v>
      </c>
      <c r="F740" s="5" t="s">
        <v>4184</v>
      </c>
      <c r="G740" s="5" t="s">
        <v>517</v>
      </c>
      <c r="H740" s="5" t="s">
        <v>499</v>
      </c>
      <c r="I740" s="5" t="s">
        <v>43</v>
      </c>
      <c r="J740" s="5" t="s">
        <v>494</v>
      </c>
      <c r="K740" s="7">
        <v>40617</v>
      </c>
      <c r="L740" s="7"/>
      <c r="M740" s="6" t="s">
        <v>135</v>
      </c>
      <c r="N740" s="5" t="s">
        <v>47</v>
      </c>
      <c r="O740" s="9"/>
      <c r="P740" s="6" t="str">
        <f>VLOOKUP(Table1[[#This Row],[SMT]],Table13[[SMT'#]:[163 J Election Question]],9,0)</f>
        <v>No</v>
      </c>
      <c r="Q740" s="6"/>
      <c r="R740" s="6"/>
      <c r="S74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40" s="38">
        <f>VLOOKUP(Table1[[#This Row],[SMT]],'[1]Section 163(j) Election'!$A$5:$J$1406,7,0)</f>
        <v>0</v>
      </c>
    </row>
    <row r="741" spans="1:20" s="5" customFormat="1" ht="30" customHeight="1" x14ac:dyDescent="0.25">
      <c r="A741" s="5" t="s">
        <v>118</v>
      </c>
      <c r="B741" s="15">
        <v>64242</v>
      </c>
      <c r="C741" s="6">
        <v>100</v>
      </c>
      <c r="D741" s="5" t="s">
        <v>118</v>
      </c>
      <c r="E741" s="5" t="s">
        <v>189</v>
      </c>
      <c r="F741" s="5" t="s">
        <v>190</v>
      </c>
      <c r="G741" s="5" t="s">
        <v>191</v>
      </c>
      <c r="H741" s="5" t="s">
        <v>109</v>
      </c>
      <c r="I741" s="5" t="s">
        <v>32</v>
      </c>
      <c r="J741" s="5" t="s">
        <v>33</v>
      </c>
      <c r="K741" s="7">
        <v>40161</v>
      </c>
      <c r="L741" s="7"/>
      <c r="M741" s="6" t="s">
        <v>154</v>
      </c>
      <c r="N741" s="5" t="s">
        <v>26</v>
      </c>
      <c r="O741" s="9"/>
      <c r="P741" s="6" t="str">
        <f>VLOOKUP(Table1[[#This Row],[SMT]],Table13[[SMT'#]:[163 J Election Question]],9,0)</f>
        <v>No</v>
      </c>
      <c r="Q741" s="6"/>
      <c r="R741" s="6"/>
      <c r="S74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41" s="37">
        <f>VLOOKUP(Table1[[#This Row],[SMT]],'[1]Section 163(j) Election'!$A$5:$J$1406,7,0)</f>
        <v>2022</v>
      </c>
    </row>
    <row r="742" spans="1:20" s="5" customFormat="1" ht="30" customHeight="1" x14ac:dyDescent="0.25">
      <c r="A742" s="5" t="s">
        <v>4232</v>
      </c>
      <c r="B742" s="15">
        <v>64243</v>
      </c>
      <c r="C742" s="6">
        <v>100</v>
      </c>
      <c r="D742" s="5" t="s">
        <v>4232</v>
      </c>
      <c r="E742" s="5" t="s">
        <v>4241</v>
      </c>
      <c r="F742" s="5" t="s">
        <v>4242</v>
      </c>
      <c r="G742" s="5" t="s">
        <v>604</v>
      </c>
      <c r="H742" s="5" t="s">
        <v>431</v>
      </c>
      <c r="I742" s="5" t="s">
        <v>43</v>
      </c>
      <c r="J742" s="5" t="s">
        <v>432</v>
      </c>
      <c r="K742" s="7">
        <v>40169</v>
      </c>
      <c r="L742" s="7"/>
      <c r="M742" s="6" t="s">
        <v>135</v>
      </c>
      <c r="N742" s="5" t="s">
        <v>47</v>
      </c>
      <c r="O742" s="9"/>
      <c r="P742" s="6" t="str">
        <f>VLOOKUP(Table1[[#This Row],[SMT]],Table13[[SMT'#]:[163 J Election Question]],9,0)</f>
        <v>Yes</v>
      </c>
      <c r="Q742" s="6">
        <v>2018</v>
      </c>
      <c r="R742" s="6"/>
      <c r="S74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42" s="38">
        <f>VLOOKUP(Table1[[#This Row],[SMT]],'[1]Section 163(j) Election'!$A$5:$J$1406,7,0)</f>
        <v>2018</v>
      </c>
    </row>
    <row r="743" spans="1:20" s="5" customFormat="1" ht="30" customHeight="1" x14ac:dyDescent="0.25">
      <c r="A743" s="5" t="s">
        <v>3767</v>
      </c>
      <c r="B743" s="15">
        <v>64281</v>
      </c>
      <c r="C743" s="6">
        <v>100</v>
      </c>
      <c r="D743" s="5" t="s">
        <v>3767</v>
      </c>
      <c r="E743" s="5" t="s">
        <v>3775</v>
      </c>
      <c r="F743" s="5" t="s">
        <v>3776</v>
      </c>
      <c r="G743" s="5" t="s">
        <v>3516</v>
      </c>
      <c r="H743" s="5" t="s">
        <v>463</v>
      </c>
      <c r="I743" s="5" t="s">
        <v>452</v>
      </c>
      <c r="J743" s="5" t="s">
        <v>3517</v>
      </c>
      <c r="K743" s="7">
        <v>40093</v>
      </c>
      <c r="L743" s="7"/>
      <c r="M743" s="6" t="s">
        <v>154</v>
      </c>
      <c r="N743" s="5" t="s">
        <v>178</v>
      </c>
      <c r="O743" s="9"/>
      <c r="P743" s="6" t="str">
        <f>VLOOKUP(Table1[[#This Row],[SMT]],Table13[[SMT'#]:[163 J Election Question]],9,0)</f>
        <v>Yes</v>
      </c>
      <c r="Q743" s="6">
        <v>2018</v>
      </c>
      <c r="R743" s="6"/>
      <c r="S74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43" s="37">
        <f>VLOOKUP(Table1[[#This Row],[SMT]],'[1]Section 163(j) Election'!$A$5:$J$1406,7,0)</f>
        <v>2018</v>
      </c>
    </row>
    <row r="744" spans="1:20" s="5" customFormat="1" ht="30" customHeight="1" x14ac:dyDescent="0.25">
      <c r="A744" s="5" t="s">
        <v>118</v>
      </c>
      <c r="B744" s="15">
        <v>64291</v>
      </c>
      <c r="C744" s="6">
        <v>100</v>
      </c>
      <c r="D744" s="5" t="s">
        <v>118</v>
      </c>
      <c r="E744" s="5" t="s">
        <v>192</v>
      </c>
      <c r="F744" s="5" t="s">
        <v>193</v>
      </c>
      <c r="G744" s="5" t="s">
        <v>194</v>
      </c>
      <c r="H744" s="5" t="s">
        <v>127</v>
      </c>
      <c r="I744" s="5" t="s">
        <v>43</v>
      </c>
      <c r="J744" s="5" t="s">
        <v>195</v>
      </c>
      <c r="K744" s="7">
        <v>40165</v>
      </c>
      <c r="L744" s="7"/>
      <c r="M744" s="6" t="s">
        <v>154</v>
      </c>
      <c r="N744" s="5" t="s">
        <v>47</v>
      </c>
      <c r="O744" s="9"/>
      <c r="P744" s="6" t="str">
        <f>VLOOKUP(Table1[[#This Row],[SMT]],Table13[[SMT'#]:[163 J Election Question]],9,0)</f>
        <v>No</v>
      </c>
      <c r="Q744" s="6"/>
      <c r="R744" s="6"/>
      <c r="S74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44" s="38">
        <f>VLOOKUP(Table1[[#This Row],[SMT]],'[1]Section 163(j) Election'!$A$5:$J$1406,7,0)</f>
        <v>0</v>
      </c>
    </row>
    <row r="745" spans="1:20" s="5" customFormat="1" ht="30" customHeight="1" x14ac:dyDescent="0.25">
      <c r="A745" s="5" t="s">
        <v>2970</v>
      </c>
      <c r="B745" s="15">
        <v>64297</v>
      </c>
      <c r="C745" s="6">
        <v>100</v>
      </c>
      <c r="D745" s="5" t="s">
        <v>2970</v>
      </c>
      <c r="E745" s="5" t="s">
        <v>2992</v>
      </c>
      <c r="F745" s="5" t="s">
        <v>2993</v>
      </c>
      <c r="G745" s="5" t="s">
        <v>2994</v>
      </c>
      <c r="H745" s="5" t="s">
        <v>203</v>
      </c>
      <c r="I745" s="5" t="s">
        <v>133</v>
      </c>
      <c r="J745" s="5" t="s">
        <v>1064</v>
      </c>
      <c r="K745" s="7">
        <v>40147</v>
      </c>
      <c r="L745" s="7"/>
      <c r="M745" s="6" t="s">
        <v>123</v>
      </c>
      <c r="N745" s="5" t="s">
        <v>47</v>
      </c>
      <c r="O745" s="9"/>
      <c r="P745" s="6" t="str">
        <f>VLOOKUP(Table1[[#This Row],[SMT]],Table13[[SMT'#]:[163 J Election Question]],9,0)</f>
        <v>No</v>
      </c>
      <c r="Q745" s="6"/>
      <c r="R745" s="6"/>
      <c r="S74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45" s="37">
        <f>VLOOKUP(Table1[[#This Row],[SMT]],'[1]Section 163(j) Election'!$A$5:$J$1406,7,0)</f>
        <v>0</v>
      </c>
    </row>
    <row r="746" spans="1:20" s="5" customFormat="1" ht="30" customHeight="1" x14ac:dyDescent="0.25">
      <c r="A746" s="5" t="s">
        <v>118</v>
      </c>
      <c r="B746" s="15">
        <v>64299</v>
      </c>
      <c r="C746" s="6">
        <v>85</v>
      </c>
      <c r="D746" s="5" t="s">
        <v>118</v>
      </c>
      <c r="E746" s="5" t="s">
        <v>196</v>
      </c>
      <c r="F746" s="5" t="s">
        <v>197</v>
      </c>
      <c r="G746" s="5" t="s">
        <v>198</v>
      </c>
      <c r="H746" s="5" t="s">
        <v>115</v>
      </c>
      <c r="I746" s="5" t="s">
        <v>43</v>
      </c>
      <c r="J746" s="5" t="s">
        <v>199</v>
      </c>
      <c r="K746" s="7">
        <v>40352</v>
      </c>
      <c r="L746" s="7"/>
      <c r="M746" s="6" t="s">
        <v>135</v>
      </c>
      <c r="N746" s="5" t="s">
        <v>47</v>
      </c>
      <c r="O746" s="9"/>
      <c r="P746" s="6" t="str">
        <f>VLOOKUP(Table1[[#This Row],[SMT]],Table13[[SMT'#]:[163 J Election Question]],9,0)</f>
        <v>No</v>
      </c>
      <c r="Q746" s="6"/>
      <c r="R746" s="6"/>
      <c r="S74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46" s="38">
        <f>VLOOKUP(Table1[[#This Row],[SMT]],'[1]Section 163(j) Election'!$A$5:$J$1406,7,0)</f>
        <v>0</v>
      </c>
    </row>
    <row r="747" spans="1:20" s="5" customFormat="1" ht="30" customHeight="1" x14ac:dyDescent="0.25">
      <c r="A747" s="5" t="s">
        <v>1786</v>
      </c>
      <c r="B747" s="15">
        <v>64299</v>
      </c>
      <c r="C747" s="6">
        <v>15</v>
      </c>
      <c r="D747" s="5" t="s">
        <v>1786</v>
      </c>
      <c r="E747" s="5" t="s">
        <v>196</v>
      </c>
      <c r="F747" s="5" t="s">
        <v>197</v>
      </c>
      <c r="G747" s="5" t="s">
        <v>198</v>
      </c>
      <c r="H747" s="5" t="s">
        <v>115</v>
      </c>
      <c r="I747" s="5" t="s">
        <v>43</v>
      </c>
      <c r="J747" s="5" t="s">
        <v>199</v>
      </c>
      <c r="K747" s="7">
        <v>40352</v>
      </c>
      <c r="L747" s="7"/>
      <c r="M747" s="6" t="s">
        <v>135</v>
      </c>
      <c r="N747" s="5" t="s">
        <v>47</v>
      </c>
      <c r="O747" s="9"/>
      <c r="P747" s="6" t="str">
        <f>VLOOKUP(Table1[[#This Row],[SMT]],Table13[[SMT'#]:[163 J Election Question]],9,0)</f>
        <v>No</v>
      </c>
      <c r="Q747" s="6"/>
      <c r="R747" s="6"/>
      <c r="S74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47" s="37">
        <f>VLOOKUP(Table1[[#This Row],[SMT]],'[1]Section 163(j) Election'!$A$5:$J$1406,7,0)</f>
        <v>0</v>
      </c>
    </row>
    <row r="748" spans="1:20" s="5" customFormat="1" ht="30" customHeight="1" x14ac:dyDescent="0.25">
      <c r="A748" s="5" t="s">
        <v>118</v>
      </c>
      <c r="B748" s="15">
        <v>64305</v>
      </c>
      <c r="C748" s="6">
        <v>100</v>
      </c>
      <c r="D748" s="5" t="s">
        <v>118</v>
      </c>
      <c r="E748" s="5" t="s">
        <v>200</v>
      </c>
      <c r="F748" s="5" t="s">
        <v>201</v>
      </c>
      <c r="G748" s="5" t="s">
        <v>202</v>
      </c>
      <c r="H748" s="5" t="s">
        <v>203</v>
      </c>
      <c r="I748" s="5" t="s">
        <v>133</v>
      </c>
      <c r="J748" s="5" t="s">
        <v>204</v>
      </c>
      <c r="K748" s="7">
        <v>40156</v>
      </c>
      <c r="L748" s="7"/>
      <c r="M748" s="6" t="s">
        <v>154</v>
      </c>
      <c r="N748" s="5" t="s">
        <v>178</v>
      </c>
      <c r="O748" s="9"/>
      <c r="P748" s="6" t="str">
        <f>VLOOKUP(Table1[[#This Row],[SMT]],Table13[[SMT'#]:[163 J Election Question]],9,0)</f>
        <v>No</v>
      </c>
      <c r="Q748" s="6"/>
      <c r="R748" s="6"/>
      <c r="S74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48" s="38">
        <f>VLOOKUP(Table1[[#This Row],[SMT]],'[1]Section 163(j) Election'!$A$5:$J$1406,7,0)</f>
        <v>0</v>
      </c>
    </row>
    <row r="749" spans="1:20" s="5" customFormat="1" ht="30" customHeight="1" x14ac:dyDescent="0.25">
      <c r="A749" s="5" t="s">
        <v>118</v>
      </c>
      <c r="B749" s="15">
        <v>64307</v>
      </c>
      <c r="C749" s="6">
        <v>100</v>
      </c>
      <c r="D749" s="5" t="s">
        <v>118</v>
      </c>
      <c r="E749" s="5" t="s">
        <v>205</v>
      </c>
      <c r="F749" s="5" t="s">
        <v>206</v>
      </c>
      <c r="G749" s="5" t="s">
        <v>207</v>
      </c>
      <c r="H749" s="5" t="s">
        <v>203</v>
      </c>
      <c r="I749" s="5" t="s">
        <v>133</v>
      </c>
      <c r="J749" s="5" t="s">
        <v>208</v>
      </c>
      <c r="K749" s="7">
        <v>40336</v>
      </c>
      <c r="L749" s="7"/>
      <c r="M749" s="6" t="s">
        <v>135</v>
      </c>
      <c r="N749" s="5" t="s">
        <v>47</v>
      </c>
      <c r="O749" s="9"/>
      <c r="P749" s="6" t="str">
        <f>VLOOKUP(Table1[[#This Row],[SMT]],Table13[[SMT'#]:[163 J Election Question]],9,0)</f>
        <v>No</v>
      </c>
      <c r="Q749" s="6"/>
      <c r="R749" s="6"/>
      <c r="S74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49" s="37">
        <f>VLOOKUP(Table1[[#This Row],[SMT]],'[1]Section 163(j) Election'!$A$5:$J$1406,7,0)</f>
        <v>0</v>
      </c>
    </row>
    <row r="750" spans="1:20" s="5" customFormat="1" ht="30" customHeight="1" x14ac:dyDescent="0.25">
      <c r="A750" s="5" t="s">
        <v>2970</v>
      </c>
      <c r="B750" s="15">
        <v>64316</v>
      </c>
      <c r="C750" s="6">
        <v>100</v>
      </c>
      <c r="D750" s="5" t="s">
        <v>2970</v>
      </c>
      <c r="E750" s="5" t="s">
        <v>2995</v>
      </c>
      <c r="F750" s="5" t="s">
        <v>2996</v>
      </c>
      <c r="G750" s="5" t="s">
        <v>365</v>
      </c>
      <c r="H750" s="5" t="s">
        <v>109</v>
      </c>
      <c r="I750" s="5" t="s">
        <v>32</v>
      </c>
      <c r="J750" s="5" t="s">
        <v>216</v>
      </c>
      <c r="K750" s="7">
        <v>40074</v>
      </c>
      <c r="L750" s="7"/>
      <c r="M750" s="6" t="s">
        <v>154</v>
      </c>
      <c r="N750" s="5" t="s">
        <v>47</v>
      </c>
      <c r="O750" s="9"/>
      <c r="P750" s="6" t="str">
        <f>VLOOKUP(Table1[[#This Row],[SMT]],Table13[[SMT'#]:[163 J Election Question]],9,0)</f>
        <v>No</v>
      </c>
      <c r="Q750" s="6"/>
      <c r="R750" s="6"/>
      <c r="S75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50" s="38">
        <f>VLOOKUP(Table1[[#This Row],[SMT]],'[1]Section 163(j) Election'!$A$5:$J$1406,7,0)</f>
        <v>0</v>
      </c>
    </row>
    <row r="751" spans="1:20" s="5" customFormat="1" ht="30" customHeight="1" x14ac:dyDescent="0.25">
      <c r="A751" s="5" t="s">
        <v>265</v>
      </c>
      <c r="B751" s="15">
        <v>64319</v>
      </c>
      <c r="C751" s="6">
        <v>100</v>
      </c>
      <c r="D751" s="5" t="s">
        <v>265</v>
      </c>
      <c r="E751" s="5" t="s">
        <v>275</v>
      </c>
      <c r="F751" s="5" t="s">
        <v>276</v>
      </c>
      <c r="G751" s="5" t="s">
        <v>277</v>
      </c>
      <c r="H751" s="5" t="s">
        <v>61</v>
      </c>
      <c r="I751" s="5" t="s">
        <v>32</v>
      </c>
      <c r="J751" s="5" t="s">
        <v>278</v>
      </c>
      <c r="K751" s="7">
        <v>40529</v>
      </c>
      <c r="L751" s="7"/>
      <c r="M751" s="6" t="s">
        <v>135</v>
      </c>
      <c r="N751" s="5" t="s">
        <v>56</v>
      </c>
      <c r="O751" s="9"/>
      <c r="P751" s="6" t="str">
        <f>VLOOKUP(Table1[[#This Row],[SMT]],Table13[[SMT'#]:[163 J Election Question]],9,0)</f>
        <v>No</v>
      </c>
      <c r="Q751" s="6"/>
      <c r="R751" s="6"/>
      <c r="S75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51" s="37">
        <f>VLOOKUP(Table1[[#This Row],[SMT]],'[1]Section 163(j) Election'!$A$5:$J$1406,7,0)</f>
        <v>0</v>
      </c>
    </row>
    <row r="752" spans="1:20" s="5" customFormat="1" ht="30" customHeight="1" x14ac:dyDescent="0.25">
      <c r="A752" s="5" t="s">
        <v>118</v>
      </c>
      <c r="B752" s="15">
        <v>64320</v>
      </c>
      <c r="C752" s="6">
        <v>100</v>
      </c>
      <c r="D752" s="5" t="s">
        <v>118</v>
      </c>
      <c r="E752" s="5" t="s">
        <v>209</v>
      </c>
      <c r="F752" s="5" t="s">
        <v>210</v>
      </c>
      <c r="G752" s="5" t="s">
        <v>211</v>
      </c>
      <c r="H752" s="5" t="s">
        <v>31</v>
      </c>
      <c r="I752" s="5" t="s">
        <v>32</v>
      </c>
      <c r="J752" s="5" t="s">
        <v>212</v>
      </c>
      <c r="K752" s="7">
        <v>40269</v>
      </c>
      <c r="L752" s="7"/>
      <c r="M752" s="6" t="s">
        <v>123</v>
      </c>
      <c r="N752" s="5" t="s">
        <v>178</v>
      </c>
      <c r="O752" s="9"/>
      <c r="P752" s="6" t="str">
        <f>VLOOKUP(Table1[[#This Row],[SMT]],Table13[[SMT'#]:[163 J Election Question]],9,0)</f>
        <v>No</v>
      </c>
      <c r="Q752" s="6"/>
      <c r="R752" s="6"/>
      <c r="S75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52" s="38">
        <f>VLOOKUP(Table1[[#This Row],[SMT]],'[1]Section 163(j) Election'!$A$5:$J$1406,7,0)</f>
        <v>0</v>
      </c>
    </row>
    <row r="753" spans="1:20" s="5" customFormat="1" ht="30" customHeight="1" x14ac:dyDescent="0.25">
      <c r="A753" s="5" t="s">
        <v>118</v>
      </c>
      <c r="B753" s="15">
        <v>64323</v>
      </c>
      <c r="C753" s="6">
        <v>100</v>
      </c>
      <c r="D753" s="5" t="s">
        <v>118</v>
      </c>
      <c r="E753" s="5" t="s">
        <v>213</v>
      </c>
      <c r="F753" s="5" t="s">
        <v>214</v>
      </c>
      <c r="G753" s="5" t="s">
        <v>215</v>
      </c>
      <c r="H753" s="5" t="s">
        <v>109</v>
      </c>
      <c r="I753" s="5" t="s">
        <v>32</v>
      </c>
      <c r="J753" s="5" t="s">
        <v>216</v>
      </c>
      <c r="K753" s="7">
        <v>40148</v>
      </c>
      <c r="L753" s="7"/>
      <c r="M753" s="6" t="s">
        <v>135</v>
      </c>
      <c r="N753" s="5" t="s">
        <v>47</v>
      </c>
      <c r="O753" s="9"/>
      <c r="P753" s="6" t="str">
        <f>VLOOKUP(Table1[[#This Row],[SMT]],Table13[[SMT'#]:[163 J Election Question]],9,0)</f>
        <v>No</v>
      </c>
      <c r="Q753" s="6"/>
      <c r="R753" s="6"/>
      <c r="S75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53" s="37">
        <f>VLOOKUP(Table1[[#This Row],[SMT]],'[1]Section 163(j) Election'!$A$5:$J$1406,7,0)</f>
        <v>0</v>
      </c>
    </row>
    <row r="754" spans="1:20" s="5" customFormat="1" ht="30" customHeight="1" x14ac:dyDescent="0.25">
      <c r="A754" s="5" t="s">
        <v>265</v>
      </c>
      <c r="B754" s="15">
        <v>64325</v>
      </c>
      <c r="C754" s="6">
        <v>90.966800000000006</v>
      </c>
      <c r="D754" s="5" t="s">
        <v>265</v>
      </c>
      <c r="E754" s="5" t="s">
        <v>279</v>
      </c>
      <c r="F754" s="5" t="s">
        <v>280</v>
      </c>
      <c r="G754" s="5" t="s">
        <v>281</v>
      </c>
      <c r="H754" s="5" t="s">
        <v>88</v>
      </c>
      <c r="I754" s="5" t="s">
        <v>32</v>
      </c>
      <c r="J754" s="5" t="s">
        <v>94</v>
      </c>
      <c r="K754" s="7">
        <v>40479</v>
      </c>
      <c r="L754" s="7"/>
      <c r="M754" s="6" t="s">
        <v>123</v>
      </c>
      <c r="N754" s="5" t="s">
        <v>56</v>
      </c>
      <c r="O754" s="9"/>
      <c r="P754" s="6" t="str">
        <f>VLOOKUP(Table1[[#This Row],[SMT]],Table13[[SMT'#]:[163 J Election Question]],9,0)</f>
        <v>No</v>
      </c>
      <c r="Q754" s="6"/>
      <c r="R754" s="6"/>
      <c r="S75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54" s="38">
        <f>VLOOKUP(Table1[[#This Row],[SMT]],'[1]Section 163(j) Election'!$A$5:$J$1406,7,0)</f>
        <v>0</v>
      </c>
    </row>
    <row r="755" spans="1:20" s="5" customFormat="1" ht="30" customHeight="1" x14ac:dyDescent="0.25">
      <c r="A755" s="5" t="s">
        <v>1786</v>
      </c>
      <c r="B755" s="15">
        <v>64325</v>
      </c>
      <c r="C755" s="6">
        <v>9.0332000000000008</v>
      </c>
      <c r="D755" s="5" t="s">
        <v>1786</v>
      </c>
      <c r="E755" s="5" t="s">
        <v>279</v>
      </c>
      <c r="F755" s="5" t="s">
        <v>280</v>
      </c>
      <c r="G755" s="5" t="s">
        <v>281</v>
      </c>
      <c r="H755" s="5" t="s">
        <v>88</v>
      </c>
      <c r="I755" s="5" t="s">
        <v>32</v>
      </c>
      <c r="J755" s="5" t="s">
        <v>94</v>
      </c>
      <c r="K755" s="7">
        <v>40479</v>
      </c>
      <c r="L755" s="7"/>
      <c r="M755" s="6" t="s">
        <v>123</v>
      </c>
      <c r="N755" s="5" t="s">
        <v>56</v>
      </c>
      <c r="O755" s="9"/>
      <c r="P755" s="6" t="str">
        <f>VLOOKUP(Table1[[#This Row],[SMT]],Table13[[SMT'#]:[163 J Election Question]],9,0)</f>
        <v>No</v>
      </c>
      <c r="Q755" s="6"/>
      <c r="R755" s="6"/>
      <c r="S75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55" s="37">
        <f>VLOOKUP(Table1[[#This Row],[SMT]],'[1]Section 163(j) Election'!$A$5:$J$1406,7,0)</f>
        <v>0</v>
      </c>
    </row>
    <row r="756" spans="1:20" s="5" customFormat="1" ht="30" customHeight="1" x14ac:dyDescent="0.25">
      <c r="A756" s="5" t="s">
        <v>4062</v>
      </c>
      <c r="B756" s="15">
        <v>64332</v>
      </c>
      <c r="C756" s="6">
        <v>100</v>
      </c>
      <c r="D756" s="5" t="s">
        <v>4062</v>
      </c>
      <c r="E756" s="5" t="s">
        <v>4079</v>
      </c>
      <c r="F756" s="5" t="s">
        <v>4080</v>
      </c>
      <c r="G756" s="5" t="s">
        <v>638</v>
      </c>
      <c r="H756" s="5" t="s">
        <v>132</v>
      </c>
      <c r="I756" s="5" t="s">
        <v>133</v>
      </c>
      <c r="J756" s="5" t="s">
        <v>639</v>
      </c>
      <c r="K756" s="7">
        <v>40177</v>
      </c>
      <c r="L756" s="7"/>
      <c r="M756" s="6" t="s">
        <v>135</v>
      </c>
      <c r="N756" s="5" t="s">
        <v>47</v>
      </c>
      <c r="O756" s="9"/>
      <c r="P756" s="6" t="str">
        <f>VLOOKUP(Table1[[#This Row],[SMT]],[3]Sheet1!$A$11:$AC$60,29,0)</f>
        <v>No</v>
      </c>
      <c r="Q756" s="6"/>
      <c r="R756" s="6"/>
      <c r="S75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56" s="38">
        <f>VLOOKUP(Table1[[#This Row],[SMT]],'[1]Section 163(j) Election'!$A$5:$J$1406,7,0)</f>
        <v>0</v>
      </c>
    </row>
    <row r="757" spans="1:20" s="5" customFormat="1" ht="30" customHeight="1" x14ac:dyDescent="0.25">
      <c r="A757" s="5" t="s">
        <v>118</v>
      </c>
      <c r="B757" s="15">
        <v>64340</v>
      </c>
      <c r="C757" s="6">
        <v>100</v>
      </c>
      <c r="D757" s="5" t="s">
        <v>118</v>
      </c>
      <c r="E757" s="5" t="s">
        <v>217</v>
      </c>
      <c r="F757" s="5" t="s">
        <v>218</v>
      </c>
      <c r="G757" s="5" t="s">
        <v>219</v>
      </c>
      <c r="H757" s="5" t="s">
        <v>53</v>
      </c>
      <c r="I757" s="5" t="s">
        <v>43</v>
      </c>
      <c r="J757" s="5" t="s">
        <v>220</v>
      </c>
      <c r="K757" s="7">
        <v>40157</v>
      </c>
      <c r="L757" s="7"/>
      <c r="M757" s="6" t="s">
        <v>123</v>
      </c>
      <c r="N757" s="5" t="s">
        <v>47</v>
      </c>
      <c r="O757" s="9"/>
      <c r="P757" s="6" t="str">
        <f>VLOOKUP(Table1[[#This Row],[SMT]],Table13[[SMT'#]:[163 J Election Question]],9,0)</f>
        <v>No</v>
      </c>
      <c r="Q757" s="6"/>
      <c r="R757" s="6"/>
      <c r="S75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57" s="37">
        <f>VLOOKUP(Table1[[#This Row],[SMT]],'[1]Section 163(j) Election'!$A$5:$J$1406,7,0)</f>
        <v>0</v>
      </c>
    </row>
    <row r="758" spans="1:20" s="5" customFormat="1" ht="30" customHeight="1" x14ac:dyDescent="0.25">
      <c r="A758" s="5" t="s">
        <v>4182</v>
      </c>
      <c r="B758" s="15">
        <v>64342</v>
      </c>
      <c r="C758" s="6">
        <v>100</v>
      </c>
      <c r="D758" s="5" t="s">
        <v>4182</v>
      </c>
      <c r="E758" s="5" t="s">
        <v>4185</v>
      </c>
      <c r="F758" s="5" t="s">
        <v>4186</v>
      </c>
      <c r="G758" s="5" t="s">
        <v>2514</v>
      </c>
      <c r="H758" s="5" t="s">
        <v>42</v>
      </c>
      <c r="I758" s="5" t="s">
        <v>43</v>
      </c>
      <c r="J758" s="5" t="s">
        <v>1348</v>
      </c>
      <c r="K758" s="7">
        <v>40527</v>
      </c>
      <c r="L758" s="7"/>
      <c r="M758" s="6" t="s">
        <v>250</v>
      </c>
      <c r="N758" s="5" t="s">
        <v>47</v>
      </c>
      <c r="O758" s="9"/>
      <c r="P758" s="6" t="str">
        <f>VLOOKUP(Table1[[#This Row],[SMT]],Table13[[SMT'#]:[163 J Election Question]],9,0)</f>
        <v>Yes</v>
      </c>
      <c r="Q758" s="6">
        <v>2018</v>
      </c>
      <c r="R758" s="6"/>
      <c r="S75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58" s="38">
        <f>VLOOKUP(Table1[[#This Row],[SMT]],'[1]Section 163(j) Election'!$A$5:$J$1406,7,0)</f>
        <v>2018</v>
      </c>
    </row>
    <row r="759" spans="1:20" s="5" customFormat="1" ht="30" customHeight="1" x14ac:dyDescent="0.25">
      <c r="A759" s="5" t="s">
        <v>118</v>
      </c>
      <c r="B759" s="15">
        <v>64353</v>
      </c>
      <c r="C759" s="6">
        <v>100</v>
      </c>
      <c r="D759" s="5" t="s">
        <v>118</v>
      </c>
      <c r="E759" s="5" t="s">
        <v>221</v>
      </c>
      <c r="F759" s="5" t="s">
        <v>222</v>
      </c>
      <c r="G759" s="5" t="s">
        <v>198</v>
      </c>
      <c r="H759" s="5" t="s">
        <v>53</v>
      </c>
      <c r="I759" s="5" t="s">
        <v>43</v>
      </c>
      <c r="J759" s="5" t="s">
        <v>199</v>
      </c>
      <c r="K759" s="7">
        <v>40415</v>
      </c>
      <c r="L759" s="7"/>
      <c r="M759" s="6" t="s">
        <v>123</v>
      </c>
      <c r="N759" s="5" t="s">
        <v>47</v>
      </c>
      <c r="O759" s="9"/>
      <c r="P759" s="6" t="str">
        <f>VLOOKUP(Table1[[#This Row],[SMT]],Table13[[SMT'#]:[163 J Election Question]],9,0)</f>
        <v>No</v>
      </c>
      <c r="Q759" s="6"/>
      <c r="R759" s="6"/>
      <c r="S75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59" s="37">
        <f>VLOOKUP(Table1[[#This Row],[SMT]],'[1]Section 163(j) Election'!$A$5:$J$1406,7,0)</f>
        <v>0</v>
      </c>
    </row>
    <row r="760" spans="1:20" s="5" customFormat="1" ht="30" customHeight="1" x14ac:dyDescent="0.25">
      <c r="A760" s="5" t="s">
        <v>118</v>
      </c>
      <c r="B760" s="15">
        <v>64356</v>
      </c>
      <c r="C760" s="6">
        <v>85</v>
      </c>
      <c r="D760" s="5" t="s">
        <v>118</v>
      </c>
      <c r="E760" s="5" t="s">
        <v>223</v>
      </c>
      <c r="F760" s="5" t="s">
        <v>224</v>
      </c>
      <c r="G760" s="5" t="s">
        <v>148</v>
      </c>
      <c r="H760" s="5" t="s">
        <v>115</v>
      </c>
      <c r="I760" s="5" t="s">
        <v>43</v>
      </c>
      <c r="J760" s="5" t="s">
        <v>149</v>
      </c>
      <c r="K760" s="7">
        <v>40309</v>
      </c>
      <c r="L760" s="7"/>
      <c r="M760" s="6" t="s">
        <v>135</v>
      </c>
      <c r="N760" s="5" t="s">
        <v>47</v>
      </c>
      <c r="O760" s="9"/>
      <c r="P760" s="6" t="str">
        <f>VLOOKUP(Table1[[#This Row],[SMT]],Table13[[SMT'#]:[163 J Election Question]],9,0)</f>
        <v>No</v>
      </c>
      <c r="Q760" s="6"/>
      <c r="R760" s="6"/>
      <c r="S76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60" s="38">
        <f>VLOOKUP(Table1[[#This Row],[SMT]],'[1]Section 163(j) Election'!$A$5:$J$1406,7,0)</f>
        <v>2022</v>
      </c>
    </row>
    <row r="761" spans="1:20" s="5" customFormat="1" ht="30" customHeight="1" x14ac:dyDescent="0.25">
      <c r="A761" s="5" t="s">
        <v>1786</v>
      </c>
      <c r="B761" s="15">
        <v>64356</v>
      </c>
      <c r="C761" s="6">
        <v>15</v>
      </c>
      <c r="D761" s="5" t="s">
        <v>1786</v>
      </c>
      <c r="E761" s="5" t="s">
        <v>223</v>
      </c>
      <c r="F761" s="5" t="s">
        <v>224</v>
      </c>
      <c r="G761" s="5" t="s">
        <v>148</v>
      </c>
      <c r="H761" s="5" t="s">
        <v>115</v>
      </c>
      <c r="I761" s="5" t="s">
        <v>43</v>
      </c>
      <c r="J761" s="5" t="s">
        <v>149</v>
      </c>
      <c r="K761" s="7">
        <v>40309</v>
      </c>
      <c r="L761" s="7"/>
      <c r="M761" s="6" t="s">
        <v>135</v>
      </c>
      <c r="N761" s="5" t="s">
        <v>47</v>
      </c>
      <c r="O761" s="9"/>
      <c r="P761" s="6" t="str">
        <f>VLOOKUP(Table1[[#This Row],[SMT]],Table13[[SMT'#]:[163 J Election Question]],9,0)</f>
        <v>No</v>
      </c>
      <c r="Q761" s="6"/>
      <c r="R761" s="6"/>
      <c r="S76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61" s="37">
        <f>VLOOKUP(Table1[[#This Row],[SMT]],'[1]Section 163(j) Election'!$A$5:$J$1406,7,0)</f>
        <v>2022</v>
      </c>
    </row>
    <row r="762" spans="1:20" s="5" customFormat="1" ht="30" customHeight="1" x14ac:dyDescent="0.25">
      <c r="A762" s="5" t="s">
        <v>118</v>
      </c>
      <c r="B762" s="15">
        <v>64361</v>
      </c>
      <c r="C762" s="6">
        <v>85</v>
      </c>
      <c r="D762" s="5" t="s">
        <v>118</v>
      </c>
      <c r="E762" s="5" t="s">
        <v>225</v>
      </c>
      <c r="F762" s="5" t="s">
        <v>226</v>
      </c>
      <c r="G762" s="5" t="s">
        <v>227</v>
      </c>
      <c r="H762" s="5" t="s">
        <v>42</v>
      </c>
      <c r="I762" s="5" t="s">
        <v>43</v>
      </c>
      <c r="J762" s="5" t="s">
        <v>228</v>
      </c>
      <c r="K762" s="7">
        <v>40317</v>
      </c>
      <c r="L762" s="7"/>
      <c r="M762" s="6" t="s">
        <v>135</v>
      </c>
      <c r="N762" s="5" t="s">
        <v>47</v>
      </c>
      <c r="O762" s="9"/>
      <c r="P762" s="6" t="str">
        <f>VLOOKUP(Table1[[#This Row],[SMT]],Table13[[SMT'#]:[163 J Election Question]],9,0)</f>
        <v>No</v>
      </c>
      <c r="Q762" s="6"/>
      <c r="R762" s="6"/>
      <c r="S76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62" s="38">
        <f>VLOOKUP(Table1[[#This Row],[SMT]],'[1]Section 163(j) Election'!$A$5:$J$1406,7,0)</f>
        <v>0</v>
      </c>
    </row>
    <row r="763" spans="1:20" s="5" customFormat="1" ht="30" customHeight="1" x14ac:dyDescent="0.25">
      <c r="A763" s="5" t="s">
        <v>1786</v>
      </c>
      <c r="B763" s="15">
        <v>64361</v>
      </c>
      <c r="C763" s="6">
        <v>15</v>
      </c>
      <c r="D763" s="5" t="s">
        <v>1786</v>
      </c>
      <c r="E763" s="5" t="s">
        <v>225</v>
      </c>
      <c r="F763" s="5" t="s">
        <v>226</v>
      </c>
      <c r="G763" s="5" t="s">
        <v>227</v>
      </c>
      <c r="H763" s="5" t="s">
        <v>42</v>
      </c>
      <c r="I763" s="5" t="s">
        <v>43</v>
      </c>
      <c r="J763" s="5" t="s">
        <v>228</v>
      </c>
      <c r="K763" s="7">
        <v>40317</v>
      </c>
      <c r="L763" s="7"/>
      <c r="M763" s="6" t="s">
        <v>135</v>
      </c>
      <c r="N763" s="5" t="s">
        <v>47</v>
      </c>
      <c r="O763" s="9"/>
      <c r="P763" s="6" t="str">
        <f>VLOOKUP(Table1[[#This Row],[SMT]],Table13[[SMT'#]:[163 J Election Question]],9,0)</f>
        <v>No</v>
      </c>
      <c r="Q763" s="6"/>
      <c r="R763" s="6"/>
      <c r="S76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63" s="37">
        <f>VLOOKUP(Table1[[#This Row],[SMT]],'[1]Section 163(j) Election'!$A$5:$J$1406,7,0)</f>
        <v>0</v>
      </c>
    </row>
    <row r="764" spans="1:20" s="5" customFormat="1" ht="30" customHeight="1" x14ac:dyDescent="0.25">
      <c r="A764" s="5" t="s">
        <v>2637</v>
      </c>
      <c r="B764" s="15">
        <v>64370</v>
      </c>
      <c r="C764" s="6">
        <v>20</v>
      </c>
      <c r="D764" s="5" t="s">
        <v>2637</v>
      </c>
      <c r="E764" s="5" t="s">
        <v>2721</v>
      </c>
      <c r="F764" s="5" t="s">
        <v>2722</v>
      </c>
      <c r="G764" s="5" t="s">
        <v>2514</v>
      </c>
      <c r="H764" s="5" t="s">
        <v>42</v>
      </c>
      <c r="I764" s="5" t="s">
        <v>43</v>
      </c>
      <c r="J764" s="5" t="s">
        <v>1348</v>
      </c>
      <c r="K764" s="7">
        <v>40155</v>
      </c>
      <c r="L764" s="7"/>
      <c r="M764" s="6" t="s">
        <v>135</v>
      </c>
      <c r="N764" s="5" t="s">
        <v>47</v>
      </c>
      <c r="O764" s="9"/>
      <c r="P764" s="6" t="str">
        <f>VLOOKUP(Table1[[#This Row],[SMT]],Table13[[SMT'#]:[163 J Election Question]],9,0)</f>
        <v>No</v>
      </c>
      <c r="Q764" s="6"/>
      <c r="R764" s="6"/>
      <c r="S76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64" s="38">
        <f>VLOOKUP(Table1[[#This Row],[SMT]],'[1]Section 163(j) Election'!$A$5:$J$1406,7,0)</f>
        <v>0</v>
      </c>
    </row>
    <row r="765" spans="1:20" s="5" customFormat="1" ht="30" customHeight="1" x14ac:dyDescent="0.25">
      <c r="A765" s="5" t="s">
        <v>3777</v>
      </c>
      <c r="B765" s="15">
        <v>64370</v>
      </c>
      <c r="C765" s="6">
        <v>80</v>
      </c>
      <c r="D765" s="5" t="s">
        <v>3777</v>
      </c>
      <c r="E765" s="5" t="s">
        <v>2721</v>
      </c>
      <c r="F765" s="5" t="s">
        <v>2722</v>
      </c>
      <c r="G765" s="5" t="s">
        <v>2514</v>
      </c>
      <c r="H765" s="5" t="s">
        <v>42</v>
      </c>
      <c r="I765" s="5" t="s">
        <v>43</v>
      </c>
      <c r="J765" s="5" t="s">
        <v>1348</v>
      </c>
      <c r="K765" s="7">
        <v>40155</v>
      </c>
      <c r="L765" s="7"/>
      <c r="M765" s="6" t="s">
        <v>135</v>
      </c>
      <c r="N765" s="5" t="s">
        <v>47</v>
      </c>
      <c r="O765" s="9"/>
      <c r="P765" s="6" t="str">
        <f>VLOOKUP(Table1[[#This Row],[SMT]],Table13[[SMT'#]:[163 J Election Question]],9,0)</f>
        <v>No</v>
      </c>
      <c r="Q765" s="6"/>
      <c r="R765" s="6"/>
      <c r="S76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65" s="37">
        <f>VLOOKUP(Table1[[#This Row],[SMT]],'[1]Section 163(j) Election'!$A$5:$J$1406,7,0)</f>
        <v>0</v>
      </c>
    </row>
    <row r="766" spans="1:20" s="5" customFormat="1" ht="30" customHeight="1" x14ac:dyDescent="0.25">
      <c r="A766" s="5" t="s">
        <v>118</v>
      </c>
      <c r="B766" s="15">
        <v>64371</v>
      </c>
      <c r="C766" s="6">
        <v>85</v>
      </c>
      <c r="D766" s="5" t="s">
        <v>118</v>
      </c>
      <c r="E766" s="5" t="s">
        <v>229</v>
      </c>
      <c r="F766" s="5" t="s">
        <v>230</v>
      </c>
      <c r="G766" s="5" t="s">
        <v>231</v>
      </c>
      <c r="H766" s="5" t="s">
        <v>232</v>
      </c>
      <c r="I766" s="5" t="s">
        <v>133</v>
      </c>
      <c r="J766" s="5" t="s">
        <v>233</v>
      </c>
      <c r="K766" s="7">
        <v>40248</v>
      </c>
      <c r="L766" s="7"/>
      <c r="M766" s="6" t="s">
        <v>135</v>
      </c>
      <c r="N766" s="5" t="s">
        <v>47</v>
      </c>
      <c r="O766" s="9"/>
      <c r="P766" s="6" t="str">
        <f>VLOOKUP(Table1[[#This Row],[SMT]],Table13[[SMT'#]:[163 J Election Question]],9,0)</f>
        <v>No</v>
      </c>
      <c r="Q766" s="6"/>
      <c r="R766" s="6"/>
      <c r="S76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66" s="38">
        <f>VLOOKUP(Table1[[#This Row],[SMT]],'[1]Section 163(j) Election'!$A$5:$J$1406,7,0)</f>
        <v>0</v>
      </c>
    </row>
    <row r="767" spans="1:20" s="5" customFormat="1" ht="30" customHeight="1" x14ac:dyDescent="0.25">
      <c r="A767" s="5" t="s">
        <v>1786</v>
      </c>
      <c r="B767" s="15">
        <v>64371</v>
      </c>
      <c r="C767" s="6">
        <v>15</v>
      </c>
      <c r="D767" s="5" t="s">
        <v>1786</v>
      </c>
      <c r="E767" s="5" t="s">
        <v>229</v>
      </c>
      <c r="F767" s="5" t="s">
        <v>230</v>
      </c>
      <c r="G767" s="5" t="s">
        <v>231</v>
      </c>
      <c r="H767" s="5" t="s">
        <v>232</v>
      </c>
      <c r="I767" s="5" t="s">
        <v>133</v>
      </c>
      <c r="J767" s="5" t="s">
        <v>233</v>
      </c>
      <c r="K767" s="7">
        <v>40248</v>
      </c>
      <c r="L767" s="7"/>
      <c r="M767" s="6" t="s">
        <v>135</v>
      </c>
      <c r="N767" s="5" t="s">
        <v>47</v>
      </c>
      <c r="O767" s="9"/>
      <c r="P767" s="6" t="str">
        <f>VLOOKUP(Table1[[#This Row],[SMT]],Table13[[SMT'#]:[163 J Election Question]],9,0)</f>
        <v>No</v>
      </c>
      <c r="Q767" s="6"/>
      <c r="R767" s="6"/>
      <c r="S76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67" s="37">
        <f>VLOOKUP(Table1[[#This Row],[SMT]],'[1]Section 163(j) Election'!$A$5:$J$1406,7,0)</f>
        <v>0</v>
      </c>
    </row>
    <row r="768" spans="1:20" s="5" customFormat="1" ht="30" customHeight="1" x14ac:dyDescent="0.25">
      <c r="A768" s="5" t="s">
        <v>118</v>
      </c>
      <c r="B768" s="15">
        <v>64381</v>
      </c>
      <c r="C768" s="6">
        <v>85</v>
      </c>
      <c r="D768" s="5" t="s">
        <v>118</v>
      </c>
      <c r="E768" s="5" t="s">
        <v>234</v>
      </c>
      <c r="F768" s="5" t="s">
        <v>235</v>
      </c>
      <c r="G768" s="5" t="s">
        <v>231</v>
      </c>
      <c r="H768" s="5" t="s">
        <v>232</v>
      </c>
      <c r="I768" s="5" t="s">
        <v>133</v>
      </c>
      <c r="J768" s="5" t="s">
        <v>236</v>
      </c>
      <c r="K768" s="7">
        <v>40283</v>
      </c>
      <c r="L768" s="7"/>
      <c r="M768" s="6" t="s">
        <v>135</v>
      </c>
      <c r="N768" s="5" t="s">
        <v>47</v>
      </c>
      <c r="O768" s="9"/>
      <c r="P768" s="6" t="str">
        <f>VLOOKUP(Table1[[#This Row],[SMT]],Table13[[SMT'#]:[163 J Election Question]],9,0)</f>
        <v>No</v>
      </c>
      <c r="Q768" s="6"/>
      <c r="R768" s="6"/>
      <c r="S76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68" s="38">
        <f>VLOOKUP(Table1[[#This Row],[SMT]],'[1]Section 163(j) Election'!$A$5:$J$1406,7,0)</f>
        <v>2022</v>
      </c>
    </row>
    <row r="769" spans="1:20" s="5" customFormat="1" ht="30" customHeight="1" x14ac:dyDescent="0.25">
      <c r="A769" s="5" t="s">
        <v>1786</v>
      </c>
      <c r="B769" s="15">
        <v>64381</v>
      </c>
      <c r="C769" s="6">
        <v>15</v>
      </c>
      <c r="D769" s="5" t="s">
        <v>1786</v>
      </c>
      <c r="E769" s="5" t="s">
        <v>234</v>
      </c>
      <c r="F769" s="5" t="s">
        <v>235</v>
      </c>
      <c r="G769" s="5" t="s">
        <v>231</v>
      </c>
      <c r="H769" s="5" t="s">
        <v>232</v>
      </c>
      <c r="I769" s="5" t="s">
        <v>133</v>
      </c>
      <c r="J769" s="5" t="s">
        <v>236</v>
      </c>
      <c r="K769" s="7">
        <v>40283</v>
      </c>
      <c r="L769" s="7"/>
      <c r="M769" s="6" t="s">
        <v>135</v>
      </c>
      <c r="N769" s="5" t="s">
        <v>47</v>
      </c>
      <c r="O769" s="9"/>
      <c r="P769" s="6" t="str">
        <f>VLOOKUP(Table1[[#This Row],[SMT]],Table13[[SMT'#]:[163 J Election Question]],9,0)</f>
        <v>No</v>
      </c>
      <c r="Q769" s="6"/>
      <c r="R769" s="6"/>
      <c r="S76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69" s="37">
        <f>VLOOKUP(Table1[[#This Row],[SMT]],'[1]Section 163(j) Election'!$A$5:$J$1406,7,0)</f>
        <v>2022</v>
      </c>
    </row>
    <row r="770" spans="1:20" s="5" customFormat="1" ht="30" customHeight="1" x14ac:dyDescent="0.25">
      <c r="A770" s="5" t="s">
        <v>3045</v>
      </c>
      <c r="B770" s="15">
        <v>64389</v>
      </c>
      <c r="C770" s="6">
        <v>100</v>
      </c>
      <c r="D770" s="5" t="s">
        <v>3045</v>
      </c>
      <c r="E770" s="5" t="s">
        <v>3055</v>
      </c>
      <c r="F770" s="5" t="s">
        <v>3056</v>
      </c>
      <c r="G770" s="5" t="s">
        <v>3057</v>
      </c>
      <c r="H770" s="5" t="s">
        <v>182</v>
      </c>
      <c r="I770" s="5" t="s">
        <v>32</v>
      </c>
      <c r="J770" s="5" t="s">
        <v>1161</v>
      </c>
      <c r="K770" s="7">
        <v>40267</v>
      </c>
      <c r="L770" s="7"/>
      <c r="M770" s="6" t="s">
        <v>135</v>
      </c>
      <c r="N770" s="5" t="s">
        <v>47</v>
      </c>
      <c r="O770" s="9"/>
      <c r="P770" s="6" t="str">
        <f>VLOOKUP(Table1[[#This Row],[SMT]],Table13[[SMT'#]:[163 J Election Question]],9,0)</f>
        <v>No</v>
      </c>
      <c r="Q770" s="6"/>
      <c r="R770" s="6"/>
      <c r="S77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70" s="38">
        <f>VLOOKUP(Table1[[#This Row],[SMT]],'[1]Section 163(j) Election'!$A$5:$J$1406,7,0)</f>
        <v>0</v>
      </c>
    </row>
    <row r="771" spans="1:20" s="5" customFormat="1" ht="30" customHeight="1" x14ac:dyDescent="0.25">
      <c r="A771" s="5" t="s">
        <v>265</v>
      </c>
      <c r="B771" s="15">
        <v>64391</v>
      </c>
      <c r="C771" s="6">
        <v>100</v>
      </c>
      <c r="D771" s="5" t="s">
        <v>265</v>
      </c>
      <c r="E771" s="5" t="s">
        <v>282</v>
      </c>
      <c r="F771" s="5" t="s">
        <v>283</v>
      </c>
      <c r="G771" s="5" t="s">
        <v>284</v>
      </c>
      <c r="H771" s="5" t="s">
        <v>182</v>
      </c>
      <c r="I771" s="5" t="s">
        <v>32</v>
      </c>
      <c r="J771" s="5" t="s">
        <v>19</v>
      </c>
      <c r="K771" s="7">
        <v>40450</v>
      </c>
      <c r="L771" s="7"/>
      <c r="M771" s="6" t="s">
        <v>135</v>
      </c>
      <c r="N771" s="5" t="s">
        <v>47</v>
      </c>
      <c r="O771" s="9"/>
      <c r="P771" s="6" t="str">
        <f>VLOOKUP(Table1[[#This Row],[SMT]],Table13[[SMT'#]:[163 J Election Question]],9,0)</f>
        <v>No</v>
      </c>
      <c r="Q771" s="6"/>
      <c r="R771" s="6"/>
      <c r="S77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71" s="37">
        <f>VLOOKUP(Table1[[#This Row],[SMT]],'[1]Section 163(j) Election'!$A$5:$J$1406,7,0)</f>
        <v>0</v>
      </c>
    </row>
    <row r="772" spans="1:20" s="5" customFormat="1" ht="30" customHeight="1" x14ac:dyDescent="0.25">
      <c r="A772" s="5" t="s">
        <v>118</v>
      </c>
      <c r="B772" s="15">
        <v>64397</v>
      </c>
      <c r="C772" s="6">
        <v>51</v>
      </c>
      <c r="D772" s="5" t="s">
        <v>118</v>
      </c>
      <c r="E772" s="5" t="s">
        <v>237</v>
      </c>
      <c r="F772" s="5" t="s">
        <v>238</v>
      </c>
      <c r="G772" s="5" t="s">
        <v>239</v>
      </c>
      <c r="H772" s="5" t="s">
        <v>115</v>
      </c>
      <c r="I772" s="5" t="s">
        <v>43</v>
      </c>
      <c r="J772" s="5" t="s">
        <v>240</v>
      </c>
      <c r="K772" s="7">
        <v>40178</v>
      </c>
      <c r="L772" s="7"/>
      <c r="M772" s="6" t="s">
        <v>154</v>
      </c>
      <c r="N772" s="5" t="s">
        <v>56</v>
      </c>
      <c r="O772" s="9"/>
      <c r="P772" s="6" t="str">
        <f>VLOOKUP(Table1[[#This Row],[SMT]],Table13[[SMT'#]:[163 J Election Question]],9,0)</f>
        <v>No</v>
      </c>
      <c r="Q772" s="6"/>
      <c r="R772" s="6"/>
      <c r="S77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72" s="38">
        <f>VLOOKUP(Table1[[#This Row],[SMT]],'[1]Section 163(j) Election'!$A$5:$J$1406,7,0)</f>
        <v>0</v>
      </c>
    </row>
    <row r="773" spans="1:20" s="5" customFormat="1" ht="30" customHeight="1" x14ac:dyDescent="0.25">
      <c r="A773" s="5" t="s">
        <v>2637</v>
      </c>
      <c r="B773" s="15">
        <v>64397</v>
      </c>
      <c r="C773" s="6">
        <v>49</v>
      </c>
      <c r="D773" s="5" t="s">
        <v>2637</v>
      </c>
      <c r="E773" s="5" t="s">
        <v>237</v>
      </c>
      <c r="F773" s="5" t="s">
        <v>238</v>
      </c>
      <c r="G773" s="5" t="s">
        <v>239</v>
      </c>
      <c r="H773" s="5" t="s">
        <v>115</v>
      </c>
      <c r="I773" s="5" t="s">
        <v>43</v>
      </c>
      <c r="J773" s="5" t="s">
        <v>240</v>
      </c>
      <c r="K773" s="7">
        <v>40178</v>
      </c>
      <c r="L773" s="7"/>
      <c r="M773" s="6" t="s">
        <v>154</v>
      </c>
      <c r="N773" s="5" t="s">
        <v>56</v>
      </c>
      <c r="O773" s="9"/>
      <c r="P773" s="6" t="str">
        <f>VLOOKUP(Table1[[#This Row],[SMT]],Table13[[SMT'#]:[163 J Election Question]],9,0)</f>
        <v>No</v>
      </c>
      <c r="Q773" s="6"/>
      <c r="R773" s="6"/>
      <c r="S77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73" s="37">
        <f>VLOOKUP(Table1[[#This Row],[SMT]],'[1]Section 163(j) Election'!$A$5:$J$1406,7,0)</f>
        <v>0</v>
      </c>
    </row>
    <row r="774" spans="1:20" s="5" customFormat="1" ht="30" customHeight="1" x14ac:dyDescent="0.25">
      <c r="A774" s="5" t="s">
        <v>118</v>
      </c>
      <c r="B774" s="15">
        <v>64398</v>
      </c>
      <c r="C774" s="6">
        <v>100</v>
      </c>
      <c r="D774" s="5" t="s">
        <v>118</v>
      </c>
      <c r="E774" s="5" t="s">
        <v>241</v>
      </c>
      <c r="F774" s="5" t="s">
        <v>242</v>
      </c>
      <c r="G774" s="5" t="s">
        <v>239</v>
      </c>
      <c r="H774" s="5" t="s">
        <v>115</v>
      </c>
      <c r="I774" s="5" t="s">
        <v>43</v>
      </c>
      <c r="J774" s="5" t="s">
        <v>240</v>
      </c>
      <c r="K774" s="7">
        <v>40178</v>
      </c>
      <c r="L774" s="7"/>
      <c r="M774" s="6" t="s">
        <v>123</v>
      </c>
      <c r="N774" s="5" t="s">
        <v>56</v>
      </c>
      <c r="O774" s="9"/>
      <c r="P774" s="6" t="str">
        <f>VLOOKUP(Table1[[#This Row],[SMT]],Table13[[SMT'#]:[163 J Election Question]],9,0)</f>
        <v>No</v>
      </c>
      <c r="Q774" s="6"/>
      <c r="R774" s="6"/>
      <c r="S77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74" s="38">
        <f>VLOOKUP(Table1[[#This Row],[SMT]],'[1]Section 163(j) Election'!$A$5:$J$1406,7,0)</f>
        <v>0</v>
      </c>
    </row>
    <row r="775" spans="1:20" s="5" customFormat="1" ht="30" customHeight="1" x14ac:dyDescent="0.25">
      <c r="A775" s="5" t="s">
        <v>265</v>
      </c>
      <c r="B775" s="15">
        <v>64415</v>
      </c>
      <c r="C775" s="6">
        <v>85</v>
      </c>
      <c r="D775" s="5" t="s">
        <v>265</v>
      </c>
      <c r="E775" s="5" t="s">
        <v>286</v>
      </c>
      <c r="F775" s="5" t="s">
        <v>287</v>
      </c>
      <c r="G775" s="5" t="s">
        <v>288</v>
      </c>
      <c r="H775" s="5" t="s">
        <v>289</v>
      </c>
      <c r="I775" s="5" t="s">
        <v>133</v>
      </c>
      <c r="J775" s="5" t="s">
        <v>290</v>
      </c>
      <c r="K775" s="7">
        <v>40584</v>
      </c>
      <c r="L775" s="7"/>
      <c r="M775" s="6" t="s">
        <v>250</v>
      </c>
      <c r="N775" s="5" t="s">
        <v>47</v>
      </c>
      <c r="O775" s="9"/>
      <c r="P775" s="6" t="str">
        <f>VLOOKUP(Table1[[#This Row],[SMT]],Table13[[SMT'#]:[163 J Election Question]],9,0)</f>
        <v>No</v>
      </c>
      <c r="Q775" s="6"/>
      <c r="R775" s="6"/>
      <c r="S77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75" s="37">
        <f>VLOOKUP(Table1[[#This Row],[SMT]],'[1]Section 163(j) Election'!$A$5:$J$1406,7,0)</f>
        <v>2022</v>
      </c>
    </row>
    <row r="776" spans="1:20" s="5" customFormat="1" ht="30" customHeight="1" x14ac:dyDescent="0.25">
      <c r="A776" s="5" t="s">
        <v>1786</v>
      </c>
      <c r="B776" s="15">
        <v>64415</v>
      </c>
      <c r="C776" s="6">
        <v>15</v>
      </c>
      <c r="D776" s="5" t="s">
        <v>1786</v>
      </c>
      <c r="E776" s="5" t="s">
        <v>286</v>
      </c>
      <c r="F776" s="5" t="s">
        <v>287</v>
      </c>
      <c r="G776" s="5" t="s">
        <v>288</v>
      </c>
      <c r="H776" s="5" t="s">
        <v>289</v>
      </c>
      <c r="I776" s="5" t="s">
        <v>133</v>
      </c>
      <c r="J776" s="5" t="s">
        <v>290</v>
      </c>
      <c r="K776" s="7">
        <v>40584</v>
      </c>
      <c r="L776" s="7"/>
      <c r="M776" s="6" t="s">
        <v>250</v>
      </c>
      <c r="N776" s="5" t="s">
        <v>47</v>
      </c>
      <c r="O776" s="9"/>
      <c r="P776" s="6" t="str">
        <f>VLOOKUP(Table1[[#This Row],[SMT]],Table13[[SMT'#]:[163 J Election Question]],9,0)</f>
        <v>No</v>
      </c>
      <c r="Q776" s="6"/>
      <c r="R776" s="6"/>
      <c r="S77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76" s="38">
        <f>VLOOKUP(Table1[[#This Row],[SMT]],'[1]Section 163(j) Election'!$A$5:$J$1406,7,0)</f>
        <v>2022</v>
      </c>
    </row>
    <row r="777" spans="1:20" s="5" customFormat="1" ht="30" customHeight="1" x14ac:dyDescent="0.25">
      <c r="A777" s="5" t="s">
        <v>265</v>
      </c>
      <c r="B777" s="15">
        <v>64419</v>
      </c>
      <c r="C777" s="6">
        <v>100</v>
      </c>
      <c r="D777" s="5" t="s">
        <v>265</v>
      </c>
      <c r="E777" s="5" t="s">
        <v>291</v>
      </c>
      <c r="F777" s="5" t="s">
        <v>292</v>
      </c>
      <c r="G777" s="5" t="s">
        <v>293</v>
      </c>
      <c r="H777" s="5" t="s">
        <v>203</v>
      </c>
      <c r="I777" s="5" t="s">
        <v>133</v>
      </c>
      <c r="J777" s="5" t="s">
        <v>294</v>
      </c>
      <c r="K777" s="7">
        <v>40374</v>
      </c>
      <c r="L777" s="7"/>
      <c r="M777" s="6" t="s">
        <v>250</v>
      </c>
      <c r="N777" s="5" t="s">
        <v>178</v>
      </c>
      <c r="O777" s="9"/>
      <c r="P777" s="6" t="str">
        <f>VLOOKUP(Table1[[#This Row],[SMT]],Table13[[SMT'#]:[163 J Election Question]],9,0)</f>
        <v>No</v>
      </c>
      <c r="Q777" s="6"/>
      <c r="R777" s="6"/>
      <c r="S77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77" s="37">
        <f>VLOOKUP(Table1[[#This Row],[SMT]],'[1]Section 163(j) Election'!$A$5:$J$1406,7,0)</f>
        <v>0</v>
      </c>
    </row>
    <row r="778" spans="1:20" s="5" customFormat="1" ht="30" customHeight="1" x14ac:dyDescent="0.25">
      <c r="A778" s="5" t="s">
        <v>118</v>
      </c>
      <c r="B778" s="15">
        <v>64421</v>
      </c>
      <c r="C778" s="6">
        <v>85</v>
      </c>
      <c r="D778" s="5" t="s">
        <v>118</v>
      </c>
      <c r="E778" s="5" t="s">
        <v>243</v>
      </c>
      <c r="F778" s="5" t="s">
        <v>244</v>
      </c>
      <c r="G778" s="5" t="s">
        <v>245</v>
      </c>
      <c r="H778" s="5" t="s">
        <v>203</v>
      </c>
      <c r="I778" s="5" t="s">
        <v>133</v>
      </c>
      <c r="J778" s="5" t="s">
        <v>208</v>
      </c>
      <c r="K778" s="7">
        <v>40283</v>
      </c>
      <c r="L778" s="7"/>
      <c r="M778" s="6" t="s">
        <v>135</v>
      </c>
      <c r="N778" s="5" t="s">
        <v>56</v>
      </c>
      <c r="O778" s="9"/>
      <c r="P778" s="6" t="str">
        <f>VLOOKUP(Table1[[#This Row],[SMT]],Table13[[SMT'#]:[163 J Election Question]],9,0)</f>
        <v>No</v>
      </c>
      <c r="Q778" s="6"/>
      <c r="R778" s="6"/>
      <c r="S77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78" s="38">
        <f>VLOOKUP(Table1[[#This Row],[SMT]],'[1]Section 163(j) Election'!$A$5:$J$1406,7,0)</f>
        <v>0</v>
      </c>
    </row>
    <row r="779" spans="1:20" s="5" customFormat="1" ht="30" customHeight="1" x14ac:dyDescent="0.25">
      <c r="A779" s="5" t="s">
        <v>1786</v>
      </c>
      <c r="B779" s="15">
        <v>64421</v>
      </c>
      <c r="C779" s="6">
        <v>15</v>
      </c>
      <c r="D779" s="5" t="s">
        <v>1786</v>
      </c>
      <c r="E779" s="5" t="s">
        <v>243</v>
      </c>
      <c r="F779" s="5" t="s">
        <v>244</v>
      </c>
      <c r="G779" s="5" t="s">
        <v>245</v>
      </c>
      <c r="H779" s="5" t="s">
        <v>203</v>
      </c>
      <c r="I779" s="5" t="s">
        <v>133</v>
      </c>
      <c r="J779" s="5" t="s">
        <v>208</v>
      </c>
      <c r="K779" s="7">
        <v>40283</v>
      </c>
      <c r="L779" s="7"/>
      <c r="M779" s="6" t="s">
        <v>135</v>
      </c>
      <c r="N779" s="5" t="s">
        <v>56</v>
      </c>
      <c r="O779" s="9"/>
      <c r="P779" s="6" t="str">
        <f>VLOOKUP(Table1[[#This Row],[SMT]],Table13[[SMT'#]:[163 J Election Question]],9,0)</f>
        <v>No</v>
      </c>
      <c r="Q779" s="6"/>
      <c r="R779" s="6"/>
      <c r="S77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79" s="37">
        <f>VLOOKUP(Table1[[#This Row],[SMT]],'[1]Section 163(j) Election'!$A$5:$J$1406,7,0)</f>
        <v>0</v>
      </c>
    </row>
    <row r="780" spans="1:20" s="5" customFormat="1" ht="30" customHeight="1" x14ac:dyDescent="0.25">
      <c r="A780" s="5" t="s">
        <v>118</v>
      </c>
      <c r="B780" s="15">
        <v>64441</v>
      </c>
      <c r="C780" s="6">
        <v>100</v>
      </c>
      <c r="D780" s="5" t="s">
        <v>118</v>
      </c>
      <c r="E780" s="5" t="s">
        <v>246</v>
      </c>
      <c r="F780" s="5" t="s">
        <v>247</v>
      </c>
      <c r="G780" s="5" t="s">
        <v>248</v>
      </c>
      <c r="H780" s="5" t="s">
        <v>115</v>
      </c>
      <c r="I780" s="5" t="s">
        <v>43</v>
      </c>
      <c r="J780" s="5" t="s">
        <v>249</v>
      </c>
      <c r="K780" s="7">
        <v>40471</v>
      </c>
      <c r="L780" s="7"/>
      <c r="M780" s="6" t="s">
        <v>250</v>
      </c>
      <c r="N780" s="5" t="s">
        <v>47</v>
      </c>
      <c r="O780" s="9"/>
      <c r="P780" s="6" t="str">
        <f>VLOOKUP(Table1[[#This Row],[SMT]],Table13[[SMT'#]:[163 J Election Question]],9,0)</f>
        <v>Yes</v>
      </c>
      <c r="Q780" s="6">
        <v>2018</v>
      </c>
      <c r="R780" s="6"/>
      <c r="S78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80" s="38">
        <f>VLOOKUP(Table1[[#This Row],[SMT]],'[1]Section 163(j) Election'!$A$5:$J$1406,7,0)</f>
        <v>2018</v>
      </c>
    </row>
    <row r="781" spans="1:20" s="5" customFormat="1" ht="30" customHeight="1" x14ac:dyDescent="0.25">
      <c r="A781" s="5" t="s">
        <v>1230</v>
      </c>
      <c r="B781" s="15">
        <v>64443</v>
      </c>
      <c r="C781" s="6">
        <v>50</v>
      </c>
      <c r="D781" s="5" t="s">
        <v>1230</v>
      </c>
      <c r="E781" s="5" t="s">
        <v>1237</v>
      </c>
      <c r="F781" s="5" t="s">
        <v>1238</v>
      </c>
      <c r="G781" s="5" t="s">
        <v>1033</v>
      </c>
      <c r="H781" s="5" t="s">
        <v>31</v>
      </c>
      <c r="I781" s="5" t="s">
        <v>32</v>
      </c>
      <c r="J781" s="5" t="s">
        <v>24</v>
      </c>
      <c r="K781" s="7">
        <v>40452</v>
      </c>
      <c r="L781" s="7"/>
      <c r="M781" s="6" t="s">
        <v>135</v>
      </c>
      <c r="N781" s="5" t="s">
        <v>47</v>
      </c>
      <c r="O781" s="9"/>
      <c r="P781" s="6" t="str">
        <f>VLOOKUP(Table1[[#This Row],[SMT]],Table13[[SMT'#]:[163 J Election Question]],9,0)</f>
        <v>No</v>
      </c>
      <c r="Q781" s="6"/>
      <c r="R781" s="6"/>
      <c r="S78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81" s="37">
        <f>VLOOKUP(Table1[[#This Row],[SMT]],'[1]Section 163(j) Election'!$A$5:$J$1406,7,0)</f>
        <v>2022</v>
      </c>
    </row>
    <row r="782" spans="1:20" s="5" customFormat="1" ht="30" customHeight="1" x14ac:dyDescent="0.25">
      <c r="A782" s="5" t="s">
        <v>4260</v>
      </c>
      <c r="B782" s="15">
        <v>64443</v>
      </c>
      <c r="C782" s="6">
        <v>50</v>
      </c>
      <c r="D782" s="5" t="s">
        <v>4260</v>
      </c>
      <c r="E782" s="5" t="s">
        <v>1237</v>
      </c>
      <c r="F782" s="5" t="s">
        <v>1238</v>
      </c>
      <c r="G782" s="5" t="s">
        <v>1033</v>
      </c>
      <c r="H782" s="5" t="s">
        <v>31</v>
      </c>
      <c r="I782" s="5" t="s">
        <v>32</v>
      </c>
      <c r="J782" s="5" t="s">
        <v>24</v>
      </c>
      <c r="K782" s="7">
        <v>40452</v>
      </c>
      <c r="L782" s="7"/>
      <c r="M782" s="6" t="s">
        <v>135</v>
      </c>
      <c r="N782" s="5" t="s">
        <v>47</v>
      </c>
      <c r="O782" s="9"/>
      <c r="P782" s="6" t="str">
        <f>VLOOKUP(Table1[[#This Row],[SMT]],Table13[[SMT'#]:[163 J Election Question]],9,0)</f>
        <v>No</v>
      </c>
      <c r="Q782" s="6"/>
      <c r="R782" s="6"/>
      <c r="S78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82" s="38">
        <f>VLOOKUP(Table1[[#This Row],[SMT]],'[1]Section 163(j) Election'!$A$5:$J$1406,7,0)</f>
        <v>2022</v>
      </c>
    </row>
    <row r="783" spans="1:20" s="5" customFormat="1" ht="30" customHeight="1" x14ac:dyDescent="0.25">
      <c r="A783" s="5" t="s">
        <v>1662</v>
      </c>
      <c r="B783" s="15">
        <v>64450</v>
      </c>
      <c r="C783" s="6">
        <v>100</v>
      </c>
      <c r="D783" s="5" t="s">
        <v>1662</v>
      </c>
      <c r="E783" s="5" t="s">
        <v>1663</v>
      </c>
      <c r="F783" s="5" t="s">
        <v>1664</v>
      </c>
      <c r="G783" s="5" t="s">
        <v>1191</v>
      </c>
      <c r="H783" s="5" t="s">
        <v>53</v>
      </c>
      <c r="I783" s="5" t="s">
        <v>43</v>
      </c>
      <c r="J783" s="5" t="s">
        <v>1192</v>
      </c>
      <c r="K783" s="7">
        <v>40359</v>
      </c>
      <c r="L783" s="7"/>
      <c r="M783" s="6" t="s">
        <v>123</v>
      </c>
      <c r="N783" s="5" t="s">
        <v>47</v>
      </c>
      <c r="O783" s="9"/>
      <c r="P783" s="6" t="str">
        <f>VLOOKUP(Table1[[#This Row],[SMT]],Table13[[SMT'#]:[163 J Election Question]],9,0)</f>
        <v>Yes</v>
      </c>
      <c r="Q783" s="6">
        <v>2018</v>
      </c>
      <c r="R783" s="6"/>
      <c r="S78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83" s="37">
        <f>VLOOKUP(Table1[[#This Row],[SMT]],'[1]Section 163(j) Election'!$A$5:$J$1406,7,0)</f>
        <v>2018</v>
      </c>
    </row>
    <row r="784" spans="1:20" s="27" customFormat="1" ht="30" customHeight="1" x14ac:dyDescent="0.25">
      <c r="A784" s="5" t="s">
        <v>4232</v>
      </c>
      <c r="B784" s="15">
        <v>64464</v>
      </c>
      <c r="C784" s="6">
        <v>100</v>
      </c>
      <c r="D784" s="5" t="s">
        <v>4232</v>
      </c>
      <c r="E784" s="5" t="s">
        <v>4243</v>
      </c>
      <c r="F784" s="5" t="s">
        <v>4244</v>
      </c>
      <c r="G784" s="5" t="s">
        <v>599</v>
      </c>
      <c r="H784" s="5" t="s">
        <v>431</v>
      </c>
      <c r="I784" s="5" t="s">
        <v>43</v>
      </c>
      <c r="J784" s="5" t="s">
        <v>432</v>
      </c>
      <c r="K784" s="7">
        <v>40290</v>
      </c>
      <c r="L784" s="7"/>
      <c r="M784" s="6" t="s">
        <v>250</v>
      </c>
      <c r="N784" s="5" t="s">
        <v>47</v>
      </c>
      <c r="O784" s="9"/>
      <c r="P784" s="6" t="str">
        <f>VLOOKUP(Table1[[#This Row],[SMT]],Table13[[SMT'#]:[163 J Election Question]],9,0)</f>
        <v>Yes</v>
      </c>
      <c r="Q784" s="6">
        <v>2018</v>
      </c>
      <c r="R784" s="6"/>
      <c r="S78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84" s="38">
        <f>VLOOKUP(Table1[[#This Row],[SMT]],'[1]Section 163(j) Election'!$A$5:$J$1406,7,0)</f>
        <v>2018</v>
      </c>
    </row>
    <row r="785" spans="1:20" s="5" customFormat="1" ht="30" customHeight="1" x14ac:dyDescent="0.25">
      <c r="A785" s="5" t="s">
        <v>1095</v>
      </c>
      <c r="B785" s="15">
        <v>64468</v>
      </c>
      <c r="C785" s="6">
        <v>100</v>
      </c>
      <c r="D785" s="5" t="s">
        <v>1095</v>
      </c>
      <c r="E785" s="5" t="s">
        <v>1096</v>
      </c>
      <c r="F785" s="5" t="s">
        <v>1097</v>
      </c>
      <c r="G785" s="5" t="s">
        <v>689</v>
      </c>
      <c r="H785" s="5" t="s">
        <v>132</v>
      </c>
      <c r="I785" s="5" t="s">
        <v>133</v>
      </c>
      <c r="J785" s="5" t="s">
        <v>290</v>
      </c>
      <c r="K785" s="7">
        <v>40664</v>
      </c>
      <c r="L785" s="7"/>
      <c r="M785" s="6" t="s">
        <v>250</v>
      </c>
      <c r="N785" s="5" t="s">
        <v>178</v>
      </c>
      <c r="O785" s="9"/>
      <c r="P785" s="6" t="str">
        <f>VLOOKUP(Table1[[#This Row],[SMT]],Table13[[SMT'#]:[163 J Election Question]],9,0)</f>
        <v>No</v>
      </c>
      <c r="Q785" s="6"/>
      <c r="R785" s="6"/>
      <c r="S78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85" s="37">
        <f>VLOOKUP(Table1[[#This Row],[SMT]],'[1]Section 163(j) Election'!$A$5:$J$1406,7,0)</f>
        <v>2022</v>
      </c>
    </row>
    <row r="786" spans="1:20" s="5" customFormat="1" ht="30" customHeight="1" x14ac:dyDescent="0.25">
      <c r="A786" s="5" t="s">
        <v>118</v>
      </c>
      <c r="B786" s="15">
        <v>64727</v>
      </c>
      <c r="C786" s="6">
        <v>100</v>
      </c>
      <c r="D786" s="5" t="s">
        <v>118</v>
      </c>
      <c r="E786" s="5" t="s">
        <v>251</v>
      </c>
      <c r="F786" s="5" t="s">
        <v>252</v>
      </c>
      <c r="G786" s="5" t="s">
        <v>253</v>
      </c>
      <c r="H786" s="5" t="s">
        <v>203</v>
      </c>
      <c r="I786" s="5" t="s">
        <v>133</v>
      </c>
      <c r="J786" s="5" t="s">
        <v>254</v>
      </c>
      <c r="K786" s="7">
        <v>40176</v>
      </c>
      <c r="L786" s="7"/>
      <c r="M786" s="6" t="s">
        <v>135</v>
      </c>
      <c r="N786" s="5" t="s">
        <v>56</v>
      </c>
      <c r="O786" s="9"/>
      <c r="P786" s="6" t="str">
        <f>VLOOKUP(Table1[[#This Row],[SMT]],Table13[[SMT'#]:[163 J Election Question]],9,0)</f>
        <v>No</v>
      </c>
      <c r="Q786" s="6"/>
      <c r="R786" s="6"/>
      <c r="S78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86" s="38">
        <f>VLOOKUP(Table1[[#This Row],[SMT]],'[1]Section 163(j) Election'!$A$5:$J$1406,7,0)</f>
        <v>0</v>
      </c>
    </row>
    <row r="787" spans="1:20" s="5" customFormat="1" ht="30" customHeight="1" x14ac:dyDescent="0.25">
      <c r="A787" s="5" t="s">
        <v>1665</v>
      </c>
      <c r="B787" s="15">
        <v>64728</v>
      </c>
      <c r="C787" s="6">
        <v>100</v>
      </c>
      <c r="D787" s="5" t="s">
        <v>1665</v>
      </c>
      <c r="E787" s="5" t="s">
        <v>1666</v>
      </c>
      <c r="F787" s="5" t="s">
        <v>1667</v>
      </c>
      <c r="G787" s="5" t="s">
        <v>725</v>
      </c>
      <c r="H787" s="5" t="s">
        <v>132</v>
      </c>
      <c r="I787" s="5" t="s">
        <v>133</v>
      </c>
      <c r="J787" s="5" t="s">
        <v>19</v>
      </c>
      <c r="K787" s="7">
        <v>41073</v>
      </c>
      <c r="L787" s="7"/>
      <c r="M787" s="6" t="s">
        <v>334</v>
      </c>
      <c r="N787" s="5" t="s">
        <v>26</v>
      </c>
      <c r="O787" s="9"/>
      <c r="P787" s="6" t="str">
        <f>VLOOKUP(Table1[[#This Row],[SMT]],Table13[[SMT'#]:[163 J Election Question]],9,0)</f>
        <v>Yes</v>
      </c>
      <c r="Q787" s="6">
        <v>2018</v>
      </c>
      <c r="R787" s="6"/>
      <c r="S78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87" s="37">
        <f>VLOOKUP(Table1[[#This Row],[SMT]],'[1]Section 163(j) Election'!$A$5:$J$1406,7,0)</f>
        <v>2018</v>
      </c>
    </row>
    <row r="788" spans="1:20" s="5" customFormat="1" ht="30" customHeight="1" x14ac:dyDescent="0.25">
      <c r="A788" s="5" t="s">
        <v>1646</v>
      </c>
      <c r="B788" s="15">
        <v>64729</v>
      </c>
      <c r="C788" s="6">
        <v>100</v>
      </c>
      <c r="D788" s="5" t="s">
        <v>1646</v>
      </c>
      <c r="E788" s="5" t="s">
        <v>1655</v>
      </c>
      <c r="F788" s="5" t="s">
        <v>1656</v>
      </c>
      <c r="G788" s="5" t="s">
        <v>1033</v>
      </c>
      <c r="H788" s="5" t="s">
        <v>31</v>
      </c>
      <c r="I788" s="5" t="s">
        <v>32</v>
      </c>
      <c r="J788" s="5" t="s">
        <v>24</v>
      </c>
      <c r="K788" s="7">
        <v>40452</v>
      </c>
      <c r="L788" s="7"/>
      <c r="M788" s="6" t="s">
        <v>135</v>
      </c>
      <c r="N788" s="5" t="s">
        <v>47</v>
      </c>
      <c r="O788" s="9"/>
      <c r="P788" s="6" t="str">
        <f>VLOOKUP(Table1[[#This Row],[SMT]],Table13[[SMT'#]:[163 J Election Question]],9,0)</f>
        <v>No</v>
      </c>
      <c r="Q788" s="6"/>
      <c r="R788" s="6"/>
      <c r="S78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88" s="38">
        <f>VLOOKUP(Table1[[#This Row],[SMT]],'[1]Section 163(j) Election'!$A$5:$J$1406,7,0)</f>
        <v>0</v>
      </c>
    </row>
    <row r="789" spans="1:20" s="5" customFormat="1" ht="30" customHeight="1" x14ac:dyDescent="0.25">
      <c r="A789" s="5" t="s">
        <v>265</v>
      </c>
      <c r="B789" s="15">
        <v>64730</v>
      </c>
      <c r="C789" s="6">
        <v>85.98</v>
      </c>
      <c r="D789" s="5" t="s">
        <v>265</v>
      </c>
      <c r="E789" s="5" t="s">
        <v>295</v>
      </c>
      <c r="F789" s="5" t="s">
        <v>296</v>
      </c>
      <c r="G789" s="5" t="s">
        <v>297</v>
      </c>
      <c r="H789" s="5" t="s">
        <v>127</v>
      </c>
      <c r="I789" s="5" t="s">
        <v>43</v>
      </c>
      <c r="J789" s="5" t="s">
        <v>298</v>
      </c>
      <c r="K789" s="7">
        <v>40527</v>
      </c>
      <c r="L789" s="7"/>
      <c r="M789" s="6" t="s">
        <v>135</v>
      </c>
      <c r="N789" s="5" t="s">
        <v>47</v>
      </c>
      <c r="O789" s="9"/>
      <c r="P789" s="6" t="str">
        <f>VLOOKUP(Table1[[#This Row],[SMT]],Table13[[SMT'#]:[163 J Election Question]],9,0)</f>
        <v>No</v>
      </c>
      <c r="Q789" s="6"/>
      <c r="R789" s="6"/>
      <c r="S78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89" s="37">
        <f>VLOOKUP(Table1[[#This Row],[SMT]],'[1]Section 163(j) Election'!$A$5:$J$1406,7,0)</f>
        <v>0</v>
      </c>
    </row>
    <row r="790" spans="1:20" s="5" customFormat="1" ht="30" customHeight="1" x14ac:dyDescent="0.25">
      <c r="A790" s="5" t="s">
        <v>1786</v>
      </c>
      <c r="B790" s="15">
        <v>64730</v>
      </c>
      <c r="C790" s="6">
        <v>14.02</v>
      </c>
      <c r="D790" s="5" t="s">
        <v>1786</v>
      </c>
      <c r="E790" s="5" t="s">
        <v>295</v>
      </c>
      <c r="F790" s="5" t="s">
        <v>296</v>
      </c>
      <c r="G790" s="5" t="s">
        <v>297</v>
      </c>
      <c r="H790" s="5" t="s">
        <v>127</v>
      </c>
      <c r="I790" s="5" t="s">
        <v>43</v>
      </c>
      <c r="J790" s="5" t="s">
        <v>298</v>
      </c>
      <c r="K790" s="7">
        <v>40527</v>
      </c>
      <c r="L790" s="7"/>
      <c r="M790" s="6" t="s">
        <v>135</v>
      </c>
      <c r="N790" s="5" t="s">
        <v>47</v>
      </c>
      <c r="O790" s="9"/>
      <c r="P790" s="6" t="str">
        <f>VLOOKUP(Table1[[#This Row],[SMT]],Table13[[SMT'#]:[163 J Election Question]],9,0)</f>
        <v>No</v>
      </c>
      <c r="Q790" s="6"/>
      <c r="R790" s="6"/>
      <c r="S79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90" s="38">
        <f>VLOOKUP(Table1[[#This Row],[SMT]],'[1]Section 163(j) Election'!$A$5:$J$1406,7,0)</f>
        <v>0</v>
      </c>
    </row>
    <row r="791" spans="1:20" s="5" customFormat="1" ht="30" customHeight="1" x14ac:dyDescent="0.25">
      <c r="A791" s="5" t="s">
        <v>3045</v>
      </c>
      <c r="B791" s="15">
        <v>64732</v>
      </c>
      <c r="C791" s="6">
        <v>100</v>
      </c>
      <c r="D791" s="5" t="s">
        <v>3045</v>
      </c>
      <c r="E791" s="5" t="s">
        <v>3058</v>
      </c>
      <c r="F791" s="5" t="s">
        <v>3059</v>
      </c>
      <c r="G791" s="5" t="s">
        <v>1265</v>
      </c>
      <c r="H791" s="5" t="s">
        <v>53</v>
      </c>
      <c r="I791" s="5" t="s">
        <v>43</v>
      </c>
      <c r="J791" s="5" t="s">
        <v>1266</v>
      </c>
      <c r="K791" s="7">
        <v>40343</v>
      </c>
      <c r="L791" s="7"/>
      <c r="M791" s="6" t="s">
        <v>135</v>
      </c>
      <c r="N791" s="5" t="s">
        <v>47</v>
      </c>
      <c r="O791" s="9"/>
      <c r="P791" s="6" t="str">
        <f>VLOOKUP(Table1[[#This Row],[SMT]],Table13[[SMT'#]:[163 J Election Question]],9,0)</f>
        <v>Yes</v>
      </c>
      <c r="Q791" s="6">
        <v>2018</v>
      </c>
      <c r="R791" s="6"/>
      <c r="S79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91" s="37">
        <f>VLOOKUP(Table1[[#This Row],[SMT]],'[1]Section 163(j) Election'!$A$5:$J$1406,7,0)</f>
        <v>2018</v>
      </c>
    </row>
    <row r="792" spans="1:20" s="5" customFormat="1" ht="30" customHeight="1" x14ac:dyDescent="0.25">
      <c r="A792" s="5" t="s">
        <v>3045</v>
      </c>
      <c r="B792" s="15">
        <v>64733</v>
      </c>
      <c r="C792" s="6">
        <v>100</v>
      </c>
      <c r="D792" s="5" t="s">
        <v>3045</v>
      </c>
      <c r="E792" s="5" t="s">
        <v>3060</v>
      </c>
      <c r="F792" s="5" t="s">
        <v>3061</v>
      </c>
      <c r="G792" s="5" t="s">
        <v>849</v>
      </c>
      <c r="H792" s="5" t="s">
        <v>127</v>
      </c>
      <c r="I792" s="5" t="s">
        <v>43</v>
      </c>
      <c r="J792" s="5" t="s">
        <v>432</v>
      </c>
      <c r="K792" s="7">
        <v>40386</v>
      </c>
      <c r="L792" s="7"/>
      <c r="M792" s="6" t="s">
        <v>135</v>
      </c>
      <c r="N792" s="5" t="s">
        <v>47</v>
      </c>
      <c r="O792" s="9"/>
      <c r="P792" s="6" t="str">
        <f>VLOOKUP(Table1[[#This Row],[SMT]],Table13[[SMT'#]:[163 J Election Question]],9,0)</f>
        <v>No</v>
      </c>
      <c r="Q792" s="6"/>
      <c r="R792" s="6"/>
      <c r="S79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92" s="38">
        <f>VLOOKUP(Table1[[#This Row],[SMT]],'[1]Section 163(j) Election'!$A$5:$J$1406,7,0)</f>
        <v>0</v>
      </c>
    </row>
    <row r="793" spans="1:20" s="5" customFormat="1" ht="30" customHeight="1" x14ac:dyDescent="0.25">
      <c r="A793" s="5" t="s">
        <v>3045</v>
      </c>
      <c r="B793" s="15">
        <v>64734</v>
      </c>
      <c r="C793" s="6">
        <v>100</v>
      </c>
      <c r="D793" s="5" t="s">
        <v>3045</v>
      </c>
      <c r="E793" s="5" t="s">
        <v>3062</v>
      </c>
      <c r="F793" s="5" t="s">
        <v>3063</v>
      </c>
      <c r="G793" s="5" t="s">
        <v>849</v>
      </c>
      <c r="H793" s="5" t="s">
        <v>127</v>
      </c>
      <c r="I793" s="5" t="s">
        <v>43</v>
      </c>
      <c r="J793" s="5" t="s">
        <v>432</v>
      </c>
      <c r="K793" s="7">
        <v>40497</v>
      </c>
      <c r="L793" s="7"/>
      <c r="M793" s="6" t="s">
        <v>135</v>
      </c>
      <c r="N793" s="5" t="s">
        <v>47</v>
      </c>
      <c r="O793" s="9"/>
      <c r="P793" s="6" t="str">
        <f>VLOOKUP(Table1[[#This Row],[SMT]],Table13[[SMT'#]:[163 J Election Question]],9,0)</f>
        <v>No</v>
      </c>
      <c r="Q793" s="6"/>
      <c r="R793" s="6"/>
      <c r="S79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93" s="37">
        <f>VLOOKUP(Table1[[#This Row],[SMT]],'[1]Section 163(j) Election'!$A$5:$J$1406,7,0)</f>
        <v>0</v>
      </c>
    </row>
    <row r="794" spans="1:20" s="5" customFormat="1" ht="30" customHeight="1" x14ac:dyDescent="0.25">
      <c r="A794" s="5" t="s">
        <v>118</v>
      </c>
      <c r="B794" s="15">
        <v>64735</v>
      </c>
      <c r="C794" s="6">
        <v>100</v>
      </c>
      <c r="D794" s="5" t="s">
        <v>118</v>
      </c>
      <c r="E794" s="5" t="s">
        <v>255</v>
      </c>
      <c r="F794" s="5" t="s">
        <v>256</v>
      </c>
      <c r="G794" s="5" t="s">
        <v>257</v>
      </c>
      <c r="H794" s="5" t="s">
        <v>127</v>
      </c>
      <c r="I794" s="5" t="s">
        <v>43</v>
      </c>
      <c r="J794" s="5" t="s">
        <v>258</v>
      </c>
      <c r="K794" s="7">
        <v>40359</v>
      </c>
      <c r="L794" s="7"/>
      <c r="M794" s="6" t="s">
        <v>123</v>
      </c>
      <c r="N794" s="5" t="s">
        <v>47</v>
      </c>
      <c r="O794" s="9"/>
      <c r="P794" s="6" t="str">
        <f>VLOOKUP(Table1[[#This Row],[SMT]],Table13[[SMT'#]:[163 J Election Question]],9,0)</f>
        <v>No</v>
      </c>
      <c r="Q794" s="6"/>
      <c r="R794" s="6"/>
      <c r="S79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94" s="38">
        <f>VLOOKUP(Table1[[#This Row],[SMT]],'[1]Section 163(j) Election'!$A$5:$J$1406,7,0)</f>
        <v>0</v>
      </c>
    </row>
    <row r="795" spans="1:20" s="5" customFormat="1" ht="30" customHeight="1" x14ac:dyDescent="0.25">
      <c r="A795" s="5" t="s">
        <v>1304</v>
      </c>
      <c r="B795" s="15">
        <v>64736</v>
      </c>
      <c r="C795" s="6">
        <v>100</v>
      </c>
      <c r="D795" s="5" t="s">
        <v>1304</v>
      </c>
      <c r="E795" s="5" t="s">
        <v>1305</v>
      </c>
      <c r="F795" s="5" t="s">
        <v>1306</v>
      </c>
      <c r="G795" s="5" t="s">
        <v>457</v>
      </c>
      <c r="H795" s="5" t="s">
        <v>451</v>
      </c>
      <c r="I795" s="5" t="s">
        <v>452</v>
      </c>
      <c r="J795" s="5" t="s">
        <v>458</v>
      </c>
      <c r="K795" s="7">
        <v>40394</v>
      </c>
      <c r="L795" s="7"/>
      <c r="M795" s="6" t="s">
        <v>154</v>
      </c>
      <c r="N795" s="5" t="s">
        <v>178</v>
      </c>
      <c r="O795" s="9"/>
      <c r="P795" s="6" t="str">
        <f>VLOOKUP(Table1[[#This Row],[SMT]],Table13[[SMT'#]:[163 J Election Question]],9,0)</f>
        <v>No</v>
      </c>
      <c r="Q795" s="6"/>
      <c r="R795" s="6"/>
      <c r="S79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95" s="37">
        <f>VLOOKUP(Table1[[#This Row],[SMT]],'[1]Section 163(j) Election'!$A$5:$J$1406,7,0)</f>
        <v>0</v>
      </c>
    </row>
    <row r="796" spans="1:20" s="5" customFormat="1" ht="30" customHeight="1" x14ac:dyDescent="0.25">
      <c r="A796" s="5" t="s">
        <v>4208</v>
      </c>
      <c r="B796" s="15">
        <v>64738</v>
      </c>
      <c r="C796" s="6">
        <v>100</v>
      </c>
      <c r="D796" s="5" t="s">
        <v>4208</v>
      </c>
      <c r="E796" s="5" t="s">
        <v>4211</v>
      </c>
      <c r="F796" s="5" t="s">
        <v>4212</v>
      </c>
      <c r="G796" s="5" t="s">
        <v>257</v>
      </c>
      <c r="H796" s="5" t="s">
        <v>127</v>
      </c>
      <c r="I796" s="5" t="s">
        <v>43</v>
      </c>
      <c r="J796" s="5" t="s">
        <v>258</v>
      </c>
      <c r="K796" s="7">
        <v>40451</v>
      </c>
      <c r="L796" s="7"/>
      <c r="M796" s="6" t="s">
        <v>135</v>
      </c>
      <c r="N796" s="5" t="s">
        <v>47</v>
      </c>
      <c r="O796" s="9"/>
      <c r="P796" s="6" t="str">
        <f>VLOOKUP(Table1[[#This Row],[SMT]],Table13[[SMT'#]:[163 J Election Question]],9,0)</f>
        <v>Yes</v>
      </c>
      <c r="Q796" s="6">
        <v>2018</v>
      </c>
      <c r="R796" s="6"/>
      <c r="S79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96" s="38">
        <f>VLOOKUP(Table1[[#This Row],[SMT]],'[1]Section 163(j) Election'!$A$5:$J$1406,7,0)</f>
        <v>2018</v>
      </c>
    </row>
    <row r="797" spans="1:20" s="5" customFormat="1" ht="30" customHeight="1" x14ac:dyDescent="0.25">
      <c r="A797" s="5" t="s">
        <v>265</v>
      </c>
      <c r="B797" s="15">
        <v>64745</v>
      </c>
      <c r="C797" s="6">
        <v>100</v>
      </c>
      <c r="D797" s="5" t="s">
        <v>265</v>
      </c>
      <c r="E797" s="5" t="s">
        <v>299</v>
      </c>
      <c r="F797" s="5" t="s">
        <v>300</v>
      </c>
      <c r="G797" s="5" t="s">
        <v>301</v>
      </c>
      <c r="H797" s="5" t="s">
        <v>182</v>
      </c>
      <c r="I797" s="5" t="s">
        <v>32</v>
      </c>
      <c r="J797" s="5" t="s">
        <v>302</v>
      </c>
      <c r="K797" s="7">
        <v>40403</v>
      </c>
      <c r="L797" s="7"/>
      <c r="M797" s="6" t="s">
        <v>250</v>
      </c>
      <c r="N797" s="5" t="s">
        <v>47</v>
      </c>
      <c r="O797" s="9"/>
      <c r="P797" s="6" t="str">
        <f>VLOOKUP(Table1[[#This Row],[SMT]],Table13[[SMT'#]:[163 J Election Question]],9,0)</f>
        <v>No</v>
      </c>
      <c r="Q797" s="6"/>
      <c r="R797" s="6"/>
      <c r="S79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97" s="37">
        <f>VLOOKUP(Table1[[#This Row],[SMT]],'[1]Section 163(j) Election'!$A$5:$J$1406,7,0)</f>
        <v>2022</v>
      </c>
    </row>
    <row r="798" spans="1:20" s="5" customFormat="1" ht="30" customHeight="1" x14ac:dyDescent="0.25">
      <c r="A798" s="5" t="s">
        <v>265</v>
      </c>
      <c r="B798" s="15">
        <v>64746</v>
      </c>
      <c r="C798" s="6">
        <v>100</v>
      </c>
      <c r="D798" s="5" t="s">
        <v>265</v>
      </c>
      <c r="E798" s="5" t="s">
        <v>303</v>
      </c>
      <c r="F798" s="5" t="s">
        <v>304</v>
      </c>
      <c r="G798" s="5" t="s">
        <v>305</v>
      </c>
      <c r="H798" s="5" t="s">
        <v>306</v>
      </c>
      <c r="I798" s="5" t="s">
        <v>133</v>
      </c>
      <c r="J798" s="5" t="s">
        <v>285</v>
      </c>
      <c r="K798" s="7">
        <v>40417</v>
      </c>
      <c r="L798" s="7"/>
      <c r="M798" s="6" t="s">
        <v>250</v>
      </c>
      <c r="N798" s="5" t="s">
        <v>47</v>
      </c>
      <c r="O798" s="9"/>
      <c r="P798" s="6" t="str">
        <f>VLOOKUP(Table1[[#This Row],[SMT]],Table13[[SMT'#]:[163 J Election Question]],9,0)</f>
        <v>No</v>
      </c>
      <c r="Q798" s="6"/>
      <c r="R798" s="6"/>
      <c r="S79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98" s="38">
        <f>VLOOKUP(Table1[[#This Row],[SMT]],'[1]Section 163(j) Election'!$A$5:$J$1406,7,0)</f>
        <v>0</v>
      </c>
    </row>
    <row r="799" spans="1:20" s="5" customFormat="1" ht="30" customHeight="1" x14ac:dyDescent="0.25">
      <c r="A799" s="5" t="s">
        <v>4182</v>
      </c>
      <c r="B799" s="15">
        <v>64757</v>
      </c>
      <c r="C799" s="6">
        <v>100</v>
      </c>
      <c r="D799" s="5" t="s">
        <v>4182</v>
      </c>
      <c r="E799" s="5" t="s">
        <v>4187</v>
      </c>
      <c r="F799" s="5" t="s">
        <v>4188</v>
      </c>
      <c r="G799" s="5" t="s">
        <v>981</v>
      </c>
      <c r="H799" s="5" t="s">
        <v>499</v>
      </c>
      <c r="I799" s="5" t="s">
        <v>43</v>
      </c>
      <c r="J799" s="5" t="s">
        <v>862</v>
      </c>
      <c r="K799" s="7">
        <v>40511</v>
      </c>
      <c r="L799" s="7"/>
      <c r="M799" s="6" t="s">
        <v>250</v>
      </c>
      <c r="N799" s="5" t="s">
        <v>56</v>
      </c>
      <c r="O799" s="9"/>
      <c r="P799" s="6" t="str">
        <f>VLOOKUP(Table1[[#This Row],[SMT]],Table13[[SMT'#]:[163 J Election Question]],9,0)</f>
        <v>Yes</v>
      </c>
      <c r="Q799" s="6">
        <v>2018</v>
      </c>
      <c r="R799" s="6"/>
      <c r="S79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799" s="37">
        <f>VLOOKUP(Table1[[#This Row],[SMT]],'[1]Section 163(j) Election'!$A$5:$J$1406,7,0)</f>
        <v>2018</v>
      </c>
    </row>
    <row r="800" spans="1:20" s="5" customFormat="1" ht="30" customHeight="1" x14ac:dyDescent="0.25">
      <c r="A800" s="5" t="s">
        <v>4062</v>
      </c>
      <c r="B800" s="15">
        <v>64767</v>
      </c>
      <c r="C800" s="6">
        <v>100</v>
      </c>
      <c r="D800" s="5" t="s">
        <v>4062</v>
      </c>
      <c r="E800" s="5" t="s">
        <v>4081</v>
      </c>
      <c r="F800" s="5" t="s">
        <v>4082</v>
      </c>
      <c r="G800" s="5" t="s">
        <v>1821</v>
      </c>
      <c r="H800" s="5" t="s">
        <v>289</v>
      </c>
      <c r="I800" s="5" t="s">
        <v>133</v>
      </c>
      <c r="J800" s="5" t="s">
        <v>323</v>
      </c>
      <c r="K800" s="7">
        <v>40241</v>
      </c>
      <c r="L800" s="7"/>
      <c r="M800" s="6" t="s">
        <v>135</v>
      </c>
      <c r="N800" s="5" t="s">
        <v>47</v>
      </c>
      <c r="O800" s="9"/>
      <c r="P800" s="6" t="str">
        <f>VLOOKUP(Table1[[#This Row],[SMT]],[3]Sheet1!$A$11:$AC$60,29,0)</f>
        <v>Yes</v>
      </c>
      <c r="Q800" s="6">
        <v>2019</v>
      </c>
      <c r="R800" s="6"/>
      <c r="S80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00" s="38">
        <f>VLOOKUP(Table1[[#This Row],[SMT]],'[1]Section 163(j) Election'!$A$5:$J$1406,7,0)</f>
        <v>2018</v>
      </c>
    </row>
    <row r="801" spans="1:20" s="5" customFormat="1" ht="30" customHeight="1" x14ac:dyDescent="0.25">
      <c r="A801" s="5" t="s">
        <v>265</v>
      </c>
      <c r="B801" s="15">
        <v>64773</v>
      </c>
      <c r="C801" s="6">
        <v>86.47</v>
      </c>
      <c r="D801" s="5" t="s">
        <v>265</v>
      </c>
      <c r="E801" s="5" t="s">
        <v>307</v>
      </c>
      <c r="F801" s="5" t="s">
        <v>308</v>
      </c>
      <c r="G801" s="5" t="s">
        <v>309</v>
      </c>
      <c r="H801" s="5" t="s">
        <v>144</v>
      </c>
      <c r="I801" s="5" t="s">
        <v>133</v>
      </c>
      <c r="J801" s="5" t="s">
        <v>204</v>
      </c>
      <c r="K801" s="7">
        <v>40602</v>
      </c>
      <c r="L801" s="7"/>
      <c r="M801" s="6" t="s">
        <v>135</v>
      </c>
      <c r="N801" s="5" t="s">
        <v>178</v>
      </c>
      <c r="O801" s="9"/>
      <c r="P801" s="6" t="str">
        <f>VLOOKUP(Table1[[#This Row],[SMT]],Table13[[SMT'#]:[163 J Election Question]],9,0)</f>
        <v>No</v>
      </c>
      <c r="Q801" s="6"/>
      <c r="R801" s="6"/>
      <c r="S80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01" s="37">
        <f>VLOOKUP(Table1[[#This Row],[SMT]],'[1]Section 163(j) Election'!$A$5:$J$1406,7,0)</f>
        <v>0</v>
      </c>
    </row>
    <row r="802" spans="1:20" s="5" customFormat="1" ht="30" customHeight="1" x14ac:dyDescent="0.25">
      <c r="A802" s="5" t="s">
        <v>1786</v>
      </c>
      <c r="B802" s="15">
        <v>64773</v>
      </c>
      <c r="C802" s="6">
        <v>13.53</v>
      </c>
      <c r="D802" s="5" t="s">
        <v>1786</v>
      </c>
      <c r="E802" s="5" t="s">
        <v>307</v>
      </c>
      <c r="F802" s="5" t="s">
        <v>308</v>
      </c>
      <c r="G802" s="5" t="s">
        <v>309</v>
      </c>
      <c r="H802" s="5" t="s">
        <v>144</v>
      </c>
      <c r="I802" s="5" t="s">
        <v>133</v>
      </c>
      <c r="J802" s="5" t="s">
        <v>204</v>
      </c>
      <c r="K802" s="7">
        <v>40602</v>
      </c>
      <c r="L802" s="7"/>
      <c r="M802" s="6" t="s">
        <v>135</v>
      </c>
      <c r="N802" s="5" t="s">
        <v>178</v>
      </c>
      <c r="O802" s="9"/>
      <c r="P802" s="6" t="str">
        <f>VLOOKUP(Table1[[#This Row],[SMT]],Table13[[SMT'#]:[163 J Election Question]],9,0)</f>
        <v>No</v>
      </c>
      <c r="Q802" s="6"/>
      <c r="R802" s="6"/>
      <c r="S80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02" s="38">
        <f>VLOOKUP(Table1[[#This Row],[SMT]],'[1]Section 163(j) Election'!$A$5:$J$1406,7,0)</f>
        <v>0</v>
      </c>
    </row>
    <row r="803" spans="1:20" s="5" customFormat="1" ht="30" customHeight="1" x14ac:dyDescent="0.25">
      <c r="A803" s="5" t="s">
        <v>1646</v>
      </c>
      <c r="B803" s="15">
        <v>64776</v>
      </c>
      <c r="C803" s="6">
        <v>100</v>
      </c>
      <c r="D803" s="5" t="s">
        <v>1646</v>
      </c>
      <c r="E803" s="5" t="s">
        <v>1657</v>
      </c>
      <c r="F803" s="5" t="s">
        <v>1658</v>
      </c>
      <c r="G803" s="5" t="s">
        <v>1659</v>
      </c>
      <c r="H803" s="5" t="s">
        <v>31</v>
      </c>
      <c r="I803" s="5" t="s">
        <v>32</v>
      </c>
      <c r="J803" s="5" t="s">
        <v>153</v>
      </c>
      <c r="K803" s="7">
        <v>40473</v>
      </c>
      <c r="L803" s="7"/>
      <c r="M803" s="6" t="s">
        <v>135</v>
      </c>
      <c r="N803" s="5" t="s">
        <v>47</v>
      </c>
      <c r="O803" s="9"/>
      <c r="P803" s="6" t="str">
        <f>VLOOKUP(Table1[[#This Row],[SMT]],Table13[[SMT'#]:[163 J Election Question]],9,0)</f>
        <v>No</v>
      </c>
      <c r="Q803" s="6"/>
      <c r="R803" s="6"/>
      <c r="S80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03" s="37">
        <f>VLOOKUP(Table1[[#This Row],[SMT]],'[1]Section 163(j) Election'!$A$5:$J$1406,7,0)</f>
        <v>0</v>
      </c>
    </row>
    <row r="804" spans="1:20" s="5" customFormat="1" ht="30" customHeight="1" x14ac:dyDescent="0.25">
      <c r="A804" s="5" t="s">
        <v>265</v>
      </c>
      <c r="B804" s="15">
        <v>64777</v>
      </c>
      <c r="C804" s="6">
        <v>100</v>
      </c>
      <c r="D804" s="5" t="s">
        <v>265</v>
      </c>
      <c r="E804" s="5" t="s">
        <v>310</v>
      </c>
      <c r="F804" s="5" t="s">
        <v>311</v>
      </c>
      <c r="G804" s="5" t="s">
        <v>312</v>
      </c>
      <c r="H804" s="5" t="s">
        <v>182</v>
      </c>
      <c r="I804" s="5" t="s">
        <v>32</v>
      </c>
      <c r="J804" s="5" t="s">
        <v>45</v>
      </c>
      <c r="K804" s="7">
        <v>40430</v>
      </c>
      <c r="L804" s="7"/>
      <c r="M804" s="6" t="s">
        <v>135</v>
      </c>
      <c r="N804" s="5" t="s">
        <v>47</v>
      </c>
      <c r="O804" s="9"/>
      <c r="P804" s="6" t="str">
        <f>VLOOKUP(Table1[[#This Row],[SMT]],Table13[[SMT'#]:[163 J Election Question]],9,0)</f>
        <v>No</v>
      </c>
      <c r="Q804" s="6"/>
      <c r="R804" s="6"/>
      <c r="S80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04" s="38">
        <f>VLOOKUP(Table1[[#This Row],[SMT]],'[1]Section 163(j) Election'!$A$5:$J$1406,7,0)</f>
        <v>0</v>
      </c>
    </row>
    <row r="805" spans="1:20" s="5" customFormat="1" ht="30" customHeight="1" x14ac:dyDescent="0.25">
      <c r="A805" s="5" t="s">
        <v>265</v>
      </c>
      <c r="B805" s="15">
        <v>64780</v>
      </c>
      <c r="C805" s="6">
        <v>100</v>
      </c>
      <c r="D805" s="5" t="s">
        <v>265</v>
      </c>
      <c r="E805" s="5" t="s">
        <v>313</v>
      </c>
      <c r="F805" s="5" t="s">
        <v>314</v>
      </c>
      <c r="G805" s="5" t="s">
        <v>312</v>
      </c>
      <c r="H805" s="5" t="s">
        <v>182</v>
      </c>
      <c r="I805" s="5" t="s">
        <v>32</v>
      </c>
      <c r="J805" s="5" t="s">
        <v>45</v>
      </c>
      <c r="K805" s="7">
        <v>40430</v>
      </c>
      <c r="L805" s="7"/>
      <c r="M805" s="6" t="s">
        <v>135</v>
      </c>
      <c r="N805" s="5" t="s">
        <v>47</v>
      </c>
      <c r="O805" s="9"/>
      <c r="P805" s="6" t="str">
        <f>VLOOKUP(Table1[[#This Row],[SMT]],Table13[[SMT'#]:[163 J Election Question]],9,0)</f>
        <v>No</v>
      </c>
      <c r="Q805" s="6"/>
      <c r="R805" s="6"/>
      <c r="S80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05" s="37">
        <f>VLOOKUP(Table1[[#This Row],[SMT]],'[1]Section 163(j) Election'!$A$5:$J$1406,7,0)</f>
        <v>0</v>
      </c>
    </row>
    <row r="806" spans="1:20" s="5" customFormat="1" ht="30" customHeight="1" x14ac:dyDescent="0.25">
      <c r="A806" s="5" t="s">
        <v>118</v>
      </c>
      <c r="B806" s="15">
        <v>64781</v>
      </c>
      <c r="C806" s="6">
        <v>86.1</v>
      </c>
      <c r="D806" s="5" t="s">
        <v>118</v>
      </c>
      <c r="E806" s="5" t="s">
        <v>259</v>
      </c>
      <c r="F806" s="5" t="s">
        <v>260</v>
      </c>
      <c r="G806" s="5" t="s">
        <v>194</v>
      </c>
      <c r="H806" s="5" t="s">
        <v>127</v>
      </c>
      <c r="I806" s="5" t="s">
        <v>43</v>
      </c>
      <c r="J806" s="5" t="s">
        <v>195</v>
      </c>
      <c r="K806" s="7">
        <v>40280</v>
      </c>
      <c r="L806" s="7"/>
      <c r="M806" s="6" t="s">
        <v>123</v>
      </c>
      <c r="N806" s="5" t="s">
        <v>47</v>
      </c>
      <c r="O806" s="9"/>
      <c r="P806" s="6" t="str">
        <f>VLOOKUP(Table1[[#This Row],[SMT]],Table13[[SMT'#]:[163 J Election Question]],9,0)</f>
        <v>No</v>
      </c>
      <c r="Q806" s="6"/>
      <c r="R806" s="6"/>
      <c r="S80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06" s="38">
        <f>VLOOKUP(Table1[[#This Row],[SMT]],'[1]Section 163(j) Election'!$A$5:$J$1406,7,0)</f>
        <v>0</v>
      </c>
    </row>
    <row r="807" spans="1:20" s="5" customFormat="1" ht="30" customHeight="1" x14ac:dyDescent="0.25">
      <c r="A807" s="5" t="s">
        <v>1786</v>
      </c>
      <c r="B807" s="15">
        <v>64781</v>
      </c>
      <c r="C807" s="6">
        <v>13.9</v>
      </c>
      <c r="D807" s="5" t="s">
        <v>1786</v>
      </c>
      <c r="E807" s="5" t="s">
        <v>259</v>
      </c>
      <c r="F807" s="5" t="s">
        <v>260</v>
      </c>
      <c r="G807" s="5" t="s">
        <v>194</v>
      </c>
      <c r="H807" s="5" t="s">
        <v>127</v>
      </c>
      <c r="I807" s="5" t="s">
        <v>43</v>
      </c>
      <c r="J807" s="5" t="s">
        <v>195</v>
      </c>
      <c r="K807" s="7">
        <v>40280</v>
      </c>
      <c r="L807" s="7"/>
      <c r="M807" s="6" t="s">
        <v>123</v>
      </c>
      <c r="N807" s="5" t="s">
        <v>47</v>
      </c>
      <c r="O807" s="9"/>
      <c r="P807" s="6" t="str">
        <f>VLOOKUP(Table1[[#This Row],[SMT]],Table13[[SMT'#]:[163 J Election Question]],9,0)</f>
        <v>No</v>
      </c>
      <c r="Q807" s="6"/>
      <c r="R807" s="6"/>
      <c r="S80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07" s="37">
        <f>VLOOKUP(Table1[[#This Row],[SMT]],'[1]Section 163(j) Election'!$A$5:$J$1406,7,0)</f>
        <v>0</v>
      </c>
    </row>
    <row r="808" spans="1:20" s="5" customFormat="1" ht="30" customHeight="1" x14ac:dyDescent="0.25">
      <c r="A808" s="5" t="s">
        <v>4062</v>
      </c>
      <c r="B808" s="15">
        <v>64782</v>
      </c>
      <c r="C808" s="6">
        <v>100</v>
      </c>
      <c r="D808" s="5" t="s">
        <v>4062</v>
      </c>
      <c r="E808" s="5" t="s">
        <v>4083</v>
      </c>
      <c r="F808" s="5" t="s">
        <v>4084</v>
      </c>
      <c r="G808" s="5" t="s">
        <v>4085</v>
      </c>
      <c r="H808" s="5" t="s">
        <v>144</v>
      </c>
      <c r="I808" s="5" t="s">
        <v>133</v>
      </c>
      <c r="J808" s="5" t="s">
        <v>1771</v>
      </c>
      <c r="K808" s="7">
        <v>40542</v>
      </c>
      <c r="L808" s="7"/>
      <c r="M808" s="6" t="s">
        <v>135</v>
      </c>
      <c r="N808" s="5" t="s">
        <v>47</v>
      </c>
      <c r="O808" s="9"/>
      <c r="P808" s="6" t="str">
        <f>VLOOKUP(Table1[[#This Row],[SMT]],[3]Sheet1!$A$11:$AC$60,29,0)</f>
        <v>No</v>
      </c>
      <c r="Q808" s="6"/>
      <c r="R808" s="6"/>
      <c r="S80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08" s="38">
        <f>VLOOKUP(Table1[[#This Row],[SMT]],'[1]Section 163(j) Election'!$A$5:$J$1406,7,0)</f>
        <v>2022</v>
      </c>
    </row>
    <row r="809" spans="1:20" s="5" customFormat="1" ht="30" customHeight="1" x14ac:dyDescent="0.25">
      <c r="A809" s="5" t="s">
        <v>265</v>
      </c>
      <c r="B809" s="15">
        <v>64784</v>
      </c>
      <c r="C809" s="6">
        <v>100</v>
      </c>
      <c r="D809" s="5" t="s">
        <v>265</v>
      </c>
      <c r="E809" s="5" t="s">
        <v>315</v>
      </c>
      <c r="F809" s="5" t="s">
        <v>316</v>
      </c>
      <c r="G809" s="5" t="s">
        <v>138</v>
      </c>
      <c r="H809" s="5" t="s">
        <v>139</v>
      </c>
      <c r="I809" s="5" t="s">
        <v>32</v>
      </c>
      <c r="J809" s="5" t="s">
        <v>19</v>
      </c>
      <c r="K809" s="7">
        <v>40527</v>
      </c>
      <c r="L809" s="7"/>
      <c r="M809" s="6" t="s">
        <v>135</v>
      </c>
      <c r="N809" s="5" t="s">
        <v>47</v>
      </c>
      <c r="O809" s="9"/>
      <c r="P809" s="6" t="str">
        <f>VLOOKUP(Table1[[#This Row],[SMT]],Table13[[SMT'#]:[163 J Election Question]],9,0)</f>
        <v>No</v>
      </c>
      <c r="Q809" s="6"/>
      <c r="R809" s="6"/>
      <c r="S80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09" s="37">
        <f>VLOOKUP(Table1[[#This Row],[SMT]],'[1]Section 163(j) Election'!$A$5:$J$1406,7,0)</f>
        <v>0</v>
      </c>
    </row>
    <row r="810" spans="1:20" s="5" customFormat="1" ht="30" customHeight="1" x14ac:dyDescent="0.25">
      <c r="A810" s="5" t="s">
        <v>4036</v>
      </c>
      <c r="B810" s="15">
        <v>64785</v>
      </c>
      <c r="C810" s="6">
        <v>100</v>
      </c>
      <c r="D810" s="5" t="s">
        <v>4036</v>
      </c>
      <c r="E810" s="5" t="s">
        <v>4039</v>
      </c>
      <c r="F810" s="5" t="s">
        <v>4040</v>
      </c>
      <c r="G810" s="5" t="s">
        <v>263</v>
      </c>
      <c r="H810" s="5" t="s">
        <v>31</v>
      </c>
      <c r="I810" s="5" t="s">
        <v>32</v>
      </c>
      <c r="J810" s="5" t="s">
        <v>264</v>
      </c>
      <c r="K810" s="7">
        <v>40297</v>
      </c>
      <c r="L810" s="7"/>
      <c r="M810" s="6" t="s">
        <v>135</v>
      </c>
      <c r="N810" s="5" t="s">
        <v>47</v>
      </c>
      <c r="O810" s="9"/>
      <c r="P810" s="6" t="str">
        <f>VLOOKUP(Table1[[#This Row],[SMT]],Table13[[SMT'#]:[163 J Election Question]],9,0)</f>
        <v>No</v>
      </c>
      <c r="Q810" s="6"/>
      <c r="R810" s="6"/>
      <c r="S81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10" s="38">
        <f>VLOOKUP(Table1[[#This Row],[SMT]],'[1]Section 163(j) Election'!$A$5:$J$1406,7,0)</f>
        <v>0</v>
      </c>
    </row>
    <row r="811" spans="1:20" s="5" customFormat="1" ht="30" customHeight="1" x14ac:dyDescent="0.25">
      <c r="A811" s="27" t="s">
        <v>3045</v>
      </c>
      <c r="B811" s="28">
        <v>64805</v>
      </c>
      <c r="C811" s="29">
        <v>100</v>
      </c>
      <c r="D811" s="27" t="s">
        <v>3045</v>
      </c>
      <c r="E811" s="27" t="s">
        <v>3064</v>
      </c>
      <c r="F811" s="27" t="s">
        <v>3065</v>
      </c>
      <c r="G811" s="27" t="s">
        <v>3000</v>
      </c>
      <c r="H811" s="27" t="s">
        <v>144</v>
      </c>
      <c r="I811" s="27" t="s">
        <v>133</v>
      </c>
      <c r="J811" s="27" t="s">
        <v>1805</v>
      </c>
      <c r="K811" s="30">
        <v>40268</v>
      </c>
      <c r="L811" s="30"/>
      <c r="M811" s="29" t="s">
        <v>154</v>
      </c>
      <c r="N811" s="27" t="s">
        <v>47</v>
      </c>
      <c r="O811" s="31"/>
      <c r="P811" s="29" t="s">
        <v>21</v>
      </c>
      <c r="Q811" s="29">
        <v>2019</v>
      </c>
      <c r="R811" s="29"/>
      <c r="S81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11" s="37">
        <f>VLOOKUP(Table1[[#This Row],[SMT]],'[1]Section 163(j) Election'!$A$5:$J$1406,7,0)</f>
        <v>2018</v>
      </c>
    </row>
    <row r="812" spans="1:20" s="5" customFormat="1" ht="30" customHeight="1" x14ac:dyDescent="0.25">
      <c r="A812" s="5" t="s">
        <v>378</v>
      </c>
      <c r="B812" s="15">
        <v>64808</v>
      </c>
      <c r="C812" s="6">
        <v>100</v>
      </c>
      <c r="D812" s="5" t="s">
        <v>378</v>
      </c>
      <c r="E812" s="5" t="s">
        <v>386</v>
      </c>
      <c r="F812" s="5" t="s">
        <v>387</v>
      </c>
      <c r="G812" s="5" t="s">
        <v>388</v>
      </c>
      <c r="H812" s="5" t="s">
        <v>42</v>
      </c>
      <c r="I812" s="5" t="s">
        <v>43</v>
      </c>
      <c r="J812" s="5" t="s">
        <v>329</v>
      </c>
      <c r="K812" s="7">
        <v>40634</v>
      </c>
      <c r="L812" s="7"/>
      <c r="M812" s="6" t="s">
        <v>250</v>
      </c>
      <c r="N812" s="5" t="s">
        <v>47</v>
      </c>
      <c r="O812" s="9"/>
      <c r="P812" s="6" t="str">
        <f>VLOOKUP(Table1[[#This Row],[SMT]],Table13[[SMT'#]:[163 J Election Question]],9,0)</f>
        <v>No</v>
      </c>
      <c r="Q812" s="6"/>
      <c r="R812" s="6"/>
      <c r="S81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12" s="38">
        <f>VLOOKUP(Table1[[#This Row],[SMT]],'[1]Section 163(j) Election'!$A$5:$J$1406,7,0)</f>
        <v>0</v>
      </c>
    </row>
    <row r="813" spans="1:20" s="5" customFormat="1" ht="30" customHeight="1" x14ac:dyDescent="0.25">
      <c r="A813" s="5" t="s">
        <v>759</v>
      </c>
      <c r="B813" s="15">
        <v>64812</v>
      </c>
      <c r="C813" s="6">
        <v>8.5</v>
      </c>
      <c r="D813" s="5" t="s">
        <v>759</v>
      </c>
      <c r="E813" s="5" t="s">
        <v>760</v>
      </c>
      <c r="F813" s="5" t="s">
        <v>761</v>
      </c>
      <c r="G813" s="5" t="s">
        <v>543</v>
      </c>
      <c r="H813" s="5" t="s">
        <v>127</v>
      </c>
      <c r="I813" s="5" t="s">
        <v>43</v>
      </c>
      <c r="J813" s="5" t="s">
        <v>329</v>
      </c>
      <c r="K813" s="7">
        <v>41719</v>
      </c>
      <c r="L813" s="7"/>
      <c r="M813" s="6" t="s">
        <v>404</v>
      </c>
      <c r="N813" s="5" t="s">
        <v>47</v>
      </c>
      <c r="O813" s="9"/>
      <c r="P813" s="6" t="str">
        <f>VLOOKUP(Table1[[#This Row],[SMT]],Table13[[SMT'#]:[163 J Election Question]],9,0)</f>
        <v>Yes</v>
      </c>
      <c r="Q813" s="6">
        <v>2018</v>
      </c>
      <c r="R813" s="6"/>
      <c r="S81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13" s="37">
        <f>VLOOKUP(Table1[[#This Row],[SMT]],'[1]Section 163(j) Election'!$A$5:$J$1406,7,0)</f>
        <v>2018</v>
      </c>
    </row>
    <row r="814" spans="1:20" s="5" customFormat="1" ht="30" customHeight="1" x14ac:dyDescent="0.25">
      <c r="A814" s="5" t="s">
        <v>1496</v>
      </c>
      <c r="B814" s="15">
        <v>64812</v>
      </c>
      <c r="C814" s="6">
        <v>91.5</v>
      </c>
      <c r="D814" s="5" t="s">
        <v>1496</v>
      </c>
      <c r="E814" s="5" t="s">
        <v>760</v>
      </c>
      <c r="F814" s="5" t="s">
        <v>761</v>
      </c>
      <c r="G814" s="5" t="s">
        <v>543</v>
      </c>
      <c r="H814" s="5" t="s">
        <v>127</v>
      </c>
      <c r="I814" s="5" t="s">
        <v>43</v>
      </c>
      <c r="J814" s="5" t="s">
        <v>329</v>
      </c>
      <c r="K814" s="7">
        <v>41719</v>
      </c>
      <c r="L814" s="7"/>
      <c r="M814" s="6" t="s">
        <v>404</v>
      </c>
      <c r="N814" s="5" t="s">
        <v>47</v>
      </c>
      <c r="O814" s="9"/>
      <c r="P814" s="6" t="str">
        <f>VLOOKUP(Table1[[#This Row],[SMT]],Table13[[SMT'#]:[163 J Election Question]],9,0)</f>
        <v>Yes</v>
      </c>
      <c r="Q814" s="6">
        <v>2018</v>
      </c>
      <c r="R814" s="6"/>
      <c r="S81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14" s="38">
        <f>VLOOKUP(Table1[[#This Row],[SMT]],'[1]Section 163(j) Election'!$A$5:$J$1406,7,0)</f>
        <v>2018</v>
      </c>
    </row>
    <row r="815" spans="1:20" s="5" customFormat="1" ht="30" customHeight="1" x14ac:dyDescent="0.25">
      <c r="A815" s="5" t="s">
        <v>265</v>
      </c>
      <c r="B815" s="15">
        <v>64819</v>
      </c>
      <c r="C815" s="6">
        <v>85</v>
      </c>
      <c r="D815" s="5" t="s">
        <v>265</v>
      </c>
      <c r="E815" s="5" t="s">
        <v>317</v>
      </c>
      <c r="F815" s="5" t="s">
        <v>318</v>
      </c>
      <c r="G815" s="5" t="s">
        <v>319</v>
      </c>
      <c r="H815" s="5" t="s">
        <v>88</v>
      </c>
      <c r="I815" s="5" t="s">
        <v>32</v>
      </c>
      <c r="J815" s="5" t="s">
        <v>89</v>
      </c>
      <c r="K815" s="7">
        <v>40532</v>
      </c>
      <c r="L815" s="7"/>
      <c r="M815" s="6" t="s">
        <v>135</v>
      </c>
      <c r="N815" s="5" t="s">
        <v>47</v>
      </c>
      <c r="O815" s="9"/>
      <c r="P815" s="6" t="str">
        <f>VLOOKUP(Table1[[#This Row],[SMT]],Table13[[SMT'#]:[163 J Election Question]],9,0)</f>
        <v>No</v>
      </c>
      <c r="Q815" s="6"/>
      <c r="R815" s="6"/>
      <c r="S81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15" s="37">
        <f>VLOOKUP(Table1[[#This Row],[SMT]],'[1]Section 163(j) Election'!$A$5:$J$1406,7,0)</f>
        <v>0</v>
      </c>
    </row>
    <row r="816" spans="1:20" s="5" customFormat="1" ht="30" customHeight="1" x14ac:dyDescent="0.25">
      <c r="A816" s="5" t="s">
        <v>1786</v>
      </c>
      <c r="B816" s="15">
        <v>64819</v>
      </c>
      <c r="C816" s="6">
        <v>15</v>
      </c>
      <c r="D816" s="5" t="s">
        <v>1786</v>
      </c>
      <c r="E816" s="5" t="s">
        <v>317</v>
      </c>
      <c r="F816" s="5" t="s">
        <v>318</v>
      </c>
      <c r="G816" s="5" t="s">
        <v>319</v>
      </c>
      <c r="H816" s="5" t="s">
        <v>88</v>
      </c>
      <c r="I816" s="5" t="s">
        <v>32</v>
      </c>
      <c r="J816" s="5" t="s">
        <v>89</v>
      </c>
      <c r="K816" s="7">
        <v>40532</v>
      </c>
      <c r="L816" s="7"/>
      <c r="M816" s="6" t="s">
        <v>135</v>
      </c>
      <c r="N816" s="5" t="s">
        <v>47</v>
      </c>
      <c r="O816" s="9"/>
      <c r="P816" s="6" t="str">
        <f>VLOOKUP(Table1[[#This Row],[SMT]],Table13[[SMT'#]:[163 J Election Question]],9,0)</f>
        <v>No</v>
      </c>
      <c r="Q816" s="6"/>
      <c r="R816" s="6"/>
      <c r="S81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16" s="38">
        <f>VLOOKUP(Table1[[#This Row],[SMT]],'[1]Section 163(j) Election'!$A$5:$J$1406,7,0)</f>
        <v>0</v>
      </c>
    </row>
    <row r="817" spans="1:20" s="5" customFormat="1" ht="30" customHeight="1" x14ac:dyDescent="0.25">
      <c r="A817" s="5" t="s">
        <v>1304</v>
      </c>
      <c r="B817" s="15">
        <v>64823</v>
      </c>
      <c r="C817" s="6">
        <v>100</v>
      </c>
      <c r="D817" s="5" t="s">
        <v>1304</v>
      </c>
      <c r="E817" s="5" t="s">
        <v>1307</v>
      </c>
      <c r="F817" s="5" t="s">
        <v>1308</v>
      </c>
      <c r="G817" s="5" t="s">
        <v>1110</v>
      </c>
      <c r="H817" s="5" t="s">
        <v>451</v>
      </c>
      <c r="I817" s="5" t="s">
        <v>452</v>
      </c>
      <c r="J817" s="5" t="s">
        <v>1111</v>
      </c>
      <c r="K817" s="7">
        <v>40380</v>
      </c>
      <c r="L817" s="7"/>
      <c r="M817" s="6" t="s">
        <v>123</v>
      </c>
      <c r="N817" s="5" t="s">
        <v>178</v>
      </c>
      <c r="O817" s="9"/>
      <c r="P817" s="6" t="str">
        <f>VLOOKUP(Table1[[#This Row],[SMT]],Table13[[SMT'#]:[163 J Election Question]],9,0)</f>
        <v>No</v>
      </c>
      <c r="Q817" s="6"/>
      <c r="R817" s="6"/>
      <c r="S81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17" s="37">
        <f>VLOOKUP(Table1[[#This Row],[SMT]],'[1]Section 163(j) Election'!$A$5:$J$1406,7,0)</f>
        <v>0</v>
      </c>
    </row>
    <row r="818" spans="1:20" s="5" customFormat="1" ht="30" customHeight="1" x14ac:dyDescent="0.25">
      <c r="A818" s="5" t="s">
        <v>4182</v>
      </c>
      <c r="B818" s="15">
        <v>64824</v>
      </c>
      <c r="C818" s="6">
        <v>100</v>
      </c>
      <c r="D818" s="5" t="s">
        <v>4182</v>
      </c>
      <c r="E818" s="5" t="s">
        <v>4189</v>
      </c>
      <c r="F818" s="5" t="s">
        <v>4190</v>
      </c>
      <c r="G818" s="5" t="s">
        <v>1897</v>
      </c>
      <c r="H818" s="5" t="s">
        <v>88</v>
      </c>
      <c r="I818" s="5" t="s">
        <v>32</v>
      </c>
      <c r="J818" s="5" t="s">
        <v>153</v>
      </c>
      <c r="K818" s="7">
        <v>40479</v>
      </c>
      <c r="L818" s="7"/>
      <c r="M818" s="6" t="s">
        <v>123</v>
      </c>
      <c r="N818" s="5" t="s">
        <v>47</v>
      </c>
      <c r="O818" s="9"/>
      <c r="P818" s="6" t="str">
        <f>VLOOKUP(Table1[[#This Row],[SMT]],Table13[[SMT'#]:[163 J Election Question]],9,0)</f>
        <v>No</v>
      </c>
      <c r="Q818" s="6"/>
      <c r="R818" s="6"/>
      <c r="S81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18" s="38">
        <f>VLOOKUP(Table1[[#This Row],[SMT]],'[1]Section 163(j) Election'!$A$5:$J$1406,7,0)</f>
        <v>0</v>
      </c>
    </row>
    <row r="819" spans="1:20" s="5" customFormat="1" ht="30" customHeight="1" x14ac:dyDescent="0.25">
      <c r="A819" s="5" t="s">
        <v>4062</v>
      </c>
      <c r="B819" s="15">
        <v>64827</v>
      </c>
      <c r="C819" s="6">
        <v>100</v>
      </c>
      <c r="D819" s="5" t="s">
        <v>4062</v>
      </c>
      <c r="E819" s="5" t="s">
        <v>4086</v>
      </c>
      <c r="F819" s="5" t="s">
        <v>4087</v>
      </c>
      <c r="G819" s="5" t="s">
        <v>478</v>
      </c>
      <c r="H819" s="5" t="s">
        <v>132</v>
      </c>
      <c r="I819" s="5" t="s">
        <v>133</v>
      </c>
      <c r="J819" s="5" t="s">
        <v>19</v>
      </c>
      <c r="K819" s="7">
        <v>40379</v>
      </c>
      <c r="L819" s="7"/>
      <c r="M819" s="6" t="s">
        <v>135</v>
      </c>
      <c r="N819" s="5" t="s">
        <v>47</v>
      </c>
      <c r="O819" s="9"/>
      <c r="P819" s="6" t="str">
        <f>VLOOKUP(Table1[[#This Row],[SMT]],[3]Sheet1!$A$11:$AC$60,29,0)</f>
        <v>No</v>
      </c>
      <c r="Q819" s="6"/>
      <c r="R819" s="6"/>
      <c r="S81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19" s="37">
        <f>VLOOKUP(Table1[[#This Row],[SMT]],'[1]Section 163(j) Election'!$A$5:$J$1406,7,0)</f>
        <v>0</v>
      </c>
    </row>
    <row r="820" spans="1:20" s="5" customFormat="1" ht="30" customHeight="1" x14ac:dyDescent="0.25">
      <c r="A820" s="5" t="s">
        <v>3739</v>
      </c>
      <c r="B820" s="15">
        <v>64830</v>
      </c>
      <c r="C820" s="6">
        <v>85</v>
      </c>
      <c r="D820" s="5" t="s">
        <v>3739</v>
      </c>
      <c r="E820" s="5" t="s">
        <v>3765</v>
      </c>
      <c r="F820" s="5" t="s">
        <v>3766</v>
      </c>
      <c r="G820" s="5" t="s">
        <v>793</v>
      </c>
      <c r="H820" s="5" t="s">
        <v>463</v>
      </c>
      <c r="I820" s="5" t="s">
        <v>452</v>
      </c>
      <c r="J820" s="5" t="s">
        <v>473</v>
      </c>
      <c r="K820" s="7">
        <v>40164</v>
      </c>
      <c r="L820" s="7"/>
      <c r="M820" s="6" t="s">
        <v>154</v>
      </c>
      <c r="N820" s="5" t="s">
        <v>178</v>
      </c>
      <c r="O820" s="9"/>
      <c r="P820" s="6" t="str">
        <f>VLOOKUP(Table1[[#This Row],[SMT]],Table13[[SMT'#]:[163 J Election Question]],9,0)</f>
        <v>Yes</v>
      </c>
      <c r="Q820" s="6">
        <v>2018</v>
      </c>
      <c r="R820" s="6"/>
      <c r="S82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20" s="38">
        <f>VLOOKUP(Table1[[#This Row],[SMT]],'[1]Section 163(j) Election'!$A$5:$J$1406,7,0)</f>
        <v>2018</v>
      </c>
    </row>
    <row r="821" spans="1:20" s="5" customFormat="1" ht="30" customHeight="1" x14ac:dyDescent="0.25">
      <c r="A821" s="5" t="s">
        <v>3767</v>
      </c>
      <c r="B821" s="15">
        <v>64830</v>
      </c>
      <c r="C821" s="6">
        <v>15</v>
      </c>
      <c r="D821" s="5" t="s">
        <v>3767</v>
      </c>
      <c r="E821" s="5" t="s">
        <v>3765</v>
      </c>
      <c r="F821" s="5" t="s">
        <v>3766</v>
      </c>
      <c r="G821" s="5" t="s">
        <v>793</v>
      </c>
      <c r="H821" s="5" t="s">
        <v>463</v>
      </c>
      <c r="I821" s="5" t="s">
        <v>452</v>
      </c>
      <c r="J821" s="5" t="s">
        <v>473</v>
      </c>
      <c r="K821" s="7">
        <v>40164</v>
      </c>
      <c r="L821" s="7"/>
      <c r="M821" s="6" t="s">
        <v>154</v>
      </c>
      <c r="N821" s="5" t="s">
        <v>178</v>
      </c>
      <c r="O821" s="9"/>
      <c r="P821" s="6" t="str">
        <f>VLOOKUP(Table1[[#This Row],[SMT]],Table13[[SMT'#]:[163 J Election Question]],9,0)</f>
        <v>Yes</v>
      </c>
      <c r="Q821" s="6">
        <v>2018</v>
      </c>
      <c r="R821" s="6"/>
      <c r="S82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21" s="37">
        <f>VLOOKUP(Table1[[#This Row],[SMT]],'[1]Section 163(j) Election'!$A$5:$J$1406,7,0)</f>
        <v>2018</v>
      </c>
    </row>
    <row r="822" spans="1:20" s="5" customFormat="1" ht="30" customHeight="1" x14ac:dyDescent="0.25">
      <c r="A822" s="5" t="s">
        <v>1304</v>
      </c>
      <c r="B822" s="15">
        <v>64835</v>
      </c>
      <c r="C822" s="6">
        <v>100</v>
      </c>
      <c r="D822" s="5" t="s">
        <v>1304</v>
      </c>
      <c r="E822" s="5" t="s">
        <v>1309</v>
      </c>
      <c r="F822" s="5" t="s">
        <v>1310</v>
      </c>
      <c r="G822" s="5" t="s">
        <v>1311</v>
      </c>
      <c r="H822" s="5" t="s">
        <v>16</v>
      </c>
      <c r="I822" s="5" t="s">
        <v>17</v>
      </c>
      <c r="J822" s="5" t="s">
        <v>473</v>
      </c>
      <c r="K822" s="7">
        <v>40192</v>
      </c>
      <c r="L822" s="7"/>
      <c r="M822" s="6" t="s">
        <v>154</v>
      </c>
      <c r="N822" s="5" t="s">
        <v>56</v>
      </c>
      <c r="O822" s="9"/>
      <c r="P822" s="6" t="str">
        <f>VLOOKUP(Table1[[#This Row],[SMT]],Table13[[SMT'#]:[163 J Election Question]],9,0)</f>
        <v>No</v>
      </c>
      <c r="Q822" s="6"/>
      <c r="R822" s="6"/>
      <c r="S82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22" s="38">
        <f>VLOOKUP(Table1[[#This Row],[SMT]],'[1]Section 163(j) Election'!$A$5:$J$1406,7,0)</f>
        <v>0</v>
      </c>
    </row>
    <row r="823" spans="1:20" s="5" customFormat="1" ht="30" customHeight="1" x14ac:dyDescent="0.25">
      <c r="A823" s="5" t="s">
        <v>265</v>
      </c>
      <c r="B823" s="15">
        <v>64856</v>
      </c>
      <c r="C823" s="6">
        <v>85</v>
      </c>
      <c r="D823" s="5" t="s">
        <v>265</v>
      </c>
      <c r="E823" s="5" t="s">
        <v>320</v>
      </c>
      <c r="F823" s="5" t="s">
        <v>321</v>
      </c>
      <c r="G823" s="5" t="s">
        <v>322</v>
      </c>
      <c r="H823" s="5" t="s">
        <v>88</v>
      </c>
      <c r="I823" s="5" t="s">
        <v>32</v>
      </c>
      <c r="J823" s="5" t="s">
        <v>323</v>
      </c>
      <c r="K823" s="7">
        <v>40513</v>
      </c>
      <c r="L823" s="7"/>
      <c r="M823" s="6" t="s">
        <v>250</v>
      </c>
      <c r="N823" s="5" t="s">
        <v>47</v>
      </c>
      <c r="O823" s="9"/>
      <c r="P823" s="6" t="str">
        <f>VLOOKUP(Table1[[#This Row],[SMT]],Table13[[SMT'#]:[163 J Election Question]],9,0)</f>
        <v>No</v>
      </c>
      <c r="Q823" s="6"/>
      <c r="R823" s="6"/>
      <c r="S82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23" s="37">
        <f>VLOOKUP(Table1[[#This Row],[SMT]],'[1]Section 163(j) Election'!$A$5:$J$1406,7,0)</f>
        <v>0</v>
      </c>
    </row>
    <row r="824" spans="1:20" s="5" customFormat="1" ht="30" customHeight="1" x14ac:dyDescent="0.25">
      <c r="A824" s="5" t="s">
        <v>1786</v>
      </c>
      <c r="B824" s="15">
        <v>64856</v>
      </c>
      <c r="C824" s="6">
        <v>15</v>
      </c>
      <c r="D824" s="5" t="s">
        <v>1786</v>
      </c>
      <c r="E824" s="5" t="s">
        <v>320</v>
      </c>
      <c r="F824" s="5" t="s">
        <v>321</v>
      </c>
      <c r="G824" s="5" t="s">
        <v>322</v>
      </c>
      <c r="H824" s="5" t="s">
        <v>88</v>
      </c>
      <c r="I824" s="5" t="s">
        <v>32</v>
      </c>
      <c r="J824" s="5" t="s">
        <v>323</v>
      </c>
      <c r="K824" s="7">
        <v>40513</v>
      </c>
      <c r="L824" s="7"/>
      <c r="M824" s="6" t="s">
        <v>250</v>
      </c>
      <c r="N824" s="5" t="s">
        <v>47</v>
      </c>
      <c r="O824" s="9"/>
      <c r="P824" s="6" t="str">
        <f>VLOOKUP(Table1[[#This Row],[SMT]],Table13[[SMT'#]:[163 J Election Question]],9,0)</f>
        <v>No</v>
      </c>
      <c r="Q824" s="6"/>
      <c r="R824" s="6"/>
      <c r="S82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24" s="38">
        <f>VLOOKUP(Table1[[#This Row],[SMT]],'[1]Section 163(j) Election'!$A$5:$J$1406,7,0)</f>
        <v>0</v>
      </c>
    </row>
    <row r="825" spans="1:20" s="5" customFormat="1" ht="30" customHeight="1" x14ac:dyDescent="0.25">
      <c r="A825" s="5" t="s">
        <v>265</v>
      </c>
      <c r="B825" s="15">
        <v>64864</v>
      </c>
      <c r="C825" s="6">
        <v>85</v>
      </c>
      <c r="D825" s="5" t="s">
        <v>265</v>
      </c>
      <c r="E825" s="5" t="s">
        <v>324</v>
      </c>
      <c r="F825" s="5" t="s">
        <v>325</v>
      </c>
      <c r="G825" s="5" t="s">
        <v>198</v>
      </c>
      <c r="H825" s="5" t="s">
        <v>53</v>
      </c>
      <c r="I825" s="5" t="s">
        <v>43</v>
      </c>
      <c r="J825" s="5" t="s">
        <v>199</v>
      </c>
      <c r="K825" s="7">
        <v>40577</v>
      </c>
      <c r="L825" s="7"/>
      <c r="M825" s="6" t="s">
        <v>135</v>
      </c>
      <c r="N825" s="5" t="s">
        <v>47</v>
      </c>
      <c r="O825" s="9"/>
      <c r="P825" s="6" t="str">
        <f>VLOOKUP(Table1[[#This Row],[SMT]],Table13[[SMT'#]:[163 J Election Question]],9,0)</f>
        <v>No</v>
      </c>
      <c r="Q825" s="6"/>
      <c r="R825" s="6"/>
      <c r="S82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25" s="37">
        <f>VLOOKUP(Table1[[#This Row],[SMT]],'[1]Section 163(j) Election'!$A$5:$J$1406,7,0)</f>
        <v>0</v>
      </c>
    </row>
    <row r="826" spans="1:20" s="5" customFormat="1" ht="30" customHeight="1" x14ac:dyDescent="0.25">
      <c r="A826" s="5" t="s">
        <v>1786</v>
      </c>
      <c r="B826" s="15">
        <v>64864</v>
      </c>
      <c r="C826" s="6">
        <v>15</v>
      </c>
      <c r="D826" s="5" t="s">
        <v>1786</v>
      </c>
      <c r="E826" s="5" t="s">
        <v>324</v>
      </c>
      <c r="F826" s="5" t="s">
        <v>325</v>
      </c>
      <c r="G826" s="5" t="s">
        <v>198</v>
      </c>
      <c r="H826" s="5" t="s">
        <v>53</v>
      </c>
      <c r="I826" s="5" t="s">
        <v>43</v>
      </c>
      <c r="J826" s="5" t="s">
        <v>199</v>
      </c>
      <c r="K826" s="7">
        <v>40577</v>
      </c>
      <c r="L826" s="7"/>
      <c r="M826" s="6" t="s">
        <v>135</v>
      </c>
      <c r="N826" s="5" t="s">
        <v>47</v>
      </c>
      <c r="O826" s="9"/>
      <c r="P826" s="6" t="str">
        <f>VLOOKUP(Table1[[#This Row],[SMT]],Table13[[SMT'#]:[163 J Election Question]],9,0)</f>
        <v>No</v>
      </c>
      <c r="Q826" s="6"/>
      <c r="R826" s="6"/>
      <c r="S82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26" s="38">
        <f>VLOOKUP(Table1[[#This Row],[SMT]],'[1]Section 163(j) Election'!$A$5:$J$1406,7,0)</f>
        <v>0</v>
      </c>
    </row>
    <row r="827" spans="1:20" s="5" customFormat="1" ht="30" customHeight="1" x14ac:dyDescent="0.25">
      <c r="A827" s="5" t="s">
        <v>265</v>
      </c>
      <c r="B827" s="15">
        <v>64869</v>
      </c>
      <c r="C827" s="6">
        <v>85.8</v>
      </c>
      <c r="D827" s="5" t="s">
        <v>265</v>
      </c>
      <c r="E827" s="5" t="s">
        <v>326</v>
      </c>
      <c r="F827" s="5" t="s">
        <v>327</v>
      </c>
      <c r="G827" s="5" t="s">
        <v>328</v>
      </c>
      <c r="H827" s="5" t="s">
        <v>232</v>
      </c>
      <c r="I827" s="5" t="s">
        <v>133</v>
      </c>
      <c r="J827" s="5" t="s">
        <v>329</v>
      </c>
      <c r="K827" s="7">
        <v>40542</v>
      </c>
      <c r="L827" s="7"/>
      <c r="M827" s="6" t="s">
        <v>123</v>
      </c>
      <c r="N827" s="5" t="s">
        <v>47</v>
      </c>
      <c r="O827" s="9"/>
      <c r="P827" s="6" t="str">
        <f>VLOOKUP(Table1[[#This Row],[SMT]],Table13[[SMT'#]:[163 J Election Question]],9,0)</f>
        <v>No</v>
      </c>
      <c r="Q827" s="6"/>
      <c r="R827" s="6"/>
      <c r="S82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27" s="37">
        <f>VLOOKUP(Table1[[#This Row],[SMT]],'[1]Section 163(j) Election'!$A$5:$J$1406,7,0)</f>
        <v>0</v>
      </c>
    </row>
    <row r="828" spans="1:20" s="5" customFormat="1" ht="30" customHeight="1" x14ac:dyDescent="0.25">
      <c r="A828" s="5" t="s">
        <v>1786</v>
      </c>
      <c r="B828" s="15">
        <v>64869</v>
      </c>
      <c r="C828" s="6">
        <v>14.2</v>
      </c>
      <c r="D828" s="5" t="s">
        <v>1786</v>
      </c>
      <c r="E828" s="5" t="s">
        <v>326</v>
      </c>
      <c r="F828" s="5" t="s">
        <v>327</v>
      </c>
      <c r="G828" s="5" t="s">
        <v>328</v>
      </c>
      <c r="H828" s="5" t="s">
        <v>232</v>
      </c>
      <c r="I828" s="5" t="s">
        <v>133</v>
      </c>
      <c r="J828" s="5" t="s">
        <v>329</v>
      </c>
      <c r="K828" s="7">
        <v>40542</v>
      </c>
      <c r="L828" s="7"/>
      <c r="M828" s="6" t="s">
        <v>123</v>
      </c>
      <c r="N828" s="5" t="s">
        <v>47</v>
      </c>
      <c r="O828" s="9"/>
      <c r="P828" s="6" t="str">
        <f>VLOOKUP(Table1[[#This Row],[SMT]],Table13[[SMT'#]:[163 J Election Question]],9,0)</f>
        <v>No</v>
      </c>
      <c r="Q828" s="6"/>
      <c r="R828" s="6"/>
      <c r="S82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28" s="38">
        <f>VLOOKUP(Table1[[#This Row],[SMT]],'[1]Section 163(j) Election'!$A$5:$J$1406,7,0)</f>
        <v>0</v>
      </c>
    </row>
    <row r="829" spans="1:20" s="5" customFormat="1" ht="30" customHeight="1" x14ac:dyDescent="0.25">
      <c r="A829" s="5" t="s">
        <v>1304</v>
      </c>
      <c r="B829" s="15">
        <v>64870</v>
      </c>
      <c r="C829" s="6">
        <v>100</v>
      </c>
      <c r="D829" s="5" t="s">
        <v>1304</v>
      </c>
      <c r="E829" s="5" t="s">
        <v>1312</v>
      </c>
      <c r="F829" s="5" t="s">
        <v>1313</v>
      </c>
      <c r="G829" s="5" t="s">
        <v>1314</v>
      </c>
      <c r="H829" s="5" t="s">
        <v>451</v>
      </c>
      <c r="I829" s="5" t="s">
        <v>452</v>
      </c>
      <c r="J829" s="5" t="s">
        <v>1315</v>
      </c>
      <c r="K829" s="7">
        <v>40401</v>
      </c>
      <c r="L829" s="7"/>
      <c r="M829" s="6" t="s">
        <v>123</v>
      </c>
      <c r="N829" s="5" t="s">
        <v>178</v>
      </c>
      <c r="O829" s="9"/>
      <c r="P829" s="6" t="str">
        <f>VLOOKUP(Table1[[#This Row],[SMT]],Table13[[SMT'#]:[163 J Election Question]],9,0)</f>
        <v>No</v>
      </c>
      <c r="Q829" s="6"/>
      <c r="R829" s="6"/>
      <c r="S82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29" s="37">
        <f>VLOOKUP(Table1[[#This Row],[SMT]],'[1]Section 163(j) Election'!$A$5:$J$1406,7,0)</f>
        <v>0</v>
      </c>
    </row>
    <row r="830" spans="1:20" s="5" customFormat="1" ht="30" customHeight="1" x14ac:dyDescent="0.25">
      <c r="A830" s="5" t="s">
        <v>2997</v>
      </c>
      <c r="B830" s="15">
        <v>64880</v>
      </c>
      <c r="C830" s="6">
        <v>100</v>
      </c>
      <c r="D830" s="5" t="s">
        <v>2997</v>
      </c>
      <c r="E830" s="5" t="s">
        <v>3001</v>
      </c>
      <c r="F830" s="5" t="s">
        <v>3002</v>
      </c>
      <c r="G830" s="5" t="s">
        <v>657</v>
      </c>
      <c r="H830" s="5" t="s">
        <v>630</v>
      </c>
      <c r="I830" s="5" t="s">
        <v>43</v>
      </c>
      <c r="J830" s="5" t="s">
        <v>510</v>
      </c>
      <c r="K830" s="7">
        <v>40956</v>
      </c>
      <c r="L830" s="7"/>
      <c r="M830" s="6" t="s">
        <v>250</v>
      </c>
      <c r="N830" s="5" t="s">
        <v>47</v>
      </c>
      <c r="O830" s="9"/>
      <c r="P830" s="6" t="str">
        <f>VLOOKUP(Table1[[#This Row],[SMT]],Table13[[SMT'#]:[163 J Election Question]],9,0)</f>
        <v>No</v>
      </c>
      <c r="Q830" s="6"/>
      <c r="R830" s="6"/>
      <c r="S83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30" s="38">
        <f>VLOOKUP(Table1[[#This Row],[SMT]],'[1]Section 163(j) Election'!$A$5:$J$1406,7,0)</f>
        <v>0</v>
      </c>
    </row>
    <row r="831" spans="1:20" s="5" customFormat="1" ht="30" customHeight="1" x14ac:dyDescent="0.25">
      <c r="A831" s="5" t="s">
        <v>4208</v>
      </c>
      <c r="B831" s="15">
        <v>64886</v>
      </c>
      <c r="C831" s="6">
        <v>100</v>
      </c>
      <c r="D831" s="5" t="s">
        <v>4208</v>
      </c>
      <c r="E831" s="5" t="s">
        <v>4213</v>
      </c>
      <c r="F831" s="5" t="s">
        <v>4214</v>
      </c>
      <c r="G831" s="5" t="s">
        <v>1824</v>
      </c>
      <c r="H831" s="5" t="s">
        <v>88</v>
      </c>
      <c r="I831" s="5" t="s">
        <v>32</v>
      </c>
      <c r="J831" s="5" t="s">
        <v>89</v>
      </c>
      <c r="K831" s="7">
        <v>40855</v>
      </c>
      <c r="L831" s="7"/>
      <c r="M831" s="6" t="s">
        <v>135</v>
      </c>
      <c r="N831" s="5" t="s">
        <v>56</v>
      </c>
      <c r="O831" s="9"/>
      <c r="P831" s="6" t="str">
        <f>VLOOKUP(Table1[[#This Row],[SMT]],Table13[[SMT'#]:[163 J Election Question]],9,0)</f>
        <v>Yes</v>
      </c>
      <c r="Q831" s="6">
        <v>2018</v>
      </c>
      <c r="R831" s="6"/>
      <c r="S83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31" s="37">
        <f>VLOOKUP(Table1[[#This Row],[SMT]],'[1]Section 163(j) Election'!$A$5:$J$1406,7,0)</f>
        <v>2018</v>
      </c>
    </row>
    <row r="832" spans="1:20" s="5" customFormat="1" ht="30" customHeight="1" x14ac:dyDescent="0.25">
      <c r="A832" s="5" t="s">
        <v>265</v>
      </c>
      <c r="B832" s="15">
        <v>64887</v>
      </c>
      <c r="C832" s="6">
        <v>85</v>
      </c>
      <c r="D832" s="5" t="s">
        <v>265</v>
      </c>
      <c r="E832" s="5" t="s">
        <v>330</v>
      </c>
      <c r="F832" s="5" t="s">
        <v>331</v>
      </c>
      <c r="G832" s="5" t="s">
        <v>332</v>
      </c>
      <c r="H832" s="5" t="s">
        <v>289</v>
      </c>
      <c r="I832" s="5" t="s">
        <v>133</v>
      </c>
      <c r="J832" s="5" t="s">
        <v>333</v>
      </c>
      <c r="K832" s="7">
        <v>40695</v>
      </c>
      <c r="L832" s="7"/>
      <c r="M832" s="6" t="s">
        <v>334</v>
      </c>
      <c r="N832" s="5" t="s">
        <v>47</v>
      </c>
      <c r="O832" s="9"/>
      <c r="P832" s="6" t="str">
        <f>VLOOKUP(Table1[[#This Row],[SMT]],Table13[[SMT'#]:[163 J Election Question]],9,0)</f>
        <v>No</v>
      </c>
      <c r="Q832" s="6"/>
      <c r="R832" s="6"/>
      <c r="S83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32" s="38">
        <f>VLOOKUP(Table1[[#This Row],[SMT]],'[1]Section 163(j) Election'!$A$5:$J$1406,7,0)</f>
        <v>0</v>
      </c>
    </row>
    <row r="833" spans="1:20" s="5" customFormat="1" ht="30" customHeight="1" x14ac:dyDescent="0.25">
      <c r="A833" s="5" t="s">
        <v>1786</v>
      </c>
      <c r="B833" s="15">
        <v>64887</v>
      </c>
      <c r="C833" s="6">
        <v>15</v>
      </c>
      <c r="D833" s="5" t="s">
        <v>1786</v>
      </c>
      <c r="E833" s="5" t="s">
        <v>330</v>
      </c>
      <c r="F833" s="5" t="s">
        <v>331</v>
      </c>
      <c r="G833" s="5" t="s">
        <v>332</v>
      </c>
      <c r="H833" s="5" t="s">
        <v>289</v>
      </c>
      <c r="I833" s="5" t="s">
        <v>133</v>
      </c>
      <c r="J833" s="5" t="s">
        <v>333</v>
      </c>
      <c r="K833" s="7">
        <v>40695</v>
      </c>
      <c r="L833" s="7"/>
      <c r="M833" s="6" t="s">
        <v>334</v>
      </c>
      <c r="N833" s="5" t="s">
        <v>47</v>
      </c>
      <c r="O833" s="9"/>
      <c r="P833" s="6" t="str">
        <f>VLOOKUP(Table1[[#This Row],[SMT]],Table13[[SMT'#]:[163 J Election Question]],9,0)</f>
        <v>No</v>
      </c>
      <c r="Q833" s="6"/>
      <c r="R833" s="6"/>
      <c r="S83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33" s="37">
        <f>VLOOKUP(Table1[[#This Row],[SMT]],'[1]Section 163(j) Election'!$A$5:$J$1406,7,0)</f>
        <v>0</v>
      </c>
    </row>
    <row r="834" spans="1:20" s="5" customFormat="1" ht="30" customHeight="1" x14ac:dyDescent="0.25">
      <c r="A834" s="5" t="s">
        <v>3045</v>
      </c>
      <c r="B834" s="15">
        <v>64888</v>
      </c>
      <c r="C834" s="6">
        <v>100</v>
      </c>
      <c r="D834" s="5" t="s">
        <v>3045</v>
      </c>
      <c r="E834" s="5" t="s">
        <v>3066</v>
      </c>
      <c r="F834" s="5" t="s">
        <v>3067</v>
      </c>
      <c r="G834" s="5" t="s">
        <v>498</v>
      </c>
      <c r="H834" s="5" t="s">
        <v>68</v>
      </c>
      <c r="I834" s="5" t="s">
        <v>32</v>
      </c>
      <c r="J834" s="5" t="s">
        <v>359</v>
      </c>
      <c r="K834" s="7">
        <v>40494</v>
      </c>
      <c r="L834" s="7"/>
      <c r="M834" s="6" t="s">
        <v>135</v>
      </c>
      <c r="N834" s="5" t="s">
        <v>26</v>
      </c>
      <c r="O834" s="9"/>
      <c r="P834" s="6" t="str">
        <f>VLOOKUP(Table1[[#This Row],[SMT]],Table13[[SMT'#]:[163 J Election Question]],9,0)</f>
        <v>Yes</v>
      </c>
      <c r="Q834" s="6">
        <v>2018</v>
      </c>
      <c r="R834" s="6"/>
      <c r="S83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34" s="38">
        <f>VLOOKUP(Table1[[#This Row],[SMT]],'[1]Section 163(j) Election'!$A$5:$J$1406,7,0)</f>
        <v>2018</v>
      </c>
    </row>
    <row r="835" spans="1:20" s="5" customFormat="1" ht="30" customHeight="1" x14ac:dyDescent="0.25">
      <c r="A835" s="5" t="s">
        <v>3045</v>
      </c>
      <c r="B835" s="15">
        <v>64889</v>
      </c>
      <c r="C835" s="6">
        <v>100</v>
      </c>
      <c r="D835" s="5" t="s">
        <v>3045</v>
      </c>
      <c r="E835" s="5" t="s">
        <v>3068</v>
      </c>
      <c r="F835" s="5" t="s">
        <v>3069</v>
      </c>
      <c r="G835" s="5" t="s">
        <v>498</v>
      </c>
      <c r="H835" s="5" t="s">
        <v>68</v>
      </c>
      <c r="I835" s="5" t="s">
        <v>32</v>
      </c>
      <c r="J835" s="5" t="s">
        <v>359</v>
      </c>
      <c r="K835" s="7">
        <v>40494</v>
      </c>
      <c r="L835" s="7"/>
      <c r="M835" s="6" t="s">
        <v>250</v>
      </c>
      <c r="N835" s="5" t="s">
        <v>26</v>
      </c>
      <c r="O835" s="9"/>
      <c r="P835" s="6" t="str">
        <f>VLOOKUP(Table1[[#This Row],[SMT]],Table13[[SMT'#]:[163 J Election Question]],9,0)</f>
        <v>No</v>
      </c>
      <c r="Q835" s="6"/>
      <c r="R835" s="6"/>
      <c r="S83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35" s="37">
        <f>VLOOKUP(Table1[[#This Row],[SMT]],'[1]Section 163(j) Election'!$A$5:$J$1406,7,0)</f>
        <v>2022</v>
      </c>
    </row>
    <row r="836" spans="1:20" s="5" customFormat="1" ht="30" customHeight="1" x14ac:dyDescent="0.25">
      <c r="A836" s="5" t="s">
        <v>3045</v>
      </c>
      <c r="B836" s="15">
        <v>64890</v>
      </c>
      <c r="C836" s="6">
        <v>100</v>
      </c>
      <c r="D836" s="5" t="s">
        <v>3045</v>
      </c>
      <c r="E836" s="5" t="s">
        <v>3070</v>
      </c>
      <c r="F836" s="5" t="s">
        <v>3071</v>
      </c>
      <c r="G836" s="5" t="s">
        <v>498</v>
      </c>
      <c r="H836" s="5" t="s">
        <v>68</v>
      </c>
      <c r="I836" s="5" t="s">
        <v>32</v>
      </c>
      <c r="J836" s="5" t="s">
        <v>359</v>
      </c>
      <c r="K836" s="7">
        <v>40494</v>
      </c>
      <c r="L836" s="7"/>
      <c r="M836" s="6" t="s">
        <v>250</v>
      </c>
      <c r="N836" s="5" t="s">
        <v>26</v>
      </c>
      <c r="O836" s="9"/>
      <c r="P836" s="6" t="str">
        <f>VLOOKUP(Table1[[#This Row],[SMT]],Table13[[SMT'#]:[163 J Election Question]],9,0)</f>
        <v>No</v>
      </c>
      <c r="Q836" s="6"/>
      <c r="R836" s="6"/>
      <c r="S83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36" s="38">
        <f>VLOOKUP(Table1[[#This Row],[SMT]],'[1]Section 163(j) Election'!$A$5:$J$1406,7,0)</f>
        <v>0</v>
      </c>
    </row>
    <row r="837" spans="1:20" s="5" customFormat="1" ht="30" customHeight="1" x14ac:dyDescent="0.25">
      <c r="A837" s="5" t="s">
        <v>265</v>
      </c>
      <c r="B837" s="15">
        <v>64900</v>
      </c>
      <c r="C837" s="6">
        <v>86.07</v>
      </c>
      <c r="D837" s="5" t="s">
        <v>265</v>
      </c>
      <c r="E837" s="5" t="s">
        <v>335</v>
      </c>
      <c r="F837" s="5" t="s">
        <v>336</v>
      </c>
      <c r="G837" s="5" t="s">
        <v>337</v>
      </c>
      <c r="H837" s="5" t="s">
        <v>289</v>
      </c>
      <c r="I837" s="5" t="s">
        <v>133</v>
      </c>
      <c r="J837" s="5" t="s">
        <v>171</v>
      </c>
      <c r="K837" s="7">
        <v>40458</v>
      </c>
      <c r="L837" s="7"/>
      <c r="M837" s="6" t="s">
        <v>135</v>
      </c>
      <c r="N837" s="5" t="s">
        <v>56</v>
      </c>
      <c r="O837" s="9"/>
      <c r="P837" s="6" t="str">
        <f>VLOOKUP(Table1[[#This Row],[SMT]],Table13[[SMT'#]:[163 J Election Question]],9,0)</f>
        <v>No</v>
      </c>
      <c r="Q837" s="6"/>
      <c r="R837" s="6"/>
      <c r="S83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37" s="37">
        <f>VLOOKUP(Table1[[#This Row],[SMT]],'[1]Section 163(j) Election'!$A$5:$J$1406,7,0)</f>
        <v>0</v>
      </c>
    </row>
    <row r="838" spans="1:20" s="5" customFormat="1" ht="30" customHeight="1" x14ac:dyDescent="0.25">
      <c r="A838" s="5" t="s">
        <v>1786</v>
      </c>
      <c r="B838" s="15">
        <v>64900</v>
      </c>
      <c r="C838" s="6">
        <v>13.93</v>
      </c>
      <c r="D838" s="5" t="s">
        <v>1786</v>
      </c>
      <c r="E838" s="5" t="s">
        <v>335</v>
      </c>
      <c r="F838" s="5" t="s">
        <v>336</v>
      </c>
      <c r="G838" s="5" t="s">
        <v>337</v>
      </c>
      <c r="H838" s="5" t="s">
        <v>289</v>
      </c>
      <c r="I838" s="5" t="s">
        <v>133</v>
      </c>
      <c r="J838" s="5" t="s">
        <v>171</v>
      </c>
      <c r="K838" s="7">
        <v>40458</v>
      </c>
      <c r="L838" s="7"/>
      <c r="M838" s="6" t="s">
        <v>135</v>
      </c>
      <c r="N838" s="5" t="s">
        <v>56</v>
      </c>
      <c r="O838" s="9"/>
      <c r="P838" s="6" t="str">
        <f>VLOOKUP(Table1[[#This Row],[SMT]],Table13[[SMT'#]:[163 J Election Question]],9,0)</f>
        <v>No</v>
      </c>
      <c r="Q838" s="6"/>
      <c r="R838" s="6"/>
      <c r="S83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38" s="38">
        <f>VLOOKUP(Table1[[#This Row],[SMT]],'[1]Section 163(j) Election'!$A$5:$J$1406,7,0)</f>
        <v>0</v>
      </c>
    </row>
    <row r="839" spans="1:20" s="5" customFormat="1" ht="30" customHeight="1" x14ac:dyDescent="0.25">
      <c r="A839" s="5" t="s">
        <v>265</v>
      </c>
      <c r="B839" s="15">
        <v>64906</v>
      </c>
      <c r="C839" s="6">
        <v>100</v>
      </c>
      <c r="D839" s="5" t="s">
        <v>265</v>
      </c>
      <c r="E839" s="5" t="s">
        <v>338</v>
      </c>
      <c r="F839" s="5" t="s">
        <v>339</v>
      </c>
      <c r="G839" s="5" t="s">
        <v>340</v>
      </c>
      <c r="H839" s="5" t="s">
        <v>289</v>
      </c>
      <c r="I839" s="5" t="s">
        <v>133</v>
      </c>
      <c r="J839" s="5" t="s">
        <v>19</v>
      </c>
      <c r="K839" s="7">
        <v>40529</v>
      </c>
      <c r="L839" s="7"/>
      <c r="M839" s="6" t="s">
        <v>250</v>
      </c>
      <c r="N839" s="5" t="s">
        <v>47</v>
      </c>
      <c r="O839" s="9"/>
      <c r="P839" s="6" t="str">
        <f>VLOOKUP(Table1[[#This Row],[SMT]],Table13[[SMT'#]:[163 J Election Question]],9,0)</f>
        <v>No</v>
      </c>
      <c r="Q839" s="6"/>
      <c r="R839" s="6"/>
      <c r="S83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39" s="37">
        <f>VLOOKUP(Table1[[#This Row],[SMT]],'[1]Section 163(j) Election'!$A$5:$J$1406,7,0)</f>
        <v>0</v>
      </c>
    </row>
    <row r="840" spans="1:20" s="5" customFormat="1" ht="30" customHeight="1" x14ac:dyDescent="0.25">
      <c r="A840" s="5" t="s">
        <v>265</v>
      </c>
      <c r="B840" s="15">
        <v>64908</v>
      </c>
      <c r="C840" s="6">
        <v>85</v>
      </c>
      <c r="D840" s="5" t="s">
        <v>265</v>
      </c>
      <c r="E840" s="5" t="s">
        <v>341</v>
      </c>
      <c r="F840" s="5" t="s">
        <v>342</v>
      </c>
      <c r="G840" s="5" t="s">
        <v>322</v>
      </c>
      <c r="H840" s="5" t="s">
        <v>139</v>
      </c>
      <c r="I840" s="5" t="s">
        <v>32</v>
      </c>
      <c r="J840" s="5" t="s">
        <v>323</v>
      </c>
      <c r="K840" s="7">
        <v>40497</v>
      </c>
      <c r="L840" s="7"/>
      <c r="M840" s="6" t="s">
        <v>123</v>
      </c>
      <c r="N840" s="5" t="s">
        <v>47</v>
      </c>
      <c r="O840" s="9"/>
      <c r="P840" s="6" t="str">
        <f>VLOOKUP(Table1[[#This Row],[SMT]],Table13[[SMT'#]:[163 J Election Question]],9,0)</f>
        <v>No</v>
      </c>
      <c r="Q840" s="6"/>
      <c r="R840" s="6"/>
      <c r="S84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40" s="38">
        <f>VLOOKUP(Table1[[#This Row],[SMT]],'[1]Section 163(j) Election'!$A$5:$J$1406,7,0)</f>
        <v>0</v>
      </c>
    </row>
    <row r="841" spans="1:20" s="5" customFormat="1" ht="30" customHeight="1" x14ac:dyDescent="0.25">
      <c r="A841" s="5" t="s">
        <v>1786</v>
      </c>
      <c r="B841" s="15">
        <v>64908</v>
      </c>
      <c r="C841" s="6">
        <v>15</v>
      </c>
      <c r="D841" s="5" t="s">
        <v>1786</v>
      </c>
      <c r="E841" s="5" t="s">
        <v>341</v>
      </c>
      <c r="F841" s="5" t="s">
        <v>342</v>
      </c>
      <c r="G841" s="5" t="s">
        <v>322</v>
      </c>
      <c r="H841" s="5" t="s">
        <v>139</v>
      </c>
      <c r="I841" s="5" t="s">
        <v>32</v>
      </c>
      <c r="J841" s="5" t="s">
        <v>323</v>
      </c>
      <c r="K841" s="7">
        <v>40497</v>
      </c>
      <c r="L841" s="7"/>
      <c r="M841" s="6" t="s">
        <v>123</v>
      </c>
      <c r="N841" s="5" t="s">
        <v>47</v>
      </c>
      <c r="O841" s="9"/>
      <c r="P841" s="6" t="str">
        <f>VLOOKUP(Table1[[#This Row],[SMT]],Table13[[SMT'#]:[163 J Election Question]],9,0)</f>
        <v>No</v>
      </c>
      <c r="Q841" s="6"/>
      <c r="R841" s="6"/>
      <c r="S84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41" s="37">
        <f>VLOOKUP(Table1[[#This Row],[SMT]],'[1]Section 163(j) Election'!$A$5:$J$1406,7,0)</f>
        <v>0</v>
      </c>
    </row>
    <row r="842" spans="1:20" s="5" customFormat="1" ht="30" customHeight="1" x14ac:dyDescent="0.25">
      <c r="A842" s="5" t="s">
        <v>1304</v>
      </c>
      <c r="B842" s="15">
        <v>64927</v>
      </c>
      <c r="C842" s="6">
        <v>100</v>
      </c>
      <c r="D842" s="5" t="s">
        <v>1304</v>
      </c>
      <c r="E842" s="5" t="s">
        <v>1316</v>
      </c>
      <c r="F842" s="5" t="s">
        <v>1317</v>
      </c>
      <c r="G842" s="5" t="s">
        <v>1318</v>
      </c>
      <c r="H842" s="5" t="s">
        <v>1319</v>
      </c>
      <c r="I842" s="5" t="s">
        <v>17</v>
      </c>
      <c r="J842" s="5" t="s">
        <v>1320</v>
      </c>
      <c r="K842" s="7">
        <v>40394</v>
      </c>
      <c r="L842" s="7"/>
      <c r="M842" s="6" t="s">
        <v>154</v>
      </c>
      <c r="N842" s="5" t="s">
        <v>56</v>
      </c>
      <c r="O842" s="9"/>
      <c r="P842" s="6" t="str">
        <f>VLOOKUP(Table1[[#This Row],[SMT]],Table13[[SMT'#]:[163 J Election Question]],9,0)</f>
        <v>No</v>
      </c>
      <c r="Q842" s="6"/>
      <c r="R842" s="6"/>
      <c r="S84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42" s="38">
        <f>VLOOKUP(Table1[[#This Row],[SMT]],'[1]Section 163(j) Election'!$A$5:$J$1406,7,0)</f>
        <v>0</v>
      </c>
    </row>
    <row r="843" spans="1:20" s="5" customFormat="1" ht="30" customHeight="1" x14ac:dyDescent="0.25">
      <c r="A843" s="5" t="s">
        <v>4182</v>
      </c>
      <c r="B843" s="15">
        <v>64932</v>
      </c>
      <c r="C843" s="6">
        <v>100</v>
      </c>
      <c r="D843" s="5" t="s">
        <v>4182</v>
      </c>
      <c r="E843" s="5" t="s">
        <v>4191</v>
      </c>
      <c r="F843" s="5" t="s">
        <v>4192</v>
      </c>
      <c r="G843" s="5" t="s">
        <v>528</v>
      </c>
      <c r="H843" s="5" t="s">
        <v>431</v>
      </c>
      <c r="I843" s="5" t="s">
        <v>43</v>
      </c>
      <c r="J843" s="5" t="s">
        <v>529</v>
      </c>
      <c r="K843" s="7">
        <v>40422</v>
      </c>
      <c r="L843" s="7"/>
      <c r="M843" s="6" t="s">
        <v>250</v>
      </c>
      <c r="N843" s="5" t="s">
        <v>47</v>
      </c>
      <c r="O843" s="9"/>
      <c r="P843" s="6" t="str">
        <f>VLOOKUP(Table1[[#This Row],[SMT]],Table13[[SMT'#]:[163 J Election Question]],9,0)</f>
        <v>Yes</v>
      </c>
      <c r="Q843" s="6">
        <v>2018</v>
      </c>
      <c r="R843" s="6"/>
      <c r="S84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43" s="37">
        <f>VLOOKUP(Table1[[#This Row],[SMT]],'[1]Section 163(j) Election'!$A$5:$J$1406,7,0)</f>
        <v>2018</v>
      </c>
    </row>
    <row r="844" spans="1:20" s="5" customFormat="1" ht="30" customHeight="1" x14ac:dyDescent="0.25">
      <c r="A844" s="5" t="s">
        <v>265</v>
      </c>
      <c r="B844" s="15">
        <v>64934</v>
      </c>
      <c r="C844" s="6">
        <v>87.63</v>
      </c>
      <c r="D844" s="5" t="s">
        <v>265</v>
      </c>
      <c r="E844" s="5" t="s">
        <v>343</v>
      </c>
      <c r="F844" s="5" t="s">
        <v>344</v>
      </c>
      <c r="G844" s="5" t="s">
        <v>194</v>
      </c>
      <c r="H844" s="5" t="s">
        <v>127</v>
      </c>
      <c r="I844" s="5" t="s">
        <v>43</v>
      </c>
      <c r="J844" s="5" t="s">
        <v>195</v>
      </c>
      <c r="K844" s="7">
        <v>40521</v>
      </c>
      <c r="L844" s="7"/>
      <c r="M844" s="6" t="s">
        <v>135</v>
      </c>
      <c r="N844" s="5" t="s">
        <v>47</v>
      </c>
      <c r="O844" s="9"/>
      <c r="P844" s="6" t="str">
        <f>VLOOKUP(Table1[[#This Row],[SMT]],Table13[[SMT'#]:[163 J Election Question]],9,0)</f>
        <v>No</v>
      </c>
      <c r="Q844" s="6"/>
      <c r="R844" s="6"/>
      <c r="S84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44" s="38">
        <f>VLOOKUP(Table1[[#This Row],[SMT]],'[1]Section 163(j) Election'!$A$5:$J$1406,7,0)</f>
        <v>0</v>
      </c>
    </row>
    <row r="845" spans="1:20" s="5" customFormat="1" ht="30" customHeight="1" x14ac:dyDescent="0.25">
      <c r="A845" s="5" t="s">
        <v>1786</v>
      </c>
      <c r="B845" s="15">
        <v>64934</v>
      </c>
      <c r="C845" s="6">
        <v>12.37</v>
      </c>
      <c r="D845" s="5" t="s">
        <v>1786</v>
      </c>
      <c r="E845" s="5" t="s">
        <v>343</v>
      </c>
      <c r="F845" s="5" t="s">
        <v>344</v>
      </c>
      <c r="G845" s="5" t="s">
        <v>194</v>
      </c>
      <c r="H845" s="5" t="s">
        <v>127</v>
      </c>
      <c r="I845" s="5" t="s">
        <v>43</v>
      </c>
      <c r="J845" s="5" t="s">
        <v>195</v>
      </c>
      <c r="K845" s="7">
        <v>40521</v>
      </c>
      <c r="L845" s="7"/>
      <c r="M845" s="6" t="s">
        <v>135</v>
      </c>
      <c r="N845" s="5" t="s">
        <v>47</v>
      </c>
      <c r="O845" s="9"/>
      <c r="P845" s="6" t="str">
        <f>VLOOKUP(Table1[[#This Row],[SMT]],Table13[[SMT'#]:[163 J Election Question]],9,0)</f>
        <v>No</v>
      </c>
      <c r="Q845" s="6"/>
      <c r="R845" s="6"/>
      <c r="S84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45" s="37">
        <f>VLOOKUP(Table1[[#This Row],[SMT]],'[1]Section 163(j) Election'!$A$5:$J$1406,7,0)</f>
        <v>0</v>
      </c>
    </row>
    <row r="846" spans="1:20" s="5" customFormat="1" ht="30" customHeight="1" x14ac:dyDescent="0.25">
      <c r="A846" s="5" t="s">
        <v>265</v>
      </c>
      <c r="B846" s="15">
        <v>64935</v>
      </c>
      <c r="C846" s="6">
        <v>100</v>
      </c>
      <c r="D846" s="5" t="s">
        <v>265</v>
      </c>
      <c r="E846" s="5" t="s">
        <v>345</v>
      </c>
      <c r="F846" s="5" t="s">
        <v>346</v>
      </c>
      <c r="G846" s="5" t="s">
        <v>347</v>
      </c>
      <c r="H846" s="5" t="s">
        <v>139</v>
      </c>
      <c r="I846" s="5" t="s">
        <v>32</v>
      </c>
      <c r="J846" s="5" t="s">
        <v>33</v>
      </c>
      <c r="K846" s="7">
        <v>40459</v>
      </c>
      <c r="L846" s="7"/>
      <c r="M846" s="6" t="s">
        <v>123</v>
      </c>
      <c r="N846" s="5" t="s">
        <v>56</v>
      </c>
      <c r="O846" s="9"/>
      <c r="P846" s="6" t="str">
        <f>VLOOKUP(Table1[[#This Row],[SMT]],Table13[[SMT'#]:[163 J Election Question]],9,0)</f>
        <v>No</v>
      </c>
      <c r="Q846" s="6"/>
      <c r="R846" s="6"/>
      <c r="S84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46" s="38">
        <f>VLOOKUP(Table1[[#This Row],[SMT]],'[1]Section 163(j) Election'!$A$5:$J$1406,7,0)</f>
        <v>0</v>
      </c>
    </row>
    <row r="847" spans="1:20" s="5" customFormat="1" ht="30" customHeight="1" x14ac:dyDescent="0.25">
      <c r="A847" s="5" t="s">
        <v>1537</v>
      </c>
      <c r="B847" s="15">
        <v>64937</v>
      </c>
      <c r="C847" s="6">
        <v>47.7</v>
      </c>
      <c r="D847" s="5" t="s">
        <v>1537</v>
      </c>
      <c r="E847" s="5" t="s">
        <v>1538</v>
      </c>
      <c r="F847" s="5" t="s">
        <v>1539</v>
      </c>
      <c r="G847" s="5" t="s">
        <v>1156</v>
      </c>
      <c r="H847" s="5" t="s">
        <v>127</v>
      </c>
      <c r="I847" s="5" t="s">
        <v>43</v>
      </c>
      <c r="J847" s="5" t="s">
        <v>323</v>
      </c>
      <c r="K847" s="7">
        <v>42346</v>
      </c>
      <c r="L847" s="7"/>
      <c r="M847" s="6" t="s">
        <v>454</v>
      </c>
      <c r="N847" s="5" t="s">
        <v>47</v>
      </c>
      <c r="O847" s="9"/>
      <c r="P847" s="6" t="str">
        <f>VLOOKUP(Table1[[#This Row],[SMT]],Table13[[SMT'#]:[163 J Election Question]],9,0)</f>
        <v>No</v>
      </c>
      <c r="Q847" s="6"/>
      <c r="R847" s="6"/>
      <c r="S84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47" s="37">
        <f>VLOOKUP(Table1[[#This Row],[SMT]],'[1]Section 163(j) Election'!$A$5:$J$1406,7,0)</f>
        <v>0</v>
      </c>
    </row>
    <row r="848" spans="1:20" s="5" customFormat="1" ht="30" customHeight="1" x14ac:dyDescent="0.25">
      <c r="A848" s="5" t="s">
        <v>1553</v>
      </c>
      <c r="B848" s="15">
        <v>64937</v>
      </c>
      <c r="C848" s="6">
        <v>52.3</v>
      </c>
      <c r="D848" s="5" t="s">
        <v>1553</v>
      </c>
      <c r="E848" s="5" t="s">
        <v>1538</v>
      </c>
      <c r="F848" s="5" t="s">
        <v>1539</v>
      </c>
      <c r="G848" s="5" t="s">
        <v>1156</v>
      </c>
      <c r="H848" s="5" t="s">
        <v>127</v>
      </c>
      <c r="I848" s="5" t="s">
        <v>43</v>
      </c>
      <c r="J848" s="5" t="s">
        <v>323</v>
      </c>
      <c r="K848" s="7">
        <v>42346</v>
      </c>
      <c r="L848" s="7"/>
      <c r="M848" s="6" t="s">
        <v>454</v>
      </c>
      <c r="N848" s="5" t="s">
        <v>47</v>
      </c>
      <c r="O848" s="9"/>
      <c r="P848" s="6" t="str">
        <f>VLOOKUP(Table1[[#This Row],[SMT]],Table13[[SMT'#]:[163 J Election Question]],9,0)</f>
        <v>No</v>
      </c>
      <c r="Q848" s="6"/>
      <c r="R848" s="6"/>
      <c r="S84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48" s="38">
        <f>VLOOKUP(Table1[[#This Row],[SMT]],'[1]Section 163(j) Election'!$A$5:$J$1406,7,0)</f>
        <v>0</v>
      </c>
    </row>
    <row r="849" spans="1:20" s="5" customFormat="1" ht="30" customHeight="1" x14ac:dyDescent="0.25">
      <c r="A849" s="5" t="s">
        <v>1639</v>
      </c>
      <c r="B849" s="15">
        <v>64938</v>
      </c>
      <c r="C849" s="6">
        <v>100</v>
      </c>
      <c r="D849" s="5" t="s">
        <v>1639</v>
      </c>
      <c r="E849" s="5" t="s">
        <v>1640</v>
      </c>
      <c r="F849" s="5" t="s">
        <v>1641</v>
      </c>
      <c r="G849" s="5" t="s">
        <v>1156</v>
      </c>
      <c r="H849" s="5" t="s">
        <v>127</v>
      </c>
      <c r="I849" s="5" t="s">
        <v>43</v>
      </c>
      <c r="J849" s="5" t="s">
        <v>323</v>
      </c>
      <c r="K849" s="7">
        <v>40814</v>
      </c>
      <c r="L849" s="7"/>
      <c r="M849" s="6" t="s">
        <v>250</v>
      </c>
      <c r="N849" s="5" t="s">
        <v>47</v>
      </c>
      <c r="O849" s="9"/>
      <c r="P849" s="6" t="str">
        <f>VLOOKUP(Table1[[#This Row],[SMT]],Table13[[SMT'#]:[163 J Election Question]],9,0)</f>
        <v>No</v>
      </c>
      <c r="Q849" s="6"/>
      <c r="R849" s="6"/>
      <c r="S84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49" s="37">
        <f>VLOOKUP(Table1[[#This Row],[SMT]],'[1]Section 163(j) Election'!$A$5:$J$1406,7,0)</f>
        <v>0</v>
      </c>
    </row>
    <row r="850" spans="1:20" s="5" customFormat="1" ht="30" customHeight="1" x14ac:dyDescent="0.25">
      <c r="A850" s="5" t="s">
        <v>4182</v>
      </c>
      <c r="B850" s="15">
        <v>64942</v>
      </c>
      <c r="C850" s="6">
        <v>100</v>
      </c>
      <c r="D850" s="5" t="s">
        <v>4182</v>
      </c>
      <c r="E850" s="5" t="s">
        <v>4193</v>
      </c>
      <c r="F850" s="5" t="s">
        <v>4194</v>
      </c>
      <c r="G850" s="5" t="s">
        <v>4195</v>
      </c>
      <c r="H850" s="5" t="s">
        <v>42</v>
      </c>
      <c r="I850" s="5" t="s">
        <v>43</v>
      </c>
      <c r="J850" s="5" t="s">
        <v>862</v>
      </c>
      <c r="K850" s="7">
        <v>40673</v>
      </c>
      <c r="L850" s="7"/>
      <c r="M850" s="6" t="s">
        <v>135</v>
      </c>
      <c r="N850" s="5" t="s">
        <v>47</v>
      </c>
      <c r="O850" s="9"/>
      <c r="P850" s="6" t="str">
        <f>VLOOKUP(Table1[[#This Row],[SMT]],Table13[[SMT'#]:[163 J Election Question]],9,0)</f>
        <v>Yes</v>
      </c>
      <c r="Q850" s="6">
        <v>2018</v>
      </c>
      <c r="R850" s="6"/>
      <c r="S85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50" s="38">
        <f>VLOOKUP(Table1[[#This Row],[SMT]],'[1]Section 163(j) Election'!$A$5:$J$1406,7,0)</f>
        <v>2018</v>
      </c>
    </row>
    <row r="851" spans="1:20" s="5" customFormat="1" ht="30" customHeight="1" x14ac:dyDescent="0.25">
      <c r="A851" s="5" t="s">
        <v>265</v>
      </c>
      <c r="B851" s="15">
        <v>64945</v>
      </c>
      <c r="C851" s="6">
        <v>92.5</v>
      </c>
      <c r="D851" s="5" t="s">
        <v>265</v>
      </c>
      <c r="E851" s="5" t="s">
        <v>348</v>
      </c>
      <c r="F851" s="5" t="s">
        <v>349</v>
      </c>
      <c r="G851" s="5" t="s">
        <v>350</v>
      </c>
      <c r="H851" s="5" t="s">
        <v>132</v>
      </c>
      <c r="I851" s="5" t="s">
        <v>133</v>
      </c>
      <c r="J851" s="5" t="s">
        <v>19</v>
      </c>
      <c r="K851" s="7">
        <v>40480</v>
      </c>
      <c r="L851" s="7"/>
      <c r="M851" s="6" t="s">
        <v>250</v>
      </c>
      <c r="N851" s="5" t="s">
        <v>47</v>
      </c>
      <c r="O851" s="9"/>
      <c r="P851" s="6" t="str">
        <f>VLOOKUP(Table1[[#This Row],[SMT]],Table13[[SMT'#]:[163 J Election Question]],9,0)</f>
        <v>No</v>
      </c>
      <c r="Q851" s="6"/>
      <c r="R851" s="6"/>
      <c r="S85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51" s="37">
        <f>VLOOKUP(Table1[[#This Row],[SMT]],'[1]Section 163(j) Election'!$A$5:$J$1406,7,0)</f>
        <v>0</v>
      </c>
    </row>
    <row r="852" spans="1:20" s="5" customFormat="1" ht="30" customHeight="1" x14ac:dyDescent="0.25">
      <c r="A852" s="5" t="s">
        <v>1786</v>
      </c>
      <c r="B852" s="15">
        <v>64945</v>
      </c>
      <c r="C852" s="6">
        <v>7.5</v>
      </c>
      <c r="D852" s="5" t="s">
        <v>1786</v>
      </c>
      <c r="E852" s="5" t="s">
        <v>348</v>
      </c>
      <c r="F852" s="5" t="s">
        <v>349</v>
      </c>
      <c r="G852" s="5" t="s">
        <v>350</v>
      </c>
      <c r="H852" s="5" t="s">
        <v>132</v>
      </c>
      <c r="I852" s="5" t="s">
        <v>133</v>
      </c>
      <c r="J852" s="5" t="s">
        <v>19</v>
      </c>
      <c r="K852" s="7">
        <v>40480</v>
      </c>
      <c r="L852" s="7"/>
      <c r="M852" s="6" t="s">
        <v>250</v>
      </c>
      <c r="N852" s="5" t="s">
        <v>47</v>
      </c>
      <c r="O852" s="9"/>
      <c r="P852" s="6" t="str">
        <f>VLOOKUP(Table1[[#This Row],[SMT]],Table13[[SMT'#]:[163 J Election Question]],9,0)</f>
        <v>No</v>
      </c>
      <c r="Q852" s="6"/>
      <c r="R852" s="6"/>
      <c r="S85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52" s="38">
        <f>VLOOKUP(Table1[[#This Row],[SMT]],'[1]Section 163(j) Election'!$A$5:$J$1406,7,0)</f>
        <v>0</v>
      </c>
    </row>
    <row r="853" spans="1:20" s="5" customFormat="1" ht="30" customHeight="1" x14ac:dyDescent="0.25">
      <c r="A853" s="5" t="s">
        <v>4208</v>
      </c>
      <c r="B853" s="15">
        <v>64946</v>
      </c>
      <c r="C853" s="6">
        <v>100</v>
      </c>
      <c r="D853" s="5" t="s">
        <v>4208</v>
      </c>
      <c r="E853" s="5" t="s">
        <v>4215</v>
      </c>
      <c r="F853" s="5" t="s">
        <v>4216</v>
      </c>
      <c r="G853" s="5" t="s">
        <v>2514</v>
      </c>
      <c r="H853" s="5" t="s">
        <v>42</v>
      </c>
      <c r="I853" s="5" t="s">
        <v>43</v>
      </c>
      <c r="J853" s="5" t="s">
        <v>1348</v>
      </c>
      <c r="K853" s="7">
        <v>40718</v>
      </c>
      <c r="L853" s="7"/>
      <c r="M853" s="6" t="s">
        <v>135</v>
      </c>
      <c r="N853" s="5" t="s">
        <v>26</v>
      </c>
      <c r="O853" s="9"/>
      <c r="P853" s="6" t="str">
        <f>VLOOKUP(Table1[[#This Row],[SMT]],Table13[[SMT'#]:[163 J Election Question]],9,0)</f>
        <v>No</v>
      </c>
      <c r="Q853" s="6"/>
      <c r="R853" s="6"/>
      <c r="S85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53" s="37">
        <f>VLOOKUP(Table1[[#This Row],[SMT]],'[1]Section 163(j) Election'!$A$5:$J$1406,7,0)</f>
        <v>2022</v>
      </c>
    </row>
    <row r="854" spans="1:20" s="5" customFormat="1" ht="30" customHeight="1" x14ac:dyDescent="0.25">
      <c r="A854" s="5" t="s">
        <v>265</v>
      </c>
      <c r="B854" s="15">
        <v>64948</v>
      </c>
      <c r="C854" s="6">
        <v>100</v>
      </c>
      <c r="D854" s="5" t="s">
        <v>265</v>
      </c>
      <c r="E854" s="5" t="s">
        <v>352</v>
      </c>
      <c r="F854" s="5" t="s">
        <v>353</v>
      </c>
      <c r="G854" s="5" t="s">
        <v>354</v>
      </c>
      <c r="H854" s="5" t="s">
        <v>289</v>
      </c>
      <c r="I854" s="5" t="s">
        <v>133</v>
      </c>
      <c r="J854" s="5" t="s">
        <v>355</v>
      </c>
      <c r="K854" s="7">
        <v>40532</v>
      </c>
      <c r="L854" s="7"/>
      <c r="M854" s="6" t="s">
        <v>135</v>
      </c>
      <c r="N854" s="5" t="s">
        <v>47</v>
      </c>
      <c r="O854" s="9"/>
      <c r="P854" s="6" t="str">
        <f>VLOOKUP(Table1[[#This Row],[SMT]],Table13[[SMT'#]:[163 J Election Question]],9,0)</f>
        <v>No</v>
      </c>
      <c r="Q854" s="6"/>
      <c r="R854" s="6"/>
      <c r="S85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54" s="38">
        <f>VLOOKUP(Table1[[#This Row],[SMT]],'[1]Section 163(j) Election'!$A$5:$J$1406,7,0)</f>
        <v>0</v>
      </c>
    </row>
    <row r="855" spans="1:20" s="5" customFormat="1" ht="30" customHeight="1" x14ac:dyDescent="0.25">
      <c r="A855" s="5" t="s">
        <v>118</v>
      </c>
      <c r="B855" s="15">
        <v>64950</v>
      </c>
      <c r="C855" s="6">
        <v>100</v>
      </c>
      <c r="D855" s="5" t="s">
        <v>118</v>
      </c>
      <c r="E855" s="5" t="s">
        <v>261</v>
      </c>
      <c r="F855" s="5" t="s">
        <v>262</v>
      </c>
      <c r="G855" s="5" t="s">
        <v>263</v>
      </c>
      <c r="H855" s="5" t="s">
        <v>88</v>
      </c>
      <c r="I855" s="5" t="s">
        <v>32</v>
      </c>
      <c r="J855" s="5" t="s">
        <v>264</v>
      </c>
      <c r="K855" s="7">
        <v>40367</v>
      </c>
      <c r="L855" s="7"/>
      <c r="M855" s="6" t="s">
        <v>123</v>
      </c>
      <c r="N855" s="5" t="s">
        <v>26</v>
      </c>
      <c r="O855" s="9"/>
      <c r="P855" s="6" t="str">
        <f>VLOOKUP(Table1[[#This Row],[SMT]],Table13[[SMT'#]:[163 J Election Question]],9,0)</f>
        <v>No</v>
      </c>
      <c r="Q855" s="6"/>
      <c r="R855" s="6"/>
      <c r="S85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55" s="37">
        <f>VLOOKUP(Table1[[#This Row],[SMT]],'[1]Section 163(j) Election'!$A$5:$J$1406,7,0)</f>
        <v>0</v>
      </c>
    </row>
    <row r="856" spans="1:20" s="5" customFormat="1" ht="30" customHeight="1" x14ac:dyDescent="0.25">
      <c r="A856" s="5" t="s">
        <v>265</v>
      </c>
      <c r="B856" s="15">
        <v>64951</v>
      </c>
      <c r="C856" s="6">
        <v>86.32</v>
      </c>
      <c r="D856" s="5" t="s">
        <v>265</v>
      </c>
      <c r="E856" s="5" t="s">
        <v>356</v>
      </c>
      <c r="F856" s="5" t="s">
        <v>357</v>
      </c>
      <c r="G856" s="5" t="s">
        <v>358</v>
      </c>
      <c r="H856" s="5" t="s">
        <v>232</v>
      </c>
      <c r="I856" s="5" t="s">
        <v>133</v>
      </c>
      <c r="J856" s="5" t="s">
        <v>19</v>
      </c>
      <c r="K856" s="7">
        <v>40522</v>
      </c>
      <c r="L856" s="7"/>
      <c r="M856" s="6" t="s">
        <v>250</v>
      </c>
      <c r="N856" s="5" t="s">
        <v>47</v>
      </c>
      <c r="O856" s="9"/>
      <c r="P856" s="6" t="str">
        <f>VLOOKUP(Table1[[#This Row],[SMT]],Table13[[SMT'#]:[163 J Election Question]],9,0)</f>
        <v>No</v>
      </c>
      <c r="Q856" s="6"/>
      <c r="R856" s="6"/>
      <c r="S85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56" s="38">
        <f>VLOOKUP(Table1[[#This Row],[SMT]],'[1]Section 163(j) Election'!$A$5:$J$1406,7,0)</f>
        <v>0</v>
      </c>
    </row>
    <row r="857" spans="1:20" s="5" customFormat="1" ht="30" customHeight="1" x14ac:dyDescent="0.25">
      <c r="A857" s="5" t="s">
        <v>1786</v>
      </c>
      <c r="B857" s="15">
        <v>64951</v>
      </c>
      <c r="C857" s="6">
        <v>13.68</v>
      </c>
      <c r="D857" s="5" t="s">
        <v>1786</v>
      </c>
      <c r="E857" s="5" t="s">
        <v>356</v>
      </c>
      <c r="F857" s="5" t="s">
        <v>357</v>
      </c>
      <c r="G857" s="5" t="s">
        <v>358</v>
      </c>
      <c r="H857" s="5" t="s">
        <v>232</v>
      </c>
      <c r="I857" s="5" t="s">
        <v>133</v>
      </c>
      <c r="J857" s="5" t="s">
        <v>19</v>
      </c>
      <c r="K857" s="7">
        <v>40522</v>
      </c>
      <c r="L857" s="7"/>
      <c r="M857" s="6" t="s">
        <v>250</v>
      </c>
      <c r="N857" s="5" t="s">
        <v>47</v>
      </c>
      <c r="O857" s="9"/>
      <c r="P857" s="6" t="str">
        <f>VLOOKUP(Table1[[#This Row],[SMT]],Table13[[SMT'#]:[163 J Election Question]],9,0)</f>
        <v>No</v>
      </c>
      <c r="Q857" s="6"/>
      <c r="R857" s="6"/>
      <c r="S85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57" s="37">
        <f>VLOOKUP(Table1[[#This Row],[SMT]],'[1]Section 163(j) Election'!$A$5:$J$1406,7,0)</f>
        <v>0</v>
      </c>
    </row>
    <row r="858" spans="1:20" s="5" customFormat="1" ht="30" customHeight="1" x14ac:dyDescent="0.25">
      <c r="A858" s="5" t="s">
        <v>3045</v>
      </c>
      <c r="B858" s="15">
        <v>64954</v>
      </c>
      <c r="C858" s="6">
        <v>100</v>
      </c>
      <c r="D858" s="5" t="s">
        <v>3045</v>
      </c>
      <c r="E858" s="5" t="s">
        <v>3072</v>
      </c>
      <c r="F858" s="5" t="s">
        <v>3073</v>
      </c>
      <c r="G858" s="5" t="s">
        <v>845</v>
      </c>
      <c r="H858" s="5" t="s">
        <v>499</v>
      </c>
      <c r="I858" s="5" t="s">
        <v>43</v>
      </c>
      <c r="J858" s="5" t="s">
        <v>33</v>
      </c>
      <c r="K858" s="7">
        <v>40483</v>
      </c>
      <c r="L858" s="7"/>
      <c r="M858" s="6" t="s">
        <v>135</v>
      </c>
      <c r="N858" s="5" t="s">
        <v>47</v>
      </c>
      <c r="O858" s="9"/>
      <c r="P858" s="6" t="str">
        <f>VLOOKUP(Table1[[#This Row],[SMT]],Table13[[SMT'#]:[163 J Election Question]],9,0)</f>
        <v>No</v>
      </c>
      <c r="Q858" s="6"/>
      <c r="R858" s="6"/>
      <c r="S85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58" s="38">
        <f>VLOOKUP(Table1[[#This Row],[SMT]],'[1]Section 163(j) Election'!$A$5:$J$1406,7,0)</f>
        <v>0</v>
      </c>
    </row>
    <row r="859" spans="1:20" s="5" customFormat="1" ht="30" customHeight="1" x14ac:dyDescent="0.25">
      <c r="A859" s="5" t="s">
        <v>4092</v>
      </c>
      <c r="B859" s="15">
        <v>64963</v>
      </c>
      <c r="C859" s="6">
        <v>100</v>
      </c>
      <c r="D859" s="5" t="s">
        <v>4092</v>
      </c>
      <c r="E859" s="5" t="s">
        <v>4093</v>
      </c>
      <c r="F859" s="5" t="s">
        <v>4094</v>
      </c>
      <c r="G859" s="5" t="s">
        <v>704</v>
      </c>
      <c r="H859" s="5" t="s">
        <v>132</v>
      </c>
      <c r="I859" s="5" t="s">
        <v>133</v>
      </c>
      <c r="J859" s="5" t="s">
        <v>705</v>
      </c>
      <c r="K859" s="7">
        <v>41184</v>
      </c>
      <c r="L859" s="7"/>
      <c r="M859" s="6" t="s">
        <v>404</v>
      </c>
      <c r="N859" s="5" t="s">
        <v>47</v>
      </c>
      <c r="O859" s="9"/>
      <c r="P859" s="6" t="str">
        <f>VLOOKUP(Table1[[#This Row],[SMT]],[3]Sheet1!$A$11:$AC$60,29,0)</f>
        <v>No</v>
      </c>
      <c r="Q859" s="6"/>
      <c r="R859" s="6"/>
      <c r="S85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59" s="37">
        <f>VLOOKUP(Table1[[#This Row],[SMT]],'[1]Section 163(j) Election'!$A$5:$J$1406,7,0)</f>
        <v>0</v>
      </c>
    </row>
    <row r="860" spans="1:20" s="5" customFormat="1" ht="30" customHeight="1" x14ac:dyDescent="0.25">
      <c r="A860" s="5" t="s">
        <v>2637</v>
      </c>
      <c r="B860" s="15">
        <v>64966</v>
      </c>
      <c r="C860" s="6">
        <v>100</v>
      </c>
      <c r="D860" s="5" t="s">
        <v>2637</v>
      </c>
      <c r="E860" s="5" t="s">
        <v>2723</v>
      </c>
      <c r="F860" s="5" t="s">
        <v>2724</v>
      </c>
      <c r="G860" s="5" t="s">
        <v>2725</v>
      </c>
      <c r="H860" s="5" t="s">
        <v>139</v>
      </c>
      <c r="I860" s="5" t="s">
        <v>32</v>
      </c>
      <c r="J860" s="5" t="s">
        <v>19</v>
      </c>
      <c r="K860" s="7">
        <v>40378</v>
      </c>
      <c r="L860" s="7"/>
      <c r="M860" s="6" t="s">
        <v>135</v>
      </c>
      <c r="N860" s="5" t="s">
        <v>56</v>
      </c>
      <c r="O860" s="9"/>
      <c r="P860" s="6" t="str">
        <f>VLOOKUP(Table1[[#This Row],[SMT]],Table13[[SMT'#]:[163 J Election Question]],9,0)</f>
        <v>Yes</v>
      </c>
      <c r="Q860" s="6">
        <v>2018</v>
      </c>
      <c r="R860" s="6"/>
      <c r="S86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60" s="38">
        <f>VLOOKUP(Table1[[#This Row],[SMT]],'[1]Section 163(j) Election'!$A$5:$J$1406,7,0)</f>
        <v>2018</v>
      </c>
    </row>
    <row r="861" spans="1:20" s="27" customFormat="1" ht="30" customHeight="1" x14ac:dyDescent="0.25">
      <c r="A861" s="5" t="s">
        <v>1377</v>
      </c>
      <c r="B861" s="15">
        <v>64967</v>
      </c>
      <c r="C861" s="6">
        <v>100</v>
      </c>
      <c r="D861" s="5" t="s">
        <v>1377</v>
      </c>
      <c r="E861" s="5" t="s">
        <v>1378</v>
      </c>
      <c r="F861" s="5" t="s">
        <v>1379</v>
      </c>
      <c r="G861" s="5" t="s">
        <v>1380</v>
      </c>
      <c r="H861" s="5" t="s">
        <v>115</v>
      </c>
      <c r="I861" s="5" t="s">
        <v>43</v>
      </c>
      <c r="J861" s="5" t="s">
        <v>1381</v>
      </c>
      <c r="K861" s="7">
        <v>39034</v>
      </c>
      <c r="L861" s="7"/>
      <c r="M861" s="6" t="s">
        <v>37</v>
      </c>
      <c r="N861" s="5" t="s">
        <v>26</v>
      </c>
      <c r="O861" s="9"/>
      <c r="P861" s="6" t="str">
        <f>VLOOKUP(Table1[[#This Row],[SMT]],Table13[[SMT'#]:[163 J Election Question]],9,0)</f>
        <v>No</v>
      </c>
      <c r="Q861" s="6"/>
      <c r="R861" s="6"/>
      <c r="S86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61" s="37">
        <f>VLOOKUP(Table1[[#This Row],[SMT]],'[1]Section 163(j) Election'!$A$5:$J$1406,7,0)</f>
        <v>0</v>
      </c>
    </row>
    <row r="862" spans="1:20" s="5" customFormat="1" ht="30" customHeight="1" x14ac:dyDescent="0.25">
      <c r="A862" s="5" t="s">
        <v>1408</v>
      </c>
      <c r="B862" s="15">
        <v>64968</v>
      </c>
      <c r="C862" s="6">
        <v>100</v>
      </c>
      <c r="D862" s="5" t="s">
        <v>1408</v>
      </c>
      <c r="E862" s="5" t="s">
        <v>1409</v>
      </c>
      <c r="F862" s="5" t="s">
        <v>1410</v>
      </c>
      <c r="G862" s="5" t="s">
        <v>1411</v>
      </c>
      <c r="H862" s="5" t="s">
        <v>127</v>
      </c>
      <c r="I862" s="5" t="s">
        <v>43</v>
      </c>
      <c r="J862" s="5" t="s">
        <v>33</v>
      </c>
      <c r="K862" s="7">
        <v>39262</v>
      </c>
      <c r="L862" s="7"/>
      <c r="M862" s="6" t="s">
        <v>37</v>
      </c>
      <c r="N862" s="5" t="s">
        <v>26</v>
      </c>
      <c r="O862" s="9"/>
      <c r="P862" s="6" t="str">
        <f>VLOOKUP(Table1[[#This Row],[SMT]],Table13[[SMT'#]:[163 J Election Question]],9,0)</f>
        <v>No</v>
      </c>
      <c r="Q862" s="6"/>
      <c r="R862" s="6"/>
      <c r="S86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62" s="38">
        <f>VLOOKUP(Table1[[#This Row],[SMT]],'[1]Section 163(j) Election'!$A$5:$J$1406,7,0)</f>
        <v>0</v>
      </c>
    </row>
    <row r="863" spans="1:20" s="5" customFormat="1" ht="30" customHeight="1" x14ac:dyDescent="0.25">
      <c r="A863" s="5" t="s">
        <v>1408</v>
      </c>
      <c r="B863" s="15">
        <v>64969</v>
      </c>
      <c r="C863" s="6">
        <v>100</v>
      </c>
      <c r="D863" s="5" t="s">
        <v>1408</v>
      </c>
      <c r="E863" s="5" t="s">
        <v>1412</v>
      </c>
      <c r="F863" s="5" t="s">
        <v>1413</v>
      </c>
      <c r="G863" s="5" t="s">
        <v>1411</v>
      </c>
      <c r="H863" s="5" t="s">
        <v>127</v>
      </c>
      <c r="I863" s="5" t="s">
        <v>43</v>
      </c>
      <c r="J863" s="5" t="s">
        <v>33</v>
      </c>
      <c r="K863" s="7">
        <v>39262</v>
      </c>
      <c r="L863" s="7"/>
      <c r="M863" s="6" t="s">
        <v>37</v>
      </c>
      <c r="N863" s="5" t="s">
        <v>26</v>
      </c>
      <c r="O863" s="9"/>
      <c r="P863" s="6" t="str">
        <f>VLOOKUP(Table1[[#This Row],[SMT]],Table13[[SMT'#]:[163 J Election Question]],9,0)</f>
        <v>Yes</v>
      </c>
      <c r="Q863" s="6">
        <v>2018</v>
      </c>
      <c r="R863" s="6"/>
      <c r="S86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63" s="37">
        <f>VLOOKUP(Table1[[#This Row],[SMT]],'[1]Section 163(j) Election'!$A$5:$J$1406,7,0)</f>
        <v>2018</v>
      </c>
    </row>
    <row r="864" spans="1:20" s="27" customFormat="1" ht="30" customHeight="1" x14ac:dyDescent="0.25">
      <c r="A864" s="5" t="s">
        <v>1408</v>
      </c>
      <c r="B864" s="15">
        <v>64970</v>
      </c>
      <c r="C864" s="6">
        <v>100</v>
      </c>
      <c r="D864" s="5" t="s">
        <v>1408</v>
      </c>
      <c r="E864" s="5" t="s">
        <v>1414</v>
      </c>
      <c r="F864" s="5" t="s">
        <v>1415</v>
      </c>
      <c r="G864" s="5" t="s">
        <v>1411</v>
      </c>
      <c r="H864" s="5" t="s">
        <v>127</v>
      </c>
      <c r="I864" s="5" t="s">
        <v>43</v>
      </c>
      <c r="J864" s="5" t="s">
        <v>33</v>
      </c>
      <c r="K864" s="7">
        <v>39262</v>
      </c>
      <c r="L864" s="7"/>
      <c r="M864" s="6" t="s">
        <v>37</v>
      </c>
      <c r="N864" s="5" t="s">
        <v>26</v>
      </c>
      <c r="O864" s="9"/>
      <c r="P864" s="6" t="str">
        <f>VLOOKUP(Table1[[#This Row],[SMT]],Table13[[SMT'#]:[163 J Election Question]],9,0)</f>
        <v>Yes</v>
      </c>
      <c r="Q864" s="6">
        <v>2018</v>
      </c>
      <c r="R864" s="6"/>
      <c r="S86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64" s="38">
        <f>VLOOKUP(Table1[[#This Row],[SMT]],'[1]Section 163(j) Election'!$A$5:$J$1406,7,0)</f>
        <v>2018</v>
      </c>
    </row>
    <row r="865" spans="1:20" s="5" customFormat="1" ht="30" customHeight="1" x14ac:dyDescent="0.25">
      <c r="A865" s="5" t="s">
        <v>1408</v>
      </c>
      <c r="B865" s="15">
        <v>64971</v>
      </c>
      <c r="C865" s="6">
        <v>100</v>
      </c>
      <c r="D865" s="5" t="s">
        <v>1408</v>
      </c>
      <c r="E865" s="5" t="s">
        <v>1416</v>
      </c>
      <c r="F865" s="5" t="s">
        <v>1417</v>
      </c>
      <c r="G865" s="5" t="s">
        <v>1411</v>
      </c>
      <c r="H865" s="5" t="s">
        <v>127</v>
      </c>
      <c r="I865" s="5" t="s">
        <v>43</v>
      </c>
      <c r="J865" s="5" t="s">
        <v>33</v>
      </c>
      <c r="K865" s="7">
        <v>39262</v>
      </c>
      <c r="L865" s="7"/>
      <c r="M865" s="6" t="s">
        <v>37</v>
      </c>
      <c r="N865" s="5" t="s">
        <v>26</v>
      </c>
      <c r="O865" s="9"/>
      <c r="P865" s="6" t="str">
        <f>VLOOKUP(Table1[[#This Row],[SMT]],Table13[[SMT'#]:[163 J Election Question]],9,0)</f>
        <v>No</v>
      </c>
      <c r="Q865" s="6"/>
      <c r="R865" s="6"/>
      <c r="S86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65" s="37">
        <f>VLOOKUP(Table1[[#This Row],[SMT]],'[1]Section 163(j) Election'!$A$5:$J$1406,7,0)</f>
        <v>0</v>
      </c>
    </row>
    <row r="866" spans="1:20" s="5" customFormat="1" ht="30" customHeight="1" x14ac:dyDescent="0.25">
      <c r="A866" s="5" t="s">
        <v>1408</v>
      </c>
      <c r="B866" s="15">
        <v>64972</v>
      </c>
      <c r="C866" s="6">
        <v>63.5</v>
      </c>
      <c r="D866" s="5" t="s">
        <v>1408</v>
      </c>
      <c r="E866" s="5" t="s">
        <v>1418</v>
      </c>
      <c r="F866" s="5" t="s">
        <v>1419</v>
      </c>
      <c r="G866" s="5" t="s">
        <v>1411</v>
      </c>
      <c r="H866" s="5" t="s">
        <v>127</v>
      </c>
      <c r="I866" s="5" t="s">
        <v>43</v>
      </c>
      <c r="J866" s="5" t="s">
        <v>33</v>
      </c>
      <c r="K866" s="7">
        <v>39437</v>
      </c>
      <c r="L866" s="7"/>
      <c r="M866" s="6" t="s">
        <v>419</v>
      </c>
      <c r="N866" s="5" t="s">
        <v>47</v>
      </c>
      <c r="O866" s="9"/>
      <c r="P866" s="6" t="str">
        <f>VLOOKUP(Table1[[#This Row],[SMT]],Table13[[SMT'#]:[163 J Election Question]],9,0)</f>
        <v>No</v>
      </c>
      <c r="Q866" s="6"/>
      <c r="R866" s="6"/>
      <c r="S86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66" s="38">
        <f>VLOOKUP(Table1[[#This Row],[SMT]],'[1]Section 163(j) Election'!$A$5:$J$1406,7,0)</f>
        <v>0</v>
      </c>
    </row>
    <row r="867" spans="1:20" s="5" customFormat="1" ht="30" customHeight="1" x14ac:dyDescent="0.25">
      <c r="A867" s="5" t="s">
        <v>1453</v>
      </c>
      <c r="B867" s="15">
        <v>64972</v>
      </c>
      <c r="C867" s="6">
        <v>36.5</v>
      </c>
      <c r="D867" s="5" t="s">
        <v>1453</v>
      </c>
      <c r="E867" s="5" t="s">
        <v>1418</v>
      </c>
      <c r="F867" s="5" t="s">
        <v>1419</v>
      </c>
      <c r="G867" s="5" t="s">
        <v>1411</v>
      </c>
      <c r="H867" s="5" t="s">
        <v>127</v>
      </c>
      <c r="I867" s="5" t="s">
        <v>43</v>
      </c>
      <c r="J867" s="5" t="s">
        <v>33</v>
      </c>
      <c r="K867" s="7">
        <v>39437</v>
      </c>
      <c r="L867" s="7"/>
      <c r="M867" s="6" t="s">
        <v>419</v>
      </c>
      <c r="N867" s="5" t="s">
        <v>47</v>
      </c>
      <c r="O867" s="9"/>
      <c r="P867" s="6" t="str">
        <f>VLOOKUP(Table1[[#This Row],[SMT]],Table13[[SMT'#]:[163 J Election Question]],9,0)</f>
        <v>No</v>
      </c>
      <c r="Q867" s="6"/>
      <c r="R867" s="6"/>
      <c r="S86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67" s="37">
        <f>VLOOKUP(Table1[[#This Row],[SMT]],'[1]Section 163(j) Election'!$A$5:$J$1406,7,0)</f>
        <v>0</v>
      </c>
    </row>
    <row r="868" spans="1:20" s="5" customFormat="1" ht="30" customHeight="1" x14ac:dyDescent="0.25">
      <c r="A868" s="5" t="s">
        <v>1620</v>
      </c>
      <c r="B868" s="15">
        <v>64973</v>
      </c>
      <c r="C868" s="6">
        <v>100</v>
      </c>
      <c r="D868" s="5" t="s">
        <v>1620</v>
      </c>
      <c r="E868" s="5" t="s">
        <v>1621</v>
      </c>
      <c r="F868" s="5" t="s">
        <v>1622</v>
      </c>
      <c r="G868" s="5" t="s">
        <v>41</v>
      </c>
      <c r="H868" s="5" t="s">
        <v>42</v>
      </c>
      <c r="I868" s="5" t="s">
        <v>43</v>
      </c>
      <c r="J868" s="5" t="s">
        <v>44</v>
      </c>
      <c r="K868" s="7">
        <v>38147</v>
      </c>
      <c r="L868" s="7"/>
      <c r="M868" s="6" t="s">
        <v>55</v>
      </c>
      <c r="N868" s="5" t="s">
        <v>47</v>
      </c>
      <c r="O868" s="9"/>
      <c r="P868" s="6" t="str">
        <f>VLOOKUP(Table1[[#This Row],[SMT]],Table13[[SMT'#]:[163 J Election Question]],9,0)</f>
        <v>Yes</v>
      </c>
      <c r="Q868" s="6">
        <v>2018</v>
      </c>
      <c r="R868" s="6"/>
      <c r="S86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68" s="38">
        <f>VLOOKUP(Table1[[#This Row],[SMT]],'[1]Section 163(j) Election'!$A$5:$J$1406,7,0)</f>
        <v>2018</v>
      </c>
    </row>
    <row r="869" spans="1:20" s="5" customFormat="1" ht="30" customHeight="1" x14ac:dyDescent="0.25">
      <c r="A869" s="5" t="s">
        <v>1617</v>
      </c>
      <c r="B869" s="15">
        <v>64974</v>
      </c>
      <c r="C869" s="6">
        <v>100</v>
      </c>
      <c r="D869" s="5" t="s">
        <v>1617</v>
      </c>
      <c r="E869" s="5" t="s">
        <v>1618</v>
      </c>
      <c r="F869" s="5" t="s">
        <v>1619</v>
      </c>
      <c r="G869" s="5" t="s">
        <v>498</v>
      </c>
      <c r="H869" s="5" t="s">
        <v>499</v>
      </c>
      <c r="I869" s="5" t="s">
        <v>43</v>
      </c>
      <c r="J869" s="5" t="s">
        <v>359</v>
      </c>
      <c r="K869" s="7">
        <v>38623</v>
      </c>
      <c r="L869" s="7"/>
      <c r="M869" s="6" t="s">
        <v>37</v>
      </c>
      <c r="N869" s="5" t="s">
        <v>47</v>
      </c>
      <c r="O869" s="9"/>
      <c r="P869" s="6" t="str">
        <f>VLOOKUP(Table1[[#This Row],[SMT]],Table13[[SMT'#]:[163 J Election Question]],9,0)</f>
        <v>Yes</v>
      </c>
      <c r="Q869" s="6">
        <v>2018</v>
      </c>
      <c r="R869" s="6"/>
      <c r="S86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69" s="37">
        <f>VLOOKUP(Table1[[#This Row],[SMT]],'[1]Section 163(j) Election'!$A$5:$J$1406,7,0)</f>
        <v>2018</v>
      </c>
    </row>
    <row r="870" spans="1:20" s="5" customFormat="1" ht="30" customHeight="1" x14ac:dyDescent="0.25">
      <c r="A870" s="5" t="s">
        <v>1408</v>
      </c>
      <c r="B870" s="15">
        <v>64975</v>
      </c>
      <c r="C870" s="6">
        <v>100</v>
      </c>
      <c r="D870" s="5" t="s">
        <v>1408</v>
      </c>
      <c r="E870" s="5" t="s">
        <v>1420</v>
      </c>
      <c r="F870" s="5" t="s">
        <v>1421</v>
      </c>
      <c r="G870" s="5" t="s">
        <v>498</v>
      </c>
      <c r="H870" s="5" t="s">
        <v>499</v>
      </c>
      <c r="I870" s="5" t="s">
        <v>43</v>
      </c>
      <c r="J870" s="5" t="s">
        <v>359</v>
      </c>
      <c r="K870" s="7">
        <v>39323</v>
      </c>
      <c r="L870" s="7"/>
      <c r="M870" s="6" t="s">
        <v>117</v>
      </c>
      <c r="N870" s="5" t="s">
        <v>47</v>
      </c>
      <c r="O870" s="9"/>
      <c r="P870" s="6" t="str">
        <f>VLOOKUP(Table1[[#This Row],[SMT]],Table13[[SMT'#]:[163 J Election Question]],9,0)</f>
        <v>Yes</v>
      </c>
      <c r="Q870" s="6">
        <v>2018</v>
      </c>
      <c r="R870" s="6"/>
      <c r="S87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70" s="38">
        <f>VLOOKUP(Table1[[#This Row],[SMT]],'[1]Section 163(j) Election'!$A$5:$J$1406,7,0)</f>
        <v>2018</v>
      </c>
    </row>
    <row r="871" spans="1:20" s="5" customFormat="1" ht="30" customHeight="1" x14ac:dyDescent="0.25">
      <c r="A871" s="5" t="s">
        <v>1453</v>
      </c>
      <c r="B871" s="15">
        <v>64976</v>
      </c>
      <c r="C871" s="6">
        <v>100</v>
      </c>
      <c r="D871" s="5" t="s">
        <v>1453</v>
      </c>
      <c r="E871" s="5" t="s">
        <v>1454</v>
      </c>
      <c r="F871" s="5" t="s">
        <v>1455</v>
      </c>
      <c r="G871" s="5" t="s">
        <v>498</v>
      </c>
      <c r="H871" s="5" t="s">
        <v>499</v>
      </c>
      <c r="I871" s="5" t="s">
        <v>43</v>
      </c>
      <c r="J871" s="5" t="s">
        <v>359</v>
      </c>
      <c r="K871" s="7">
        <v>38895</v>
      </c>
      <c r="L871" s="7"/>
      <c r="M871" s="6" t="s">
        <v>419</v>
      </c>
      <c r="N871" s="5" t="s">
        <v>47</v>
      </c>
      <c r="O871" s="9"/>
      <c r="P871" s="6" t="str">
        <f>VLOOKUP(Table1[[#This Row],[SMT]],Table13[[SMT'#]:[163 J Election Question]],9,0)</f>
        <v>No</v>
      </c>
      <c r="Q871" s="6"/>
      <c r="R871" s="6"/>
      <c r="S87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71" s="37">
        <f>VLOOKUP(Table1[[#This Row],[SMT]],'[1]Section 163(j) Election'!$A$5:$J$1406,7,0)</f>
        <v>0</v>
      </c>
    </row>
    <row r="872" spans="1:20" s="5" customFormat="1" ht="30" customHeight="1" x14ac:dyDescent="0.25">
      <c r="A872" s="5" t="s">
        <v>1377</v>
      </c>
      <c r="B872" s="15">
        <v>64977</v>
      </c>
      <c r="C872" s="6">
        <v>100</v>
      </c>
      <c r="D872" s="5" t="s">
        <v>1377</v>
      </c>
      <c r="E872" s="5" t="s">
        <v>1382</v>
      </c>
      <c r="F872" s="5" t="s">
        <v>1383</v>
      </c>
      <c r="G872" s="5" t="s">
        <v>1384</v>
      </c>
      <c r="H872" s="5" t="s">
        <v>115</v>
      </c>
      <c r="I872" s="5" t="s">
        <v>43</v>
      </c>
      <c r="J872" s="5" t="s">
        <v>82</v>
      </c>
      <c r="K872" s="7">
        <v>38812</v>
      </c>
      <c r="L872" s="7"/>
      <c r="M872" s="6" t="s">
        <v>422</v>
      </c>
      <c r="N872" s="5" t="s">
        <v>26</v>
      </c>
      <c r="O872" s="9"/>
      <c r="P872" s="6" t="str">
        <f>VLOOKUP(Table1[[#This Row],[SMT]],Table13[[SMT'#]:[163 J Election Question]],9,0)</f>
        <v>No</v>
      </c>
      <c r="Q872" s="6"/>
      <c r="R872" s="6"/>
      <c r="S87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72" s="38">
        <f>VLOOKUP(Table1[[#This Row],[SMT]],'[1]Section 163(j) Election'!$A$5:$J$1406,7,0)</f>
        <v>0</v>
      </c>
    </row>
    <row r="873" spans="1:20" s="5" customFormat="1" ht="30" customHeight="1" x14ac:dyDescent="0.25">
      <c r="A873" s="5" t="s">
        <v>1408</v>
      </c>
      <c r="B873" s="15">
        <v>64978</v>
      </c>
      <c r="C873" s="6">
        <v>100</v>
      </c>
      <c r="D873" s="5" t="s">
        <v>1408</v>
      </c>
      <c r="E873" s="5" t="s">
        <v>1422</v>
      </c>
      <c r="F873" s="5" t="s">
        <v>1423</v>
      </c>
      <c r="G873" s="5" t="s">
        <v>1424</v>
      </c>
      <c r="H873" s="5" t="s">
        <v>115</v>
      </c>
      <c r="I873" s="5" t="s">
        <v>43</v>
      </c>
      <c r="J873" s="5" t="s">
        <v>298</v>
      </c>
      <c r="K873" s="7">
        <v>39421</v>
      </c>
      <c r="L873" s="7"/>
      <c r="M873" s="6" t="s">
        <v>419</v>
      </c>
      <c r="N873" s="5" t="s">
        <v>47</v>
      </c>
      <c r="O873" s="9"/>
      <c r="P873" s="6" t="str">
        <f>VLOOKUP(Table1[[#This Row],[SMT]],Table13[[SMT'#]:[163 J Election Question]],9,0)</f>
        <v>Yes</v>
      </c>
      <c r="Q873" s="6">
        <v>2018</v>
      </c>
      <c r="R873" s="6"/>
      <c r="S87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73" s="37">
        <f>VLOOKUP(Table1[[#This Row],[SMT]],'[1]Section 163(j) Election'!$A$5:$J$1406,7,0)</f>
        <v>2018</v>
      </c>
    </row>
    <row r="874" spans="1:20" s="5" customFormat="1" ht="30" customHeight="1" x14ac:dyDescent="0.25">
      <c r="A874" s="5" t="s">
        <v>1377</v>
      </c>
      <c r="B874" s="15">
        <v>64979</v>
      </c>
      <c r="C874" s="6">
        <v>100</v>
      </c>
      <c r="D874" s="5" t="s">
        <v>1377</v>
      </c>
      <c r="E874" s="5" t="s">
        <v>1385</v>
      </c>
      <c r="F874" s="5" t="s">
        <v>1386</v>
      </c>
      <c r="G874" s="5" t="s">
        <v>1384</v>
      </c>
      <c r="H874" s="5" t="s">
        <v>115</v>
      </c>
      <c r="I874" s="5" t="s">
        <v>43</v>
      </c>
      <c r="J874" s="5" t="s">
        <v>82</v>
      </c>
      <c r="K874" s="7">
        <v>38968</v>
      </c>
      <c r="L874" s="7"/>
      <c r="M874" s="6" t="s">
        <v>37</v>
      </c>
      <c r="N874" s="5" t="s">
        <v>26</v>
      </c>
      <c r="O874" s="9"/>
      <c r="P874" s="6" t="str">
        <f>VLOOKUP(Table1[[#This Row],[SMT]],Table13[[SMT'#]:[163 J Election Question]],9,0)</f>
        <v>No</v>
      </c>
      <c r="Q874" s="6"/>
      <c r="R874" s="6"/>
      <c r="S87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74" s="38">
        <f>VLOOKUP(Table1[[#This Row],[SMT]],'[1]Section 163(j) Election'!$A$5:$J$1406,7,0)</f>
        <v>0</v>
      </c>
    </row>
    <row r="875" spans="1:20" s="5" customFormat="1" ht="30" customHeight="1" x14ac:dyDescent="0.25">
      <c r="A875" s="5" t="s">
        <v>1408</v>
      </c>
      <c r="B875" s="15">
        <v>64980</v>
      </c>
      <c r="C875" s="6">
        <v>100</v>
      </c>
      <c r="D875" s="5" t="s">
        <v>1408</v>
      </c>
      <c r="E875" s="5" t="s">
        <v>1425</v>
      </c>
      <c r="F875" s="5" t="s">
        <v>1426</v>
      </c>
      <c r="G875" s="5" t="s">
        <v>1427</v>
      </c>
      <c r="H875" s="5" t="s">
        <v>1428</v>
      </c>
      <c r="I875" s="5" t="s">
        <v>43</v>
      </c>
      <c r="J875" s="5" t="s">
        <v>249</v>
      </c>
      <c r="K875" s="7">
        <v>39268</v>
      </c>
      <c r="L875" s="7"/>
      <c r="M875" s="6" t="s">
        <v>37</v>
      </c>
      <c r="N875" s="5" t="s">
        <v>26</v>
      </c>
      <c r="O875" s="9"/>
      <c r="P875" s="6" t="str">
        <f>VLOOKUP(Table1[[#This Row],[SMT]],Table13[[SMT'#]:[163 J Election Question]],9,0)</f>
        <v>Yes</v>
      </c>
      <c r="Q875" s="6">
        <v>2018</v>
      </c>
      <c r="R875" s="6"/>
      <c r="S87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75" s="37">
        <f>VLOOKUP(Table1[[#This Row],[SMT]],'[1]Section 163(j) Election'!$A$5:$J$1406,7,0)</f>
        <v>2018</v>
      </c>
    </row>
    <row r="876" spans="1:20" s="5" customFormat="1" ht="30" customHeight="1" x14ac:dyDescent="0.25">
      <c r="A876" s="5" t="s">
        <v>1453</v>
      </c>
      <c r="B876" s="15">
        <v>64981</v>
      </c>
      <c r="C876" s="6">
        <v>100</v>
      </c>
      <c r="D876" s="5" t="s">
        <v>1453</v>
      </c>
      <c r="E876" s="5" t="s">
        <v>1456</v>
      </c>
      <c r="F876" s="5" t="s">
        <v>1457</v>
      </c>
      <c r="G876" s="5" t="s">
        <v>1458</v>
      </c>
      <c r="H876" s="5" t="s">
        <v>115</v>
      </c>
      <c r="I876" s="5" t="s">
        <v>43</v>
      </c>
      <c r="J876" s="5" t="s">
        <v>329</v>
      </c>
      <c r="K876" s="7">
        <v>39627</v>
      </c>
      <c r="L876" s="7"/>
      <c r="M876" s="6" t="s">
        <v>117</v>
      </c>
      <c r="N876" s="5" t="s">
        <v>47</v>
      </c>
      <c r="O876" s="9"/>
      <c r="P876" s="6" t="str">
        <f>VLOOKUP(Table1[[#This Row],[SMT]],Table13[[SMT'#]:[163 J Election Question]],9,0)</f>
        <v>No</v>
      </c>
      <c r="Q876" s="6"/>
      <c r="R876" s="6"/>
      <c r="S87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76" s="38">
        <f>VLOOKUP(Table1[[#This Row],[SMT]],'[1]Section 163(j) Election'!$A$5:$J$1406,7,0)</f>
        <v>2022</v>
      </c>
    </row>
    <row r="877" spans="1:20" s="5" customFormat="1" ht="30" customHeight="1" x14ac:dyDescent="0.25">
      <c r="A877" s="5" t="s">
        <v>48</v>
      </c>
      <c r="B877" s="15">
        <v>64982</v>
      </c>
      <c r="C877" s="6">
        <v>48.99</v>
      </c>
      <c r="D877" s="5" t="s">
        <v>48</v>
      </c>
      <c r="E877" s="5" t="s">
        <v>1352</v>
      </c>
      <c r="F877" s="5" t="s">
        <v>1353</v>
      </c>
      <c r="G877" s="5" t="s">
        <v>498</v>
      </c>
      <c r="H877" s="5" t="s">
        <v>53</v>
      </c>
      <c r="I877" s="5" t="s">
        <v>43</v>
      </c>
      <c r="J877" s="5" t="s">
        <v>359</v>
      </c>
      <c r="K877" s="7">
        <v>37659</v>
      </c>
      <c r="L877" s="7">
        <v>43465</v>
      </c>
      <c r="M877" s="6" t="s">
        <v>46</v>
      </c>
      <c r="N877" s="5" t="s">
        <v>47</v>
      </c>
      <c r="O877" s="9"/>
      <c r="P877" s="6" t="str">
        <f>VLOOKUP(Table1[[#This Row],[SMT]],Table13[[SMT'#]:[163 J Election Question]],9,0)</f>
        <v>No</v>
      </c>
      <c r="Q877" s="6"/>
      <c r="R877" s="6"/>
      <c r="S877" s="37" t="str">
        <f>IF(VLOOKUP(Table1[[#This Row],[SMT]],'[1]Section 163(j) Election'!$A$5:$H$1484,8,0)=Table1[[#This Row],[Make Section 163j Election (Yes/No)]],"MATCH",VLOOKUP(Table1[[#This Row],[SMT]],'[1]Section 163(j) Election'!$A$5:$H$1406,8,0))</f>
        <v>NEF DISPOSED INTEREST IN 2018</v>
      </c>
      <c r="T877" s="37">
        <f>VLOOKUP(Table1[[#This Row],[SMT]],'[1]Section 163(j) Election'!$A$5:$J$1406,7,0)</f>
        <v>0</v>
      </c>
    </row>
    <row r="878" spans="1:20" s="5" customFormat="1" ht="30" customHeight="1" x14ac:dyDescent="0.25">
      <c r="A878" s="5" t="s">
        <v>1357</v>
      </c>
      <c r="B878" s="15">
        <v>64982</v>
      </c>
      <c r="C878" s="6">
        <v>51.01</v>
      </c>
      <c r="D878" s="5" t="s">
        <v>1357</v>
      </c>
      <c r="E878" s="5" t="s">
        <v>1352</v>
      </c>
      <c r="F878" s="5" t="s">
        <v>1353</v>
      </c>
      <c r="G878" s="5" t="s">
        <v>498</v>
      </c>
      <c r="H878" s="5" t="s">
        <v>53</v>
      </c>
      <c r="I878" s="5" t="s">
        <v>43</v>
      </c>
      <c r="J878" s="5" t="s">
        <v>359</v>
      </c>
      <c r="K878" s="7">
        <v>37659</v>
      </c>
      <c r="L878" s="7">
        <v>43465</v>
      </c>
      <c r="M878" s="6" t="s">
        <v>46</v>
      </c>
      <c r="N878" s="5" t="s">
        <v>47</v>
      </c>
      <c r="O878" s="9"/>
      <c r="P878" s="6" t="str">
        <f>VLOOKUP(Table1[[#This Row],[SMT]],Table13[[SMT'#]:[163 J Election Question]],9,0)</f>
        <v>No</v>
      </c>
      <c r="Q878" s="6"/>
      <c r="R878" s="6"/>
      <c r="S878" s="38" t="str">
        <f>IF(VLOOKUP(Table1[[#This Row],[SMT]],'[1]Section 163(j) Election'!$A$5:$H$1484,8,0)=Table1[[#This Row],[Make Section 163j Election (Yes/No)]],"MATCH",VLOOKUP(Table1[[#This Row],[SMT]],'[1]Section 163(j) Election'!$A$5:$H$1406,8,0))</f>
        <v>NEF DISPOSED INTEREST IN 2018</v>
      </c>
      <c r="T878" s="38">
        <f>VLOOKUP(Table1[[#This Row],[SMT]],'[1]Section 163(j) Election'!$A$5:$J$1406,7,0)</f>
        <v>0</v>
      </c>
    </row>
    <row r="879" spans="1:20" s="5" customFormat="1" ht="30" customHeight="1" x14ac:dyDescent="0.25">
      <c r="A879" s="5" t="s">
        <v>1377</v>
      </c>
      <c r="B879" s="15">
        <v>64983</v>
      </c>
      <c r="C879" s="6">
        <v>100</v>
      </c>
      <c r="D879" s="5" t="s">
        <v>1377</v>
      </c>
      <c r="E879" s="5" t="s">
        <v>1387</v>
      </c>
      <c r="F879" s="5" t="s">
        <v>1388</v>
      </c>
      <c r="G879" s="5" t="s">
        <v>1389</v>
      </c>
      <c r="H879" s="5" t="s">
        <v>53</v>
      </c>
      <c r="I879" s="5" t="s">
        <v>43</v>
      </c>
      <c r="J879" s="5" t="s">
        <v>1390</v>
      </c>
      <c r="K879" s="7">
        <v>38772</v>
      </c>
      <c r="L879" s="7"/>
      <c r="M879" s="6" t="s">
        <v>422</v>
      </c>
      <c r="N879" s="5" t="s">
        <v>26</v>
      </c>
      <c r="O879" s="9"/>
      <c r="P879" s="6" t="str">
        <f>VLOOKUP(Table1[[#This Row],[SMT]],Table13[[SMT'#]:[163 J Election Question]],9,0)</f>
        <v>No</v>
      </c>
      <c r="Q879" s="6"/>
      <c r="R879" s="6"/>
      <c r="S87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79" s="37">
        <f>VLOOKUP(Table1[[#This Row],[SMT]],'[1]Section 163(j) Election'!$A$5:$J$1406,7,0)</f>
        <v>0</v>
      </c>
    </row>
    <row r="880" spans="1:20" s="5" customFormat="1" ht="30" customHeight="1" x14ac:dyDescent="0.25">
      <c r="A880" s="5" t="s">
        <v>1408</v>
      </c>
      <c r="B880" s="15">
        <v>64984</v>
      </c>
      <c r="C880" s="6">
        <v>100</v>
      </c>
      <c r="D880" s="5" t="s">
        <v>1408</v>
      </c>
      <c r="E880" s="5" t="s">
        <v>1429</v>
      </c>
      <c r="F880" s="5" t="s">
        <v>1430</v>
      </c>
      <c r="G880" s="5" t="s">
        <v>1389</v>
      </c>
      <c r="H880" s="5" t="s">
        <v>53</v>
      </c>
      <c r="I880" s="5" t="s">
        <v>43</v>
      </c>
      <c r="J880" s="5" t="s">
        <v>1390</v>
      </c>
      <c r="K880" s="7">
        <v>39325</v>
      </c>
      <c r="L880" s="7"/>
      <c r="M880" s="6" t="s">
        <v>419</v>
      </c>
      <c r="N880" s="5" t="s">
        <v>47</v>
      </c>
      <c r="O880" s="9"/>
      <c r="P880" s="6" t="str">
        <f>VLOOKUP(Table1[[#This Row],[SMT]],Table13[[SMT'#]:[163 J Election Question]],9,0)</f>
        <v>No</v>
      </c>
      <c r="Q880" s="6"/>
      <c r="R880" s="6"/>
      <c r="S88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80" s="38">
        <f>VLOOKUP(Table1[[#This Row],[SMT]],'[1]Section 163(j) Election'!$A$5:$J$1406,7,0)</f>
        <v>0</v>
      </c>
    </row>
    <row r="881" spans="1:20" s="5" customFormat="1" ht="30" customHeight="1" x14ac:dyDescent="0.25">
      <c r="A881" s="5" t="s">
        <v>1377</v>
      </c>
      <c r="B881" s="15">
        <v>64985</v>
      </c>
      <c r="C881" s="6">
        <v>100</v>
      </c>
      <c r="D881" s="5" t="s">
        <v>1377</v>
      </c>
      <c r="E881" s="5" t="s">
        <v>1391</v>
      </c>
      <c r="F881" s="5" t="s">
        <v>1392</v>
      </c>
      <c r="G881" s="5" t="s">
        <v>1393</v>
      </c>
      <c r="H881" s="5" t="s">
        <v>115</v>
      </c>
      <c r="I881" s="5" t="s">
        <v>43</v>
      </c>
      <c r="J881" s="5" t="s">
        <v>78</v>
      </c>
      <c r="K881" s="7">
        <v>38233</v>
      </c>
      <c r="L881" s="7"/>
      <c r="M881" s="6" t="s">
        <v>55</v>
      </c>
      <c r="N881" s="5" t="s">
        <v>47</v>
      </c>
      <c r="O881" s="9"/>
      <c r="P881" s="6" t="str">
        <f>VLOOKUP(Table1[[#This Row],[SMT]],Table13[[SMT'#]:[163 J Election Question]],9,0)</f>
        <v>No</v>
      </c>
      <c r="Q881" s="6"/>
      <c r="R881" s="6"/>
      <c r="S88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81" s="37">
        <f>VLOOKUP(Table1[[#This Row],[SMT]],'[1]Section 163(j) Election'!$A$5:$J$1406,7,0)</f>
        <v>0</v>
      </c>
    </row>
    <row r="882" spans="1:20" s="5" customFormat="1" ht="30" customHeight="1" x14ac:dyDescent="0.25">
      <c r="A882" s="5" t="s">
        <v>38</v>
      </c>
      <c r="B882" s="15">
        <v>65017</v>
      </c>
      <c r="C882" s="6">
        <v>33.333300000000001</v>
      </c>
      <c r="D882" s="5" t="s">
        <v>38</v>
      </c>
      <c r="E882" s="5" t="s">
        <v>39</v>
      </c>
      <c r="F882" s="5" t="s">
        <v>40</v>
      </c>
      <c r="G882" s="5" t="s">
        <v>41</v>
      </c>
      <c r="H882" s="5" t="s">
        <v>42</v>
      </c>
      <c r="I882" s="5" t="s">
        <v>43</v>
      </c>
      <c r="J882" s="5" t="s">
        <v>44</v>
      </c>
      <c r="K882" s="7">
        <v>37768</v>
      </c>
      <c r="L882" s="7">
        <v>43466</v>
      </c>
      <c r="M882" s="6" t="s">
        <v>46</v>
      </c>
      <c r="N882" s="5" t="s">
        <v>47</v>
      </c>
      <c r="O882" s="9"/>
      <c r="P882" s="6" t="str">
        <f>VLOOKUP(Table1[[#This Row],[SMT]],Table13[[SMT'#]:[163 J Election Question]],9,0)</f>
        <v>No</v>
      </c>
      <c r="Q882" s="6"/>
      <c r="R882" s="6"/>
      <c r="S882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882" s="38">
        <f>VLOOKUP(Table1[[#This Row],[SMT]],'[1]Section 163(j) Election'!$A$5:$J$1406,7,0)</f>
        <v>0</v>
      </c>
    </row>
    <row r="883" spans="1:20" s="5" customFormat="1" ht="30" customHeight="1" x14ac:dyDescent="0.25">
      <c r="A883" s="5" t="s">
        <v>48</v>
      </c>
      <c r="B883" s="15">
        <v>65017</v>
      </c>
      <c r="C883" s="6">
        <v>66.666700000000006</v>
      </c>
      <c r="D883" s="5" t="s">
        <v>48</v>
      </c>
      <c r="E883" s="5" t="s">
        <v>39</v>
      </c>
      <c r="F883" s="5" t="s">
        <v>40</v>
      </c>
      <c r="G883" s="5" t="s">
        <v>41</v>
      </c>
      <c r="H883" s="5" t="s">
        <v>42</v>
      </c>
      <c r="I883" s="5" t="s">
        <v>43</v>
      </c>
      <c r="J883" s="5" t="s">
        <v>44</v>
      </c>
      <c r="K883" s="7">
        <v>37768</v>
      </c>
      <c r="L883" s="7">
        <v>43466</v>
      </c>
      <c r="M883" s="6" t="s">
        <v>46</v>
      </c>
      <c r="N883" s="5" t="s">
        <v>47</v>
      </c>
      <c r="O883" s="9"/>
      <c r="P883" s="6" t="str">
        <f>VLOOKUP(Table1[[#This Row],[SMT]],Table13[[SMT'#]:[163 J Election Question]],9,0)</f>
        <v>No</v>
      </c>
      <c r="Q883" s="6"/>
      <c r="R883" s="6"/>
      <c r="S883" s="37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883" s="37">
        <f>VLOOKUP(Table1[[#This Row],[SMT]],'[1]Section 163(j) Election'!$A$5:$J$1406,7,0)</f>
        <v>0</v>
      </c>
    </row>
    <row r="884" spans="1:20" s="5" customFormat="1" ht="30" customHeight="1" x14ac:dyDescent="0.25">
      <c r="A884" s="5" t="s">
        <v>38</v>
      </c>
      <c r="B884" s="15">
        <v>65018</v>
      </c>
      <c r="C884" s="6">
        <v>70</v>
      </c>
      <c r="D884" s="5" t="s">
        <v>38</v>
      </c>
      <c r="E884" s="5" t="s">
        <v>1345</v>
      </c>
      <c r="F884" s="5" t="s">
        <v>1346</v>
      </c>
      <c r="G884" s="5" t="s">
        <v>1347</v>
      </c>
      <c r="H884" s="5" t="s">
        <v>42</v>
      </c>
      <c r="I884" s="5" t="s">
        <v>43</v>
      </c>
      <c r="J884" s="5" t="s">
        <v>1348</v>
      </c>
      <c r="K884" s="7">
        <v>37831</v>
      </c>
      <c r="L884" s="7"/>
      <c r="M884" s="6" t="s">
        <v>55</v>
      </c>
      <c r="N884" s="5" t="s">
        <v>47</v>
      </c>
      <c r="O884" s="9"/>
      <c r="P884" s="6" t="str">
        <f>VLOOKUP(Table1[[#This Row],[SMT]],Table13[[SMT'#]:[163 J Election Question]],9,0)</f>
        <v>No</v>
      </c>
      <c r="Q884" s="6"/>
      <c r="R884" s="6"/>
      <c r="S88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84" s="38">
        <f>VLOOKUP(Table1[[#This Row],[SMT]],'[1]Section 163(j) Election'!$A$5:$J$1406,7,0)</f>
        <v>0</v>
      </c>
    </row>
    <row r="885" spans="1:20" s="5" customFormat="1" ht="30" customHeight="1" x14ac:dyDescent="0.25">
      <c r="A885" s="5" t="s">
        <v>1357</v>
      </c>
      <c r="B885" s="15">
        <v>65018</v>
      </c>
      <c r="C885" s="6">
        <v>30</v>
      </c>
      <c r="D885" s="5" t="s">
        <v>1357</v>
      </c>
      <c r="E885" s="5" t="s">
        <v>1345</v>
      </c>
      <c r="F885" s="5" t="s">
        <v>1346</v>
      </c>
      <c r="G885" s="5" t="s">
        <v>1347</v>
      </c>
      <c r="H885" s="5" t="s">
        <v>42</v>
      </c>
      <c r="I885" s="5" t="s">
        <v>43</v>
      </c>
      <c r="J885" s="5" t="s">
        <v>1348</v>
      </c>
      <c r="K885" s="7">
        <v>37831</v>
      </c>
      <c r="L885" s="7"/>
      <c r="M885" s="6" t="s">
        <v>55</v>
      </c>
      <c r="N885" s="5" t="s">
        <v>47</v>
      </c>
      <c r="O885" s="9"/>
      <c r="P885" s="6" t="str">
        <f>VLOOKUP(Table1[[#This Row],[SMT]],Table13[[SMT'#]:[163 J Election Question]],9,0)</f>
        <v>No</v>
      </c>
      <c r="Q885" s="6"/>
      <c r="R885" s="6"/>
      <c r="S88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85" s="37">
        <f>VLOOKUP(Table1[[#This Row],[SMT]],'[1]Section 163(j) Election'!$A$5:$J$1406,7,0)</f>
        <v>0</v>
      </c>
    </row>
    <row r="886" spans="1:20" s="5" customFormat="1" ht="30" customHeight="1" x14ac:dyDescent="0.25">
      <c r="A886" s="5" t="s">
        <v>1358</v>
      </c>
      <c r="B886" s="15">
        <v>65019</v>
      </c>
      <c r="C886" s="6">
        <v>71.794399999999996</v>
      </c>
      <c r="D886" s="5" t="s">
        <v>1358</v>
      </c>
      <c r="E886" s="5" t="s">
        <v>1359</v>
      </c>
      <c r="F886" s="5" t="s">
        <v>1360</v>
      </c>
      <c r="G886" s="5" t="s">
        <v>1361</v>
      </c>
      <c r="H886" s="5" t="s">
        <v>42</v>
      </c>
      <c r="I886" s="5" t="s">
        <v>43</v>
      </c>
      <c r="J886" s="5" t="s">
        <v>1348</v>
      </c>
      <c r="K886" s="7">
        <v>38412</v>
      </c>
      <c r="L886" s="7"/>
      <c r="M886" s="6" t="s">
        <v>422</v>
      </c>
      <c r="N886" s="5" t="s">
        <v>47</v>
      </c>
      <c r="O886" s="9"/>
      <c r="P886" s="6" t="str">
        <f>VLOOKUP(Table1[[#This Row],[SMT]],Table13[[SMT'#]:[163 J Election Question]],9,0)</f>
        <v>No</v>
      </c>
      <c r="Q886" s="6"/>
      <c r="R886" s="6"/>
      <c r="S88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86" s="38">
        <f>VLOOKUP(Table1[[#This Row],[SMT]],'[1]Section 163(j) Election'!$A$5:$J$1406,7,0)</f>
        <v>0</v>
      </c>
    </row>
    <row r="887" spans="1:20" s="5" customFormat="1" ht="30" customHeight="1" x14ac:dyDescent="0.25">
      <c r="A887" s="5" t="s">
        <v>1620</v>
      </c>
      <c r="B887" s="15">
        <v>65019</v>
      </c>
      <c r="C887" s="6">
        <v>28.2056</v>
      </c>
      <c r="D887" s="5" t="s">
        <v>1620</v>
      </c>
      <c r="E887" s="5" t="s">
        <v>1359</v>
      </c>
      <c r="F887" s="5" t="s">
        <v>1360</v>
      </c>
      <c r="G887" s="5" t="s">
        <v>1361</v>
      </c>
      <c r="H887" s="5" t="s">
        <v>42</v>
      </c>
      <c r="I887" s="5" t="s">
        <v>43</v>
      </c>
      <c r="J887" s="5" t="s">
        <v>1348</v>
      </c>
      <c r="K887" s="7">
        <v>38412</v>
      </c>
      <c r="L887" s="7"/>
      <c r="M887" s="6" t="s">
        <v>422</v>
      </c>
      <c r="N887" s="5" t="s">
        <v>47</v>
      </c>
      <c r="O887" s="9"/>
      <c r="P887" s="6" t="str">
        <f>VLOOKUP(Table1[[#This Row],[SMT]],Table13[[SMT'#]:[163 J Election Question]],9,0)</f>
        <v>No</v>
      </c>
      <c r="Q887" s="6"/>
      <c r="R887" s="6"/>
      <c r="S88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87" s="37">
        <f>VLOOKUP(Table1[[#This Row],[SMT]],'[1]Section 163(j) Election'!$A$5:$J$1406,7,0)</f>
        <v>0</v>
      </c>
    </row>
    <row r="888" spans="1:20" s="5" customFormat="1" ht="30" customHeight="1" x14ac:dyDescent="0.25">
      <c r="A888" s="5" t="s">
        <v>1377</v>
      </c>
      <c r="B888" s="15">
        <v>65020</v>
      </c>
      <c r="C888" s="6">
        <v>49.99</v>
      </c>
      <c r="D888" s="5" t="s">
        <v>1377</v>
      </c>
      <c r="E888" s="5" t="s">
        <v>1394</v>
      </c>
      <c r="F888" s="5" t="s">
        <v>1395</v>
      </c>
      <c r="G888" s="5" t="s">
        <v>1396</v>
      </c>
      <c r="H888" s="5" t="s">
        <v>42</v>
      </c>
      <c r="I888" s="5" t="s">
        <v>43</v>
      </c>
      <c r="J888" s="5" t="s">
        <v>1348</v>
      </c>
      <c r="K888" s="7">
        <v>38502</v>
      </c>
      <c r="L888" s="7"/>
      <c r="M888" s="6" t="s">
        <v>422</v>
      </c>
      <c r="N888" s="5" t="s">
        <v>47</v>
      </c>
      <c r="O888" s="9"/>
      <c r="P888" s="6" t="str">
        <f>VLOOKUP(Table1[[#This Row],[SMT]],Table13[[SMT'#]:[163 J Election Question]],9,0)</f>
        <v>No</v>
      </c>
      <c r="Q888" s="6"/>
      <c r="R888" s="6"/>
      <c r="S88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88" s="38">
        <f>VLOOKUP(Table1[[#This Row],[SMT]],'[1]Section 163(j) Election'!$A$5:$J$1406,7,0)</f>
        <v>0</v>
      </c>
    </row>
    <row r="889" spans="1:20" s="5" customFormat="1" ht="30" customHeight="1" x14ac:dyDescent="0.25">
      <c r="A889" s="5" t="s">
        <v>1620</v>
      </c>
      <c r="B889" s="15">
        <v>65020</v>
      </c>
      <c r="C889" s="6">
        <v>50.01</v>
      </c>
      <c r="D889" s="5" t="s">
        <v>1620</v>
      </c>
      <c r="E889" s="5" t="s">
        <v>1394</v>
      </c>
      <c r="F889" s="5" t="s">
        <v>1395</v>
      </c>
      <c r="G889" s="5" t="s">
        <v>1396</v>
      </c>
      <c r="H889" s="5" t="s">
        <v>42</v>
      </c>
      <c r="I889" s="5" t="s">
        <v>43</v>
      </c>
      <c r="J889" s="5" t="s">
        <v>1348</v>
      </c>
      <c r="K889" s="7">
        <v>38502</v>
      </c>
      <c r="L889" s="7"/>
      <c r="M889" s="6" t="s">
        <v>422</v>
      </c>
      <c r="N889" s="5" t="s">
        <v>47</v>
      </c>
      <c r="O889" s="9"/>
      <c r="P889" s="6" t="str">
        <f>VLOOKUP(Table1[[#This Row],[SMT]],Table13[[SMT'#]:[163 J Election Question]],9,0)</f>
        <v>No</v>
      </c>
      <c r="Q889" s="6"/>
      <c r="R889" s="6"/>
      <c r="S88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89" s="37">
        <f>VLOOKUP(Table1[[#This Row],[SMT]],'[1]Section 163(j) Election'!$A$5:$J$1406,7,0)</f>
        <v>0</v>
      </c>
    </row>
    <row r="890" spans="1:20" s="5" customFormat="1" ht="30" customHeight="1" x14ac:dyDescent="0.25">
      <c r="A890" s="5" t="s">
        <v>48</v>
      </c>
      <c r="B890" s="15">
        <v>65021</v>
      </c>
      <c r="C890" s="6">
        <v>54.544499999999999</v>
      </c>
      <c r="D890" s="5" t="s">
        <v>48</v>
      </c>
      <c r="E890" s="5" t="s">
        <v>1354</v>
      </c>
      <c r="F890" s="5" t="s">
        <v>1355</v>
      </c>
      <c r="G890" s="5" t="s">
        <v>1356</v>
      </c>
      <c r="H890" s="5" t="s">
        <v>53</v>
      </c>
      <c r="I890" s="5" t="s">
        <v>43</v>
      </c>
      <c r="J890" s="5" t="s">
        <v>1348</v>
      </c>
      <c r="K890" s="7">
        <v>38117</v>
      </c>
      <c r="L890" s="7"/>
      <c r="M890" s="6" t="s">
        <v>55</v>
      </c>
      <c r="N890" s="5" t="s">
        <v>47</v>
      </c>
      <c r="O890" s="9"/>
      <c r="P890" s="6" t="str">
        <f>VLOOKUP(Table1[[#This Row],[SMT]],Table13[[SMT'#]:[163 J Election Question]],9,0)</f>
        <v>No</v>
      </c>
      <c r="Q890" s="6"/>
      <c r="R890" s="6"/>
      <c r="S89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90" s="38">
        <f>VLOOKUP(Table1[[#This Row],[SMT]],'[1]Section 163(j) Election'!$A$5:$J$1406,7,0)</f>
        <v>0</v>
      </c>
    </row>
    <row r="891" spans="1:20" s="5" customFormat="1" ht="30" customHeight="1" x14ac:dyDescent="0.25">
      <c r="A891" s="5" t="s">
        <v>1358</v>
      </c>
      <c r="B891" s="15">
        <v>65021</v>
      </c>
      <c r="C891" s="6">
        <v>45.455500000000001</v>
      </c>
      <c r="D891" s="5" t="s">
        <v>1358</v>
      </c>
      <c r="E891" s="5" t="s">
        <v>1354</v>
      </c>
      <c r="F891" s="5" t="s">
        <v>1355</v>
      </c>
      <c r="G891" s="5" t="s">
        <v>1356</v>
      </c>
      <c r="H891" s="5" t="s">
        <v>53</v>
      </c>
      <c r="I891" s="5" t="s">
        <v>43</v>
      </c>
      <c r="J891" s="5" t="s">
        <v>1348</v>
      </c>
      <c r="K891" s="7">
        <v>38117</v>
      </c>
      <c r="L891" s="7"/>
      <c r="M891" s="6" t="s">
        <v>55</v>
      </c>
      <c r="N891" s="5" t="s">
        <v>47</v>
      </c>
      <c r="O891" s="9"/>
      <c r="P891" s="6" t="str">
        <f>VLOOKUP(Table1[[#This Row],[SMT]],Table13[[SMT'#]:[163 J Election Question]],9,0)</f>
        <v>No</v>
      </c>
      <c r="Q891" s="6"/>
      <c r="R891" s="6"/>
      <c r="S89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91" s="37">
        <f>VLOOKUP(Table1[[#This Row],[SMT]],'[1]Section 163(j) Election'!$A$5:$J$1406,7,0)</f>
        <v>0</v>
      </c>
    </row>
    <row r="892" spans="1:20" s="5" customFormat="1" ht="30" customHeight="1" x14ac:dyDescent="0.25">
      <c r="A892" s="5" t="s">
        <v>38</v>
      </c>
      <c r="B892" s="15">
        <v>65022</v>
      </c>
      <c r="C892" s="6">
        <v>16.05</v>
      </c>
      <c r="D892" s="5" t="s">
        <v>38</v>
      </c>
      <c r="E892" s="5" t="s">
        <v>1349</v>
      </c>
      <c r="F892" s="5" t="s">
        <v>1350</v>
      </c>
      <c r="G892" s="5" t="s">
        <v>1351</v>
      </c>
      <c r="H892" s="5" t="s">
        <v>42</v>
      </c>
      <c r="I892" s="5" t="s">
        <v>43</v>
      </c>
      <c r="J892" s="5" t="s">
        <v>862</v>
      </c>
      <c r="K892" s="7">
        <v>38182</v>
      </c>
      <c r="L892" s="7"/>
      <c r="M892" s="6" t="s">
        <v>55</v>
      </c>
      <c r="N892" s="5" t="s">
        <v>47</v>
      </c>
      <c r="O892" s="9"/>
      <c r="P892" s="6" t="str">
        <f>VLOOKUP(Table1[[#This Row],[SMT]],Table13[[SMT'#]:[163 J Election Question]],9,0)</f>
        <v>Yes</v>
      </c>
      <c r="Q892" s="6">
        <v>2018</v>
      </c>
      <c r="R892" s="6"/>
      <c r="S89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92" s="38">
        <f>VLOOKUP(Table1[[#This Row],[SMT]],'[1]Section 163(j) Election'!$A$5:$J$1406,7,0)</f>
        <v>0</v>
      </c>
    </row>
    <row r="893" spans="1:20" s="5" customFormat="1" ht="30" customHeight="1" x14ac:dyDescent="0.25">
      <c r="A893" s="5" t="s">
        <v>1358</v>
      </c>
      <c r="B893" s="15">
        <v>65022</v>
      </c>
      <c r="C893" s="6">
        <v>83.946799999999996</v>
      </c>
      <c r="D893" s="5" t="s">
        <v>1358</v>
      </c>
      <c r="E893" s="5" t="s">
        <v>1349</v>
      </c>
      <c r="F893" s="5" t="s">
        <v>1350</v>
      </c>
      <c r="G893" s="5" t="s">
        <v>1351</v>
      </c>
      <c r="H893" s="5" t="s">
        <v>42</v>
      </c>
      <c r="I893" s="5" t="s">
        <v>43</v>
      </c>
      <c r="J893" s="5" t="s">
        <v>862</v>
      </c>
      <c r="K893" s="7">
        <v>38182</v>
      </c>
      <c r="L893" s="7"/>
      <c r="M893" s="6" t="s">
        <v>55</v>
      </c>
      <c r="N893" s="5" t="s">
        <v>47</v>
      </c>
      <c r="O893" s="9"/>
      <c r="P893" s="6" t="str">
        <f>VLOOKUP(Table1[[#This Row],[SMT]],Table13[[SMT'#]:[163 J Election Question]],9,0)</f>
        <v>Yes</v>
      </c>
      <c r="Q893" s="6">
        <v>2018</v>
      </c>
      <c r="R893" s="6"/>
      <c r="S89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93" s="37">
        <f>VLOOKUP(Table1[[#This Row],[SMT]],'[1]Section 163(j) Election'!$A$5:$J$1406,7,0)</f>
        <v>0</v>
      </c>
    </row>
    <row r="894" spans="1:20" s="5" customFormat="1" ht="30" customHeight="1" x14ac:dyDescent="0.25">
      <c r="A894" s="5" t="s">
        <v>1377</v>
      </c>
      <c r="B894" s="15">
        <v>65023</v>
      </c>
      <c r="C894" s="6">
        <v>100</v>
      </c>
      <c r="D894" s="5" t="s">
        <v>1377</v>
      </c>
      <c r="E894" s="5" t="s">
        <v>1397</v>
      </c>
      <c r="F894" s="5" t="s">
        <v>1398</v>
      </c>
      <c r="G894" s="5" t="s">
        <v>1356</v>
      </c>
      <c r="H894" s="5" t="s">
        <v>53</v>
      </c>
      <c r="I894" s="5" t="s">
        <v>43</v>
      </c>
      <c r="J894" s="5" t="s">
        <v>1348</v>
      </c>
      <c r="K894" s="7">
        <v>38877</v>
      </c>
      <c r="L894" s="7"/>
      <c r="M894" s="6" t="s">
        <v>419</v>
      </c>
      <c r="N894" s="5" t="s">
        <v>47</v>
      </c>
      <c r="O894" s="9"/>
      <c r="P894" s="6" t="str">
        <f>VLOOKUP(Table1[[#This Row],[SMT]],Table13[[SMT'#]:[163 J Election Question]],9,0)</f>
        <v>No</v>
      </c>
      <c r="Q894" s="6"/>
      <c r="R894" s="6"/>
      <c r="S89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94" s="38">
        <f>VLOOKUP(Table1[[#This Row],[SMT]],'[1]Section 163(j) Election'!$A$5:$J$1406,7,0)</f>
        <v>0</v>
      </c>
    </row>
    <row r="895" spans="1:20" s="5" customFormat="1" ht="30" customHeight="1" x14ac:dyDescent="0.25">
      <c r="A895" s="5" t="s">
        <v>1408</v>
      </c>
      <c r="B895" s="15">
        <v>65024</v>
      </c>
      <c r="C895" s="6">
        <v>100</v>
      </c>
      <c r="D895" s="5" t="s">
        <v>1408</v>
      </c>
      <c r="E895" s="5" t="s">
        <v>1431</v>
      </c>
      <c r="F895" s="5" t="s">
        <v>1432</v>
      </c>
      <c r="G895" s="5" t="s">
        <v>1433</v>
      </c>
      <c r="H895" s="5" t="s">
        <v>42</v>
      </c>
      <c r="I895" s="5" t="s">
        <v>43</v>
      </c>
      <c r="J895" s="5" t="s">
        <v>1434</v>
      </c>
      <c r="K895" s="7">
        <v>39202</v>
      </c>
      <c r="L895" s="7"/>
      <c r="M895" s="6" t="s">
        <v>419</v>
      </c>
      <c r="N895" s="5" t="s">
        <v>47</v>
      </c>
      <c r="O895" s="9"/>
      <c r="P895" s="6" t="str">
        <f>VLOOKUP(Table1[[#This Row],[SMT]],Table13[[SMT'#]:[163 J Election Question]],9,0)</f>
        <v>No</v>
      </c>
      <c r="Q895" s="6"/>
      <c r="R895" s="6"/>
      <c r="S89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95" s="37">
        <f>VLOOKUP(Table1[[#This Row],[SMT]],'[1]Section 163(j) Election'!$A$5:$J$1406,7,0)</f>
        <v>0</v>
      </c>
    </row>
    <row r="896" spans="1:20" s="5" customFormat="1" ht="30" customHeight="1" x14ac:dyDescent="0.25">
      <c r="A896" s="5" t="s">
        <v>1408</v>
      </c>
      <c r="B896" s="15">
        <v>65025</v>
      </c>
      <c r="C896" s="6">
        <v>100</v>
      </c>
      <c r="D896" s="5" t="s">
        <v>1408</v>
      </c>
      <c r="E896" s="5" t="s">
        <v>1435</v>
      </c>
      <c r="F896" s="5" t="s">
        <v>1436</v>
      </c>
      <c r="G896" s="5" t="s">
        <v>1435</v>
      </c>
      <c r="H896" s="5" t="s">
        <v>42</v>
      </c>
      <c r="I896" s="5" t="s">
        <v>43</v>
      </c>
      <c r="J896" s="5" t="s">
        <v>228</v>
      </c>
      <c r="K896" s="7">
        <v>39338</v>
      </c>
      <c r="L896" s="7"/>
      <c r="M896" s="6" t="s">
        <v>37</v>
      </c>
      <c r="N896" s="5" t="s">
        <v>26</v>
      </c>
      <c r="O896" s="9"/>
      <c r="P896" s="6" t="str">
        <f>VLOOKUP(Table1[[#This Row],[SMT]],Table13[[SMT'#]:[163 J Election Question]],9,0)</f>
        <v>No</v>
      </c>
      <c r="Q896" s="6"/>
      <c r="R896" s="6"/>
      <c r="S89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96" s="38">
        <f>VLOOKUP(Table1[[#This Row],[SMT]],'[1]Section 163(j) Election'!$A$5:$J$1406,7,0)</f>
        <v>0</v>
      </c>
    </row>
    <row r="897" spans="1:20" s="5" customFormat="1" ht="30" customHeight="1" x14ac:dyDescent="0.25">
      <c r="A897" s="5" t="s">
        <v>1453</v>
      </c>
      <c r="B897" s="15">
        <v>65026</v>
      </c>
      <c r="C897" s="6">
        <v>100</v>
      </c>
      <c r="D897" s="5" t="s">
        <v>1453</v>
      </c>
      <c r="E897" s="5" t="s">
        <v>1459</v>
      </c>
      <c r="F897" s="5" t="s">
        <v>1460</v>
      </c>
      <c r="G897" s="5" t="s">
        <v>1396</v>
      </c>
      <c r="H897" s="5" t="s">
        <v>42</v>
      </c>
      <c r="I897" s="5" t="s">
        <v>43</v>
      </c>
      <c r="J897" s="5" t="s">
        <v>1348</v>
      </c>
      <c r="K897" s="7">
        <v>39930</v>
      </c>
      <c r="L897" s="7"/>
      <c r="M897" s="6" t="s">
        <v>154</v>
      </c>
      <c r="N897" s="5" t="s">
        <v>47</v>
      </c>
      <c r="O897" s="9"/>
      <c r="P897" s="6" t="str">
        <f>VLOOKUP(Table1[[#This Row],[SMT]],Table13[[SMT'#]:[163 J Election Question]],9,0)</f>
        <v>No</v>
      </c>
      <c r="Q897" s="6"/>
      <c r="R897" s="6"/>
      <c r="S89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97" s="37">
        <f>VLOOKUP(Table1[[#This Row],[SMT]],'[1]Section 163(j) Election'!$A$5:$J$1406,7,0)</f>
        <v>0</v>
      </c>
    </row>
    <row r="898" spans="1:20" s="5" customFormat="1" ht="30" customHeight="1" x14ac:dyDescent="0.25">
      <c r="A898" s="5" t="s">
        <v>1473</v>
      </c>
      <c r="B898" s="15">
        <v>65027</v>
      </c>
      <c r="C898" s="6">
        <v>100</v>
      </c>
      <c r="D898" s="5" t="s">
        <v>1473</v>
      </c>
      <c r="E898" s="5" t="s">
        <v>1474</v>
      </c>
      <c r="F898" s="5" t="s">
        <v>1475</v>
      </c>
      <c r="G898" s="5" t="s">
        <v>1476</v>
      </c>
      <c r="H898" s="5" t="s">
        <v>42</v>
      </c>
      <c r="I898" s="5" t="s">
        <v>43</v>
      </c>
      <c r="J898" s="5" t="s">
        <v>1348</v>
      </c>
      <c r="K898" s="7">
        <v>40133</v>
      </c>
      <c r="L898" s="7"/>
      <c r="M898" s="6" t="s">
        <v>154</v>
      </c>
      <c r="N898" s="5" t="s">
        <v>47</v>
      </c>
      <c r="O898" s="9"/>
      <c r="P898" s="6" t="str">
        <f>VLOOKUP(Table1[[#This Row],[SMT]],Table13[[SMT'#]:[163 J Election Question]],9,0)</f>
        <v>No</v>
      </c>
      <c r="Q898" s="6"/>
      <c r="R898" s="6"/>
      <c r="S89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98" s="38">
        <f>VLOOKUP(Table1[[#This Row],[SMT]],'[1]Section 163(j) Election'!$A$5:$J$1406,7,0)</f>
        <v>0</v>
      </c>
    </row>
    <row r="899" spans="1:20" s="5" customFormat="1" ht="30" customHeight="1" x14ac:dyDescent="0.25">
      <c r="A899" s="5" t="s">
        <v>1377</v>
      </c>
      <c r="B899" s="15">
        <v>65028</v>
      </c>
      <c r="C899" s="6">
        <v>100</v>
      </c>
      <c r="D899" s="5" t="s">
        <v>1377</v>
      </c>
      <c r="E899" s="5" t="s">
        <v>1399</v>
      </c>
      <c r="F899" s="5" t="s">
        <v>1400</v>
      </c>
      <c r="G899" s="5" t="s">
        <v>1401</v>
      </c>
      <c r="H899" s="5" t="s">
        <v>115</v>
      </c>
      <c r="I899" s="5" t="s">
        <v>43</v>
      </c>
      <c r="J899" s="5" t="s">
        <v>323</v>
      </c>
      <c r="K899" s="7">
        <v>38919</v>
      </c>
      <c r="L899" s="7"/>
      <c r="M899" s="6" t="s">
        <v>37</v>
      </c>
      <c r="N899" s="5" t="s">
        <v>47</v>
      </c>
      <c r="O899" s="9"/>
      <c r="P899" s="6" t="str">
        <f>VLOOKUP(Table1[[#This Row],[SMT]],Table13[[SMT'#]:[163 J Election Question]],9,0)</f>
        <v>No</v>
      </c>
      <c r="Q899" s="6"/>
      <c r="R899" s="6"/>
      <c r="S89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899" s="37">
        <f>VLOOKUP(Table1[[#This Row],[SMT]],'[1]Section 163(j) Election'!$A$5:$J$1406,7,0)</f>
        <v>0</v>
      </c>
    </row>
    <row r="900" spans="1:20" s="5" customFormat="1" ht="30" customHeight="1" x14ac:dyDescent="0.25">
      <c r="A900" s="5" t="s">
        <v>1408</v>
      </c>
      <c r="B900" s="15">
        <v>65029</v>
      </c>
      <c r="C900" s="6">
        <v>100</v>
      </c>
      <c r="D900" s="5" t="s">
        <v>1408</v>
      </c>
      <c r="E900" s="5" t="s">
        <v>1437</v>
      </c>
      <c r="F900" s="5" t="s">
        <v>1438</v>
      </c>
      <c r="G900" s="5" t="s">
        <v>1439</v>
      </c>
      <c r="H900" s="5" t="s">
        <v>115</v>
      </c>
      <c r="I900" s="5" t="s">
        <v>43</v>
      </c>
      <c r="J900" s="5" t="s">
        <v>1381</v>
      </c>
      <c r="K900" s="7">
        <v>39332</v>
      </c>
      <c r="L900" s="7"/>
      <c r="M900" s="6" t="s">
        <v>419</v>
      </c>
      <c r="N900" s="5" t="s">
        <v>26</v>
      </c>
      <c r="O900" s="9"/>
      <c r="P900" s="6" t="str">
        <f>VLOOKUP(Table1[[#This Row],[SMT]],Table13[[SMT'#]:[163 J Election Question]],9,0)</f>
        <v>No</v>
      </c>
      <c r="Q900" s="6"/>
      <c r="R900" s="6"/>
      <c r="S90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00" s="38">
        <f>VLOOKUP(Table1[[#This Row],[SMT]],'[1]Section 163(j) Election'!$A$5:$J$1406,7,0)</f>
        <v>0</v>
      </c>
    </row>
    <row r="901" spans="1:20" s="5" customFormat="1" ht="30" customHeight="1" x14ac:dyDescent="0.25">
      <c r="A901" s="5" t="s">
        <v>1453</v>
      </c>
      <c r="B901" s="15">
        <v>65030</v>
      </c>
      <c r="C901" s="6">
        <v>100</v>
      </c>
      <c r="D901" s="5" t="s">
        <v>1453</v>
      </c>
      <c r="E901" s="5" t="s">
        <v>1461</v>
      </c>
      <c r="F901" s="5" t="s">
        <v>1462</v>
      </c>
      <c r="G901" s="5" t="s">
        <v>1463</v>
      </c>
      <c r="H901" s="5" t="s">
        <v>115</v>
      </c>
      <c r="I901" s="5" t="s">
        <v>43</v>
      </c>
      <c r="J901" s="5" t="s">
        <v>1381</v>
      </c>
      <c r="K901" s="7">
        <v>39629</v>
      </c>
      <c r="L901" s="7"/>
      <c r="M901" s="6" t="s">
        <v>419</v>
      </c>
      <c r="N901" s="5" t="s">
        <v>26</v>
      </c>
      <c r="O901" s="9"/>
      <c r="P901" s="6" t="str">
        <f>VLOOKUP(Table1[[#This Row],[SMT]],Table13[[SMT'#]:[163 J Election Question]],9,0)</f>
        <v>Yes</v>
      </c>
      <c r="Q901" s="6">
        <v>2018</v>
      </c>
      <c r="R901" s="6"/>
      <c r="S90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01" s="37">
        <f>VLOOKUP(Table1[[#This Row],[SMT]],'[1]Section 163(j) Election'!$A$5:$J$1406,7,0)</f>
        <v>2018</v>
      </c>
    </row>
    <row r="902" spans="1:20" s="5" customFormat="1" ht="30" customHeight="1" x14ac:dyDescent="0.25">
      <c r="A902" s="5" t="s">
        <v>1453</v>
      </c>
      <c r="B902" s="15">
        <v>65031</v>
      </c>
      <c r="C902" s="6">
        <v>100</v>
      </c>
      <c r="D902" s="5" t="s">
        <v>1453</v>
      </c>
      <c r="E902" s="5" t="s">
        <v>1464</v>
      </c>
      <c r="F902" s="5" t="s">
        <v>1465</v>
      </c>
      <c r="G902" s="5" t="s">
        <v>1463</v>
      </c>
      <c r="H902" s="5" t="s">
        <v>115</v>
      </c>
      <c r="I902" s="5" t="s">
        <v>43</v>
      </c>
      <c r="J902" s="5" t="s">
        <v>1381</v>
      </c>
      <c r="K902" s="7">
        <v>39629</v>
      </c>
      <c r="L902" s="7"/>
      <c r="M902" s="6" t="s">
        <v>419</v>
      </c>
      <c r="N902" s="5" t="s">
        <v>26</v>
      </c>
      <c r="O902" s="9"/>
      <c r="P902" s="6" t="str">
        <f>VLOOKUP(Table1[[#This Row],[SMT]],Table13[[SMT'#]:[163 J Election Question]],9,0)</f>
        <v>Yes</v>
      </c>
      <c r="Q902" s="6">
        <v>2018</v>
      </c>
      <c r="R902" s="6"/>
      <c r="S90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02" s="38">
        <f>VLOOKUP(Table1[[#This Row],[SMT]],'[1]Section 163(j) Election'!$A$5:$J$1406,7,0)</f>
        <v>2018</v>
      </c>
    </row>
    <row r="903" spans="1:20" s="5" customFormat="1" ht="30" customHeight="1" x14ac:dyDescent="0.25">
      <c r="A903" s="5" t="s">
        <v>1473</v>
      </c>
      <c r="B903" s="15">
        <v>65032</v>
      </c>
      <c r="C903" s="6">
        <v>100</v>
      </c>
      <c r="D903" s="5" t="s">
        <v>1473</v>
      </c>
      <c r="E903" s="5" t="s">
        <v>1477</v>
      </c>
      <c r="F903" s="5" t="s">
        <v>1478</v>
      </c>
      <c r="G903" s="5" t="s">
        <v>1479</v>
      </c>
      <c r="H903" s="5" t="s">
        <v>115</v>
      </c>
      <c r="I903" s="5" t="s">
        <v>43</v>
      </c>
      <c r="J903" s="5" t="s">
        <v>1381</v>
      </c>
      <c r="K903" s="7">
        <v>40165</v>
      </c>
      <c r="L903" s="7"/>
      <c r="M903" s="6" t="s">
        <v>154</v>
      </c>
      <c r="N903" s="5" t="s">
        <v>47</v>
      </c>
      <c r="O903" s="9"/>
      <c r="P903" s="6" t="str">
        <f>VLOOKUP(Table1[[#This Row],[SMT]],Table13[[SMT'#]:[163 J Election Question]],9,0)</f>
        <v>No</v>
      </c>
      <c r="Q903" s="6"/>
      <c r="R903" s="6"/>
      <c r="S90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03" s="37">
        <f>VLOOKUP(Table1[[#This Row],[SMT]],'[1]Section 163(j) Election'!$A$5:$J$1406,7,0)</f>
        <v>0</v>
      </c>
    </row>
    <row r="904" spans="1:20" s="5" customFormat="1" ht="30" customHeight="1" x14ac:dyDescent="0.25">
      <c r="A904" s="5" t="s">
        <v>1340</v>
      </c>
      <c r="B904" s="15">
        <v>65051</v>
      </c>
      <c r="C904" s="6">
        <v>100</v>
      </c>
      <c r="D904" s="5" t="s">
        <v>1340</v>
      </c>
      <c r="E904" s="5" t="s">
        <v>1341</v>
      </c>
      <c r="F904" s="5" t="s">
        <v>1342</v>
      </c>
      <c r="G904" s="5" t="s">
        <v>629</v>
      </c>
      <c r="H904" s="5" t="s">
        <v>53</v>
      </c>
      <c r="I904" s="5" t="s">
        <v>43</v>
      </c>
      <c r="J904" s="5" t="s">
        <v>631</v>
      </c>
      <c r="K904" s="7">
        <v>37610</v>
      </c>
      <c r="L904" s="7">
        <v>43496</v>
      </c>
      <c r="M904" s="6" t="s">
        <v>46</v>
      </c>
      <c r="N904" s="5" t="s">
        <v>47</v>
      </c>
      <c r="O904" s="9"/>
      <c r="P904" s="6" t="str">
        <f>VLOOKUP(Table1[[#This Row],[SMT]],Table13[[SMT'#]:[163 J Election Question]],9,0)</f>
        <v>No</v>
      </c>
      <c r="Q904" s="6"/>
      <c r="R904" s="6"/>
      <c r="S904" s="38" t="str">
        <f>IF(VLOOKUP(Table1[[#This Row],[SMT]],'[1]Section 163(j) Election'!$A$5:$H$1484,8,0)=Table1[[#This Row],[Make Section 163j Election (Yes/No)]],"MATCH",VLOOKUP(Table1[[#This Row],[SMT]],'[1]Section 163(j) Election'!$A$5:$H$1406,8,0))</f>
        <v>MAKE ELECTION DECISION BASED ON CURRENT DEPRECIATION USEFUL LIFE *</v>
      </c>
      <c r="T904" s="38">
        <f>VLOOKUP(Table1[[#This Row],[SMT]],'[1]Section 163(j) Election'!$A$5:$J$1406,7,0)</f>
        <v>0</v>
      </c>
    </row>
    <row r="905" spans="1:20" s="5" customFormat="1" ht="30" customHeight="1" x14ac:dyDescent="0.25">
      <c r="A905" s="5" t="s">
        <v>1358</v>
      </c>
      <c r="B905" s="15">
        <v>65053</v>
      </c>
      <c r="C905" s="6">
        <v>100</v>
      </c>
      <c r="D905" s="5" t="s">
        <v>1358</v>
      </c>
      <c r="E905" s="5" t="s">
        <v>1362</v>
      </c>
      <c r="F905" s="5" t="s">
        <v>1363</v>
      </c>
      <c r="G905" s="5" t="s">
        <v>1364</v>
      </c>
      <c r="H905" s="5" t="s">
        <v>630</v>
      </c>
      <c r="I905" s="5" t="s">
        <v>43</v>
      </c>
      <c r="J905" s="5" t="s">
        <v>631</v>
      </c>
      <c r="K905" s="7">
        <v>38351</v>
      </c>
      <c r="L905" s="7"/>
      <c r="M905" s="6" t="s">
        <v>422</v>
      </c>
      <c r="N905" s="5" t="s">
        <v>47</v>
      </c>
      <c r="O905" s="9"/>
      <c r="P905" s="6" t="str">
        <f>VLOOKUP(Table1[[#This Row],[SMT]],Table13[[SMT'#]:[163 J Election Question]],9,0)</f>
        <v>No</v>
      </c>
      <c r="Q905" s="6"/>
      <c r="R905" s="6"/>
      <c r="S90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05" s="37">
        <f>VLOOKUP(Table1[[#This Row],[SMT]],'[1]Section 163(j) Election'!$A$5:$J$1406,7,0)</f>
        <v>0</v>
      </c>
    </row>
    <row r="906" spans="1:20" s="5" customFormat="1" ht="30" customHeight="1" x14ac:dyDescent="0.25">
      <c r="A906" s="5" t="s">
        <v>1620</v>
      </c>
      <c r="B906" s="15">
        <v>65054</v>
      </c>
      <c r="C906" s="6">
        <v>100</v>
      </c>
      <c r="D906" s="5" t="s">
        <v>1620</v>
      </c>
      <c r="E906" s="5" t="s">
        <v>1623</v>
      </c>
      <c r="F906" s="5" t="s">
        <v>1624</v>
      </c>
      <c r="G906" s="5" t="s">
        <v>1367</v>
      </c>
      <c r="H906" s="5" t="s">
        <v>42</v>
      </c>
      <c r="I906" s="5" t="s">
        <v>43</v>
      </c>
      <c r="J906" s="5" t="s">
        <v>1348</v>
      </c>
      <c r="K906" s="7">
        <v>38387</v>
      </c>
      <c r="L906" s="7"/>
      <c r="M906" s="6" t="s">
        <v>55</v>
      </c>
      <c r="N906" s="5" t="s">
        <v>47</v>
      </c>
      <c r="O906" s="9"/>
      <c r="P906" s="6" t="str">
        <f>VLOOKUP(Table1[[#This Row],[SMT]],Table13[[SMT'#]:[163 J Election Question]],9,0)</f>
        <v>No</v>
      </c>
      <c r="Q906" s="6"/>
      <c r="R906" s="6"/>
      <c r="S90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06" s="38">
        <f>VLOOKUP(Table1[[#This Row],[SMT]],'[1]Section 163(j) Election'!$A$5:$J$1406,7,0)</f>
        <v>0</v>
      </c>
    </row>
    <row r="907" spans="1:20" s="5" customFormat="1" ht="30" customHeight="1" x14ac:dyDescent="0.25">
      <c r="A907" s="5" t="s">
        <v>1340</v>
      </c>
      <c r="B907" s="15">
        <v>65055</v>
      </c>
      <c r="C907" s="6">
        <v>100</v>
      </c>
      <c r="D907" s="5" t="s">
        <v>1340</v>
      </c>
      <c r="E907" s="5" t="s">
        <v>1343</v>
      </c>
      <c r="F907" s="5" t="s">
        <v>1344</v>
      </c>
      <c r="G907" s="5" t="s">
        <v>629</v>
      </c>
      <c r="H907" s="5" t="s">
        <v>630</v>
      </c>
      <c r="I907" s="5" t="s">
        <v>43</v>
      </c>
      <c r="J907" s="5" t="s">
        <v>631</v>
      </c>
      <c r="K907" s="7">
        <v>38205</v>
      </c>
      <c r="L907" s="7"/>
      <c r="M907" s="6" t="s">
        <v>55</v>
      </c>
      <c r="N907" s="5" t="s">
        <v>47</v>
      </c>
      <c r="O907" s="9"/>
      <c r="P907" s="6" t="str">
        <f>VLOOKUP(Table1[[#This Row],[SMT]],Table13[[SMT'#]:[163 J Election Question]],9,0)</f>
        <v>No</v>
      </c>
      <c r="Q907" s="6"/>
      <c r="R907" s="6"/>
      <c r="S90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07" s="37">
        <f>VLOOKUP(Table1[[#This Row],[SMT]],'[1]Section 163(j) Election'!$A$5:$J$1406,7,0)</f>
        <v>0</v>
      </c>
    </row>
    <row r="908" spans="1:20" s="5" customFormat="1" ht="30" customHeight="1" x14ac:dyDescent="0.25">
      <c r="A908" s="5" t="s">
        <v>1358</v>
      </c>
      <c r="B908" s="15">
        <v>65056</v>
      </c>
      <c r="C908" s="6">
        <v>100</v>
      </c>
      <c r="D908" s="5" t="s">
        <v>1358</v>
      </c>
      <c r="E908" s="5" t="s">
        <v>1365</v>
      </c>
      <c r="F908" s="5" t="s">
        <v>1366</v>
      </c>
      <c r="G908" s="5" t="s">
        <v>1367</v>
      </c>
      <c r="H908" s="5" t="s">
        <v>42</v>
      </c>
      <c r="I908" s="5" t="s">
        <v>43</v>
      </c>
      <c r="J908" s="5" t="s">
        <v>1348</v>
      </c>
      <c r="K908" s="7">
        <v>38162</v>
      </c>
      <c r="L908" s="7"/>
      <c r="M908" s="6" t="s">
        <v>55</v>
      </c>
      <c r="N908" s="5" t="s">
        <v>47</v>
      </c>
      <c r="O908" s="9"/>
      <c r="P908" s="6" t="str">
        <f>VLOOKUP(Table1[[#This Row],[SMT]],Table13[[SMT'#]:[163 J Election Question]],9,0)</f>
        <v>No</v>
      </c>
      <c r="Q908" s="6"/>
      <c r="R908" s="6"/>
      <c r="S90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08" s="38">
        <f>VLOOKUP(Table1[[#This Row],[SMT]],'[1]Section 163(j) Election'!$A$5:$J$1406,7,0)</f>
        <v>0</v>
      </c>
    </row>
    <row r="909" spans="1:20" s="5" customFormat="1" ht="30" customHeight="1" x14ac:dyDescent="0.25">
      <c r="A909" s="5" t="s">
        <v>1358</v>
      </c>
      <c r="B909" s="15">
        <v>65057</v>
      </c>
      <c r="C909" s="6">
        <v>100</v>
      </c>
      <c r="D909" s="5" t="s">
        <v>1358</v>
      </c>
      <c r="E909" s="5" t="s">
        <v>1368</v>
      </c>
      <c r="F909" s="5" t="s">
        <v>1369</v>
      </c>
      <c r="G909" s="5" t="s">
        <v>629</v>
      </c>
      <c r="H909" s="5" t="s">
        <v>53</v>
      </c>
      <c r="I909" s="5" t="s">
        <v>43</v>
      </c>
      <c r="J909" s="5" t="s">
        <v>631</v>
      </c>
      <c r="K909" s="7">
        <v>38131</v>
      </c>
      <c r="L909" s="7"/>
      <c r="M909" s="6" t="s">
        <v>55</v>
      </c>
      <c r="N909" s="5" t="s">
        <v>47</v>
      </c>
      <c r="O909" s="9"/>
      <c r="P909" s="6" t="str">
        <f>VLOOKUP(Table1[[#This Row],[SMT]],Table13[[SMT'#]:[163 J Election Question]],9,0)</f>
        <v>No</v>
      </c>
      <c r="Q909" s="6"/>
      <c r="R909" s="6"/>
      <c r="S90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09" s="37">
        <f>VLOOKUP(Table1[[#This Row],[SMT]],'[1]Section 163(j) Election'!$A$5:$J$1406,7,0)</f>
        <v>0</v>
      </c>
    </row>
    <row r="910" spans="1:20" s="5" customFormat="1" ht="30" customHeight="1" x14ac:dyDescent="0.25">
      <c r="A910" s="5" t="s">
        <v>1377</v>
      </c>
      <c r="B910" s="15">
        <v>65058</v>
      </c>
      <c r="C910" s="6">
        <v>90.147999999999996</v>
      </c>
      <c r="D910" s="5" t="s">
        <v>1377</v>
      </c>
      <c r="E910" s="5" t="s">
        <v>1402</v>
      </c>
      <c r="F910" s="5" t="s">
        <v>1403</v>
      </c>
      <c r="G910" s="5" t="s">
        <v>629</v>
      </c>
      <c r="H910" s="5" t="s">
        <v>630</v>
      </c>
      <c r="I910" s="5" t="s">
        <v>43</v>
      </c>
      <c r="J910" s="5" t="s">
        <v>631</v>
      </c>
      <c r="K910" s="7">
        <v>38533</v>
      </c>
      <c r="L910" s="7"/>
      <c r="M910" s="6" t="s">
        <v>422</v>
      </c>
      <c r="N910" s="5" t="s">
        <v>47</v>
      </c>
      <c r="O910" s="9"/>
      <c r="P910" s="6" t="str">
        <f>VLOOKUP(Table1[[#This Row],[SMT]],Table13[[SMT'#]:[163 J Election Question]],9,0)</f>
        <v>No</v>
      </c>
      <c r="Q910" s="6"/>
      <c r="R910" s="6"/>
      <c r="S91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10" s="38">
        <f>VLOOKUP(Table1[[#This Row],[SMT]],'[1]Section 163(j) Election'!$A$5:$J$1406,7,0)</f>
        <v>0</v>
      </c>
    </row>
    <row r="911" spans="1:20" s="5" customFormat="1" ht="30" customHeight="1" x14ac:dyDescent="0.25">
      <c r="A911" s="5" t="s">
        <v>1620</v>
      </c>
      <c r="B911" s="15">
        <v>65058</v>
      </c>
      <c r="C911" s="6">
        <v>9.8520000000000003</v>
      </c>
      <c r="D911" s="5" t="s">
        <v>1620</v>
      </c>
      <c r="E911" s="5" t="s">
        <v>1402</v>
      </c>
      <c r="F911" s="5" t="s">
        <v>1403</v>
      </c>
      <c r="G911" s="5" t="s">
        <v>629</v>
      </c>
      <c r="H911" s="5" t="s">
        <v>630</v>
      </c>
      <c r="I911" s="5" t="s">
        <v>43</v>
      </c>
      <c r="J911" s="5" t="s">
        <v>631</v>
      </c>
      <c r="K911" s="7">
        <v>38533</v>
      </c>
      <c r="L911" s="7"/>
      <c r="M911" s="6" t="s">
        <v>422</v>
      </c>
      <c r="N911" s="5" t="s">
        <v>47</v>
      </c>
      <c r="O911" s="9"/>
      <c r="P911" s="6" t="str">
        <f>VLOOKUP(Table1[[#This Row],[SMT]],Table13[[SMT'#]:[163 J Election Question]],9,0)</f>
        <v>No</v>
      </c>
      <c r="Q911" s="6"/>
      <c r="R911" s="6"/>
      <c r="S91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11" s="37">
        <f>VLOOKUP(Table1[[#This Row],[SMT]],'[1]Section 163(j) Election'!$A$5:$J$1406,7,0)</f>
        <v>0</v>
      </c>
    </row>
    <row r="912" spans="1:20" s="5" customFormat="1" ht="30" customHeight="1" x14ac:dyDescent="0.25">
      <c r="A912" s="5" t="s">
        <v>1377</v>
      </c>
      <c r="B912" s="15">
        <v>65059</v>
      </c>
      <c r="C912" s="6">
        <v>90</v>
      </c>
      <c r="D912" s="5" t="s">
        <v>1377</v>
      </c>
      <c r="E912" s="5" t="s">
        <v>1404</v>
      </c>
      <c r="F912" s="5" t="s">
        <v>1405</v>
      </c>
      <c r="G912" s="5" t="s">
        <v>629</v>
      </c>
      <c r="H912" s="5" t="s">
        <v>53</v>
      </c>
      <c r="I912" s="5" t="s">
        <v>43</v>
      </c>
      <c r="J912" s="5" t="s">
        <v>631</v>
      </c>
      <c r="K912" s="7">
        <v>38533</v>
      </c>
      <c r="L912" s="7"/>
      <c r="M912" s="6" t="s">
        <v>422</v>
      </c>
      <c r="N912" s="5" t="s">
        <v>47</v>
      </c>
      <c r="O912" s="9"/>
      <c r="P912" s="6" t="str">
        <f>VLOOKUP(Table1[[#This Row],[SMT]],Table13[[SMT'#]:[163 J Election Question]],9,0)</f>
        <v>No</v>
      </c>
      <c r="Q912" s="6"/>
      <c r="R912" s="6"/>
      <c r="S91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12" s="38">
        <f>VLOOKUP(Table1[[#This Row],[SMT]],'[1]Section 163(j) Election'!$A$5:$J$1406,7,0)</f>
        <v>0</v>
      </c>
    </row>
    <row r="913" spans="1:20" s="5" customFormat="1" ht="30" customHeight="1" x14ac:dyDescent="0.25">
      <c r="A913" s="5" t="s">
        <v>1620</v>
      </c>
      <c r="B913" s="15">
        <v>65059</v>
      </c>
      <c r="C913" s="6">
        <v>10</v>
      </c>
      <c r="D913" s="5" t="s">
        <v>1620</v>
      </c>
      <c r="E913" s="5" t="s">
        <v>1404</v>
      </c>
      <c r="F913" s="5" t="s">
        <v>1405</v>
      </c>
      <c r="G913" s="5" t="s">
        <v>629</v>
      </c>
      <c r="H913" s="5" t="s">
        <v>53</v>
      </c>
      <c r="I913" s="5" t="s">
        <v>43</v>
      </c>
      <c r="J913" s="5" t="s">
        <v>631</v>
      </c>
      <c r="K913" s="7">
        <v>38533</v>
      </c>
      <c r="L913" s="7"/>
      <c r="M913" s="6" t="s">
        <v>422</v>
      </c>
      <c r="N913" s="5" t="s">
        <v>47</v>
      </c>
      <c r="O913" s="9"/>
      <c r="P913" s="6" t="str">
        <f>VLOOKUP(Table1[[#This Row],[SMT]],Table13[[SMT'#]:[163 J Election Question]],9,0)</f>
        <v>No</v>
      </c>
      <c r="Q913" s="6"/>
      <c r="R913" s="6"/>
      <c r="S91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13" s="37">
        <f>VLOOKUP(Table1[[#This Row],[SMT]],'[1]Section 163(j) Election'!$A$5:$J$1406,7,0)</f>
        <v>0</v>
      </c>
    </row>
    <row r="914" spans="1:20" s="5" customFormat="1" ht="30" customHeight="1" x14ac:dyDescent="0.25">
      <c r="A914" s="5" t="s">
        <v>1358</v>
      </c>
      <c r="B914" s="15">
        <v>65060</v>
      </c>
      <c r="C914" s="6">
        <v>50</v>
      </c>
      <c r="D914" s="5" t="s">
        <v>1358</v>
      </c>
      <c r="E914" s="5" t="s">
        <v>1370</v>
      </c>
      <c r="F914" s="5" t="s">
        <v>1371</v>
      </c>
      <c r="G914" s="5" t="s">
        <v>1372</v>
      </c>
      <c r="H914" s="5" t="s">
        <v>53</v>
      </c>
      <c r="I914" s="5" t="s">
        <v>43</v>
      </c>
      <c r="J914" s="5" t="s">
        <v>54</v>
      </c>
      <c r="K914" s="7">
        <v>38533</v>
      </c>
      <c r="L914" s="7"/>
      <c r="M914" s="6" t="s">
        <v>422</v>
      </c>
      <c r="N914" s="5" t="s">
        <v>26</v>
      </c>
      <c r="O914" s="9"/>
      <c r="P914" s="6" t="str">
        <f>VLOOKUP(Table1[[#This Row],[SMT]],Table13[[SMT'#]:[163 J Election Question]],9,0)</f>
        <v>No</v>
      </c>
      <c r="Q914" s="6"/>
      <c r="R914" s="6"/>
      <c r="S91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14" s="38">
        <f>VLOOKUP(Table1[[#This Row],[SMT]],'[1]Section 163(j) Election'!$A$5:$J$1406,7,0)</f>
        <v>0</v>
      </c>
    </row>
    <row r="915" spans="1:20" s="5" customFormat="1" ht="30" customHeight="1" x14ac:dyDescent="0.25">
      <c r="A915" s="5" t="s">
        <v>1377</v>
      </c>
      <c r="B915" s="15">
        <v>65060</v>
      </c>
      <c r="C915" s="6">
        <v>40</v>
      </c>
      <c r="D915" s="5" t="s">
        <v>1377</v>
      </c>
      <c r="E915" s="5" t="s">
        <v>1370</v>
      </c>
      <c r="F915" s="5" t="s">
        <v>1371</v>
      </c>
      <c r="G915" s="5" t="s">
        <v>1372</v>
      </c>
      <c r="H915" s="5" t="s">
        <v>53</v>
      </c>
      <c r="I915" s="5" t="s">
        <v>43</v>
      </c>
      <c r="J915" s="5" t="s">
        <v>54</v>
      </c>
      <c r="K915" s="7">
        <v>38533</v>
      </c>
      <c r="L915" s="7"/>
      <c r="M915" s="6" t="s">
        <v>422</v>
      </c>
      <c r="N915" s="5" t="s">
        <v>26</v>
      </c>
      <c r="O915" s="9"/>
      <c r="P915" s="6" t="str">
        <f>VLOOKUP(Table1[[#This Row],[SMT]],Table13[[SMT'#]:[163 J Election Question]],9,0)</f>
        <v>No</v>
      </c>
      <c r="Q915" s="6"/>
      <c r="R915" s="6"/>
      <c r="S91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15" s="37">
        <f>VLOOKUP(Table1[[#This Row],[SMT]],'[1]Section 163(j) Election'!$A$5:$J$1406,7,0)</f>
        <v>0</v>
      </c>
    </row>
    <row r="916" spans="1:20" s="5" customFormat="1" ht="30" customHeight="1" x14ac:dyDescent="0.25">
      <c r="A916" s="5" t="s">
        <v>1620</v>
      </c>
      <c r="B916" s="15">
        <v>65060</v>
      </c>
      <c r="C916" s="6">
        <v>10</v>
      </c>
      <c r="D916" s="5" t="s">
        <v>1620</v>
      </c>
      <c r="E916" s="5" t="s">
        <v>1370</v>
      </c>
      <c r="F916" s="5" t="s">
        <v>1371</v>
      </c>
      <c r="G916" s="5" t="s">
        <v>1372</v>
      </c>
      <c r="H916" s="5" t="s">
        <v>53</v>
      </c>
      <c r="I916" s="5" t="s">
        <v>43</v>
      </c>
      <c r="J916" s="5" t="s">
        <v>54</v>
      </c>
      <c r="K916" s="7">
        <v>38533</v>
      </c>
      <c r="L916" s="7"/>
      <c r="M916" s="6" t="s">
        <v>422</v>
      </c>
      <c r="N916" s="5" t="s">
        <v>26</v>
      </c>
      <c r="O916" s="9"/>
      <c r="P916" s="6" t="str">
        <f>VLOOKUP(Table1[[#This Row],[SMT]],Table13[[SMT'#]:[163 J Election Question]],9,0)</f>
        <v>No</v>
      </c>
      <c r="Q916" s="6"/>
      <c r="R916" s="6"/>
      <c r="S91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16" s="38">
        <f>VLOOKUP(Table1[[#This Row],[SMT]],'[1]Section 163(j) Election'!$A$5:$J$1406,7,0)</f>
        <v>0</v>
      </c>
    </row>
    <row r="917" spans="1:20" s="5" customFormat="1" ht="30" customHeight="1" x14ac:dyDescent="0.25">
      <c r="A917" s="5" t="s">
        <v>1408</v>
      </c>
      <c r="B917" s="15">
        <v>65061</v>
      </c>
      <c r="C917" s="6">
        <v>100</v>
      </c>
      <c r="D917" s="5" t="s">
        <v>1408</v>
      </c>
      <c r="E917" s="5" t="s">
        <v>1440</v>
      </c>
      <c r="F917" s="5" t="s">
        <v>1441</v>
      </c>
      <c r="G917" s="5" t="s">
        <v>1367</v>
      </c>
      <c r="H917" s="5" t="s">
        <v>42</v>
      </c>
      <c r="I917" s="5" t="s">
        <v>43</v>
      </c>
      <c r="J917" s="5" t="s">
        <v>1348</v>
      </c>
      <c r="K917" s="7">
        <v>39064</v>
      </c>
      <c r="L917" s="7"/>
      <c r="M917" s="6" t="s">
        <v>37</v>
      </c>
      <c r="N917" s="5" t="s">
        <v>47</v>
      </c>
      <c r="O917" s="9"/>
      <c r="P917" s="6" t="str">
        <f>VLOOKUP(Table1[[#This Row],[SMT]],Table13[[SMT'#]:[163 J Election Question]],9,0)</f>
        <v>No</v>
      </c>
      <c r="Q917" s="6"/>
      <c r="R917" s="6"/>
      <c r="S91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17" s="37">
        <f>VLOOKUP(Table1[[#This Row],[SMT]],'[1]Section 163(j) Election'!$A$5:$J$1406,7,0)</f>
        <v>0</v>
      </c>
    </row>
    <row r="918" spans="1:20" s="5" customFormat="1" ht="30" customHeight="1" x14ac:dyDescent="0.25">
      <c r="A918" s="5" t="s">
        <v>1377</v>
      </c>
      <c r="B918" s="15">
        <v>65063</v>
      </c>
      <c r="C918" s="6">
        <v>100</v>
      </c>
      <c r="D918" s="5" t="s">
        <v>1377</v>
      </c>
      <c r="E918" s="5" t="s">
        <v>1406</v>
      </c>
      <c r="F918" s="5" t="s">
        <v>1407</v>
      </c>
      <c r="G918" s="5" t="s">
        <v>629</v>
      </c>
      <c r="H918" s="5" t="s">
        <v>630</v>
      </c>
      <c r="I918" s="5" t="s">
        <v>43</v>
      </c>
      <c r="J918" s="5" t="s">
        <v>631</v>
      </c>
      <c r="K918" s="7">
        <v>38982</v>
      </c>
      <c r="L918" s="7"/>
      <c r="M918" s="6" t="s">
        <v>37</v>
      </c>
      <c r="N918" s="5" t="s">
        <v>47</v>
      </c>
      <c r="O918" s="9"/>
      <c r="P918" s="6" t="str">
        <f>VLOOKUP(Table1[[#This Row],[SMT]],Table13[[SMT'#]:[163 J Election Question]],9,0)</f>
        <v>No</v>
      </c>
      <c r="Q918" s="6"/>
      <c r="R918" s="6"/>
      <c r="S91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18" s="38">
        <f>VLOOKUP(Table1[[#This Row],[SMT]],'[1]Section 163(j) Election'!$A$5:$J$1406,7,0)</f>
        <v>0</v>
      </c>
    </row>
    <row r="919" spans="1:20" s="5" customFormat="1" ht="30" customHeight="1" x14ac:dyDescent="0.25">
      <c r="A919" s="5" t="s">
        <v>1358</v>
      </c>
      <c r="B919" s="15">
        <v>65064</v>
      </c>
      <c r="C919" s="6">
        <v>51</v>
      </c>
      <c r="D919" s="5" t="s">
        <v>1358</v>
      </c>
      <c r="E919" s="5" t="s">
        <v>1373</v>
      </c>
      <c r="F919" s="5" t="s">
        <v>1374</v>
      </c>
      <c r="G919" s="5" t="s">
        <v>1375</v>
      </c>
      <c r="H919" s="5" t="s">
        <v>42</v>
      </c>
      <c r="I919" s="5" t="s">
        <v>43</v>
      </c>
      <c r="J919" s="5" t="s">
        <v>1376</v>
      </c>
      <c r="K919" s="7">
        <v>39016</v>
      </c>
      <c r="L919" s="7"/>
      <c r="M919" s="6" t="s">
        <v>37</v>
      </c>
      <c r="N919" s="5" t="s">
        <v>47</v>
      </c>
      <c r="O919" s="9"/>
      <c r="P919" s="6" t="str">
        <f>VLOOKUP(Table1[[#This Row],[SMT]],Table13[[SMT'#]:[163 J Election Question]],9,0)</f>
        <v>No</v>
      </c>
      <c r="Q919" s="6"/>
      <c r="R919" s="6"/>
      <c r="S91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19" s="37">
        <f>VLOOKUP(Table1[[#This Row],[SMT]],'[1]Section 163(j) Election'!$A$5:$J$1406,7,0)</f>
        <v>0</v>
      </c>
    </row>
    <row r="920" spans="1:20" s="5" customFormat="1" ht="30" customHeight="1" x14ac:dyDescent="0.25">
      <c r="A920" s="5" t="s">
        <v>1377</v>
      </c>
      <c r="B920" s="15">
        <v>65064</v>
      </c>
      <c r="C920" s="6">
        <v>49</v>
      </c>
      <c r="D920" s="5" t="s">
        <v>1377</v>
      </c>
      <c r="E920" s="5" t="s">
        <v>1373</v>
      </c>
      <c r="F920" s="5" t="s">
        <v>1374</v>
      </c>
      <c r="G920" s="5" t="s">
        <v>1375</v>
      </c>
      <c r="H920" s="5" t="s">
        <v>42</v>
      </c>
      <c r="I920" s="5" t="s">
        <v>43</v>
      </c>
      <c r="J920" s="5" t="s">
        <v>1376</v>
      </c>
      <c r="K920" s="7">
        <v>39016</v>
      </c>
      <c r="L920" s="7"/>
      <c r="M920" s="6" t="s">
        <v>37</v>
      </c>
      <c r="N920" s="5" t="s">
        <v>47</v>
      </c>
      <c r="O920" s="9"/>
      <c r="P920" s="6" t="str">
        <f>VLOOKUP(Table1[[#This Row],[SMT]],Table13[[SMT'#]:[163 J Election Question]],9,0)</f>
        <v>No</v>
      </c>
      <c r="Q920" s="6"/>
      <c r="R920" s="6"/>
      <c r="S92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20" s="38">
        <f>VLOOKUP(Table1[[#This Row],[SMT]],'[1]Section 163(j) Election'!$A$5:$J$1406,7,0)</f>
        <v>0</v>
      </c>
    </row>
    <row r="921" spans="1:20" s="5" customFormat="1" ht="30" customHeight="1" x14ac:dyDescent="0.25">
      <c r="A921" s="5" t="s">
        <v>1408</v>
      </c>
      <c r="B921" s="15">
        <v>65065</v>
      </c>
      <c r="C921" s="6">
        <v>100</v>
      </c>
      <c r="D921" s="5" t="s">
        <v>1408</v>
      </c>
      <c r="E921" s="5" t="s">
        <v>1442</v>
      </c>
      <c r="F921" s="5" t="s">
        <v>1443</v>
      </c>
      <c r="G921" s="5" t="s">
        <v>1444</v>
      </c>
      <c r="H921" s="5" t="s">
        <v>630</v>
      </c>
      <c r="I921" s="5" t="s">
        <v>43</v>
      </c>
      <c r="J921" s="5" t="s">
        <v>54</v>
      </c>
      <c r="K921" s="7">
        <v>39062</v>
      </c>
      <c r="L921" s="7"/>
      <c r="M921" s="6" t="s">
        <v>419</v>
      </c>
      <c r="N921" s="5" t="s">
        <v>47</v>
      </c>
      <c r="O921" s="9"/>
      <c r="P921" s="6" t="str">
        <f>VLOOKUP(Table1[[#This Row],[SMT]],Table13[[SMT'#]:[163 J Election Question]],9,0)</f>
        <v>Yes</v>
      </c>
      <c r="Q921" s="6">
        <v>2018</v>
      </c>
      <c r="R921" s="6"/>
      <c r="S92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21" s="37">
        <f>VLOOKUP(Table1[[#This Row],[SMT]],'[1]Section 163(j) Election'!$A$5:$J$1406,7,0)</f>
        <v>2018</v>
      </c>
    </row>
    <row r="922" spans="1:20" s="5" customFormat="1" ht="30" customHeight="1" x14ac:dyDescent="0.25">
      <c r="A922" s="5" t="s">
        <v>1408</v>
      </c>
      <c r="B922" s="15">
        <v>65066</v>
      </c>
      <c r="C922" s="6">
        <v>100</v>
      </c>
      <c r="D922" s="5" t="s">
        <v>1408</v>
      </c>
      <c r="E922" s="5" t="s">
        <v>1445</v>
      </c>
      <c r="F922" s="5" t="s">
        <v>1446</v>
      </c>
      <c r="G922" s="5" t="s">
        <v>1447</v>
      </c>
      <c r="H922" s="5" t="s">
        <v>630</v>
      </c>
      <c r="I922" s="5" t="s">
        <v>43</v>
      </c>
      <c r="J922" s="5" t="s">
        <v>1348</v>
      </c>
      <c r="K922" s="7">
        <v>39379</v>
      </c>
      <c r="L922" s="7"/>
      <c r="M922" s="6" t="s">
        <v>419</v>
      </c>
      <c r="N922" s="5" t="s">
        <v>26</v>
      </c>
      <c r="O922" s="9"/>
      <c r="P922" s="6" t="str">
        <f>VLOOKUP(Table1[[#This Row],[SMT]],Table13[[SMT'#]:[163 J Election Question]],9,0)</f>
        <v>Yes</v>
      </c>
      <c r="Q922" s="6">
        <v>2018</v>
      </c>
      <c r="R922" s="6"/>
      <c r="S92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22" s="38">
        <f>VLOOKUP(Table1[[#This Row],[SMT]],'[1]Section 163(j) Election'!$A$5:$J$1406,7,0)</f>
        <v>2018</v>
      </c>
    </row>
    <row r="923" spans="1:20" s="27" customFormat="1" ht="30" customHeight="1" x14ac:dyDescent="0.25">
      <c r="A923" s="5" t="s">
        <v>1408</v>
      </c>
      <c r="B923" s="15">
        <v>65067</v>
      </c>
      <c r="C923" s="6">
        <v>100</v>
      </c>
      <c r="D923" s="5" t="s">
        <v>1408</v>
      </c>
      <c r="E923" s="5" t="s">
        <v>1448</v>
      </c>
      <c r="F923" s="5" t="s">
        <v>1449</v>
      </c>
      <c r="G923" s="5" t="s">
        <v>1450</v>
      </c>
      <c r="H923" s="5" t="s">
        <v>630</v>
      </c>
      <c r="I923" s="5" t="s">
        <v>43</v>
      </c>
      <c r="J923" s="5" t="s">
        <v>510</v>
      </c>
      <c r="K923" s="7">
        <v>39437</v>
      </c>
      <c r="L923" s="7"/>
      <c r="M923" s="6" t="s">
        <v>419</v>
      </c>
      <c r="N923" s="5" t="s">
        <v>47</v>
      </c>
      <c r="O923" s="9"/>
      <c r="P923" s="6" t="str">
        <f>VLOOKUP(Table1[[#This Row],[SMT]],Table13[[SMT'#]:[163 J Election Question]],9,0)</f>
        <v>No</v>
      </c>
      <c r="Q923" s="6"/>
      <c r="R923" s="6"/>
      <c r="S92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23" s="37">
        <f>VLOOKUP(Table1[[#This Row],[SMT]],'[1]Section 163(j) Election'!$A$5:$J$1406,7,0)</f>
        <v>0</v>
      </c>
    </row>
    <row r="924" spans="1:20" s="5" customFormat="1" ht="30" customHeight="1" x14ac:dyDescent="0.25">
      <c r="A924" s="5" t="s">
        <v>1408</v>
      </c>
      <c r="B924" s="15">
        <v>65068</v>
      </c>
      <c r="C924" s="6">
        <v>100</v>
      </c>
      <c r="D924" s="5" t="s">
        <v>1408</v>
      </c>
      <c r="E924" s="5" t="s">
        <v>1451</v>
      </c>
      <c r="F924" s="5" t="s">
        <v>1452</v>
      </c>
      <c r="G924" s="5" t="s">
        <v>629</v>
      </c>
      <c r="H924" s="5" t="s">
        <v>630</v>
      </c>
      <c r="I924" s="5" t="s">
        <v>43</v>
      </c>
      <c r="J924" s="5" t="s">
        <v>631</v>
      </c>
      <c r="K924" s="7">
        <v>39583</v>
      </c>
      <c r="L924" s="7"/>
      <c r="M924" s="6" t="s">
        <v>117</v>
      </c>
      <c r="N924" s="5" t="s">
        <v>47</v>
      </c>
      <c r="O924" s="9"/>
      <c r="P924" s="6" t="str">
        <f>VLOOKUP(Table1[[#This Row],[SMT]],Table13[[SMT'#]:[163 J Election Question]],9,0)</f>
        <v>No</v>
      </c>
      <c r="Q924" s="6"/>
      <c r="R924" s="6"/>
      <c r="S92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24" s="38">
        <f>VLOOKUP(Table1[[#This Row],[SMT]],'[1]Section 163(j) Election'!$A$5:$J$1406,7,0)</f>
        <v>0</v>
      </c>
    </row>
    <row r="925" spans="1:20" s="5" customFormat="1" ht="30" customHeight="1" x14ac:dyDescent="0.25">
      <c r="A925" s="5" t="s">
        <v>1453</v>
      </c>
      <c r="B925" s="15">
        <v>65069</v>
      </c>
      <c r="C925" s="6">
        <v>100</v>
      </c>
      <c r="D925" s="5" t="s">
        <v>1453</v>
      </c>
      <c r="E925" s="5" t="s">
        <v>1466</v>
      </c>
      <c r="F925" s="5" t="s">
        <v>1467</v>
      </c>
      <c r="G925" s="5" t="s">
        <v>629</v>
      </c>
      <c r="H925" s="5" t="s">
        <v>630</v>
      </c>
      <c r="I925" s="5" t="s">
        <v>43</v>
      </c>
      <c r="J925" s="5" t="s">
        <v>631</v>
      </c>
      <c r="K925" s="7">
        <v>39538</v>
      </c>
      <c r="L925" s="7"/>
      <c r="M925" s="6" t="s">
        <v>117</v>
      </c>
      <c r="N925" s="5" t="s">
        <v>47</v>
      </c>
      <c r="O925" s="9"/>
      <c r="P925" s="6" t="str">
        <f>VLOOKUP(Table1[[#This Row],[SMT]],Table13[[SMT'#]:[163 J Election Question]],9,0)</f>
        <v>No</v>
      </c>
      <c r="Q925" s="6"/>
      <c r="R925" s="6"/>
      <c r="S92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25" s="37">
        <f>VLOOKUP(Table1[[#This Row],[SMT]],'[1]Section 163(j) Election'!$A$5:$J$1406,7,0)</f>
        <v>0</v>
      </c>
    </row>
    <row r="926" spans="1:20" s="5" customFormat="1" ht="30" customHeight="1" x14ac:dyDescent="0.25">
      <c r="A926" s="5" t="s">
        <v>1473</v>
      </c>
      <c r="B926" s="15">
        <v>65071</v>
      </c>
      <c r="C926" s="6">
        <v>100</v>
      </c>
      <c r="D926" s="5" t="s">
        <v>1473</v>
      </c>
      <c r="E926" s="5" t="s">
        <v>1480</v>
      </c>
      <c r="F926" s="5" t="s">
        <v>1481</v>
      </c>
      <c r="G926" s="5" t="s">
        <v>629</v>
      </c>
      <c r="H926" s="5" t="s">
        <v>53</v>
      </c>
      <c r="I926" s="5" t="s">
        <v>43</v>
      </c>
      <c r="J926" s="5" t="s">
        <v>631</v>
      </c>
      <c r="K926" s="7">
        <v>40268</v>
      </c>
      <c r="L926" s="7"/>
      <c r="M926" s="6" t="s">
        <v>123</v>
      </c>
      <c r="N926" s="5" t="s">
        <v>47</v>
      </c>
      <c r="O926" s="9"/>
      <c r="P926" s="6" t="str">
        <f>VLOOKUP(Table1[[#This Row],[SMT]],Table13[[SMT'#]:[163 J Election Question]],9,0)</f>
        <v>No</v>
      </c>
      <c r="Q926" s="6"/>
      <c r="R926" s="6"/>
      <c r="S92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26" s="38">
        <f>VLOOKUP(Table1[[#This Row],[SMT]],'[1]Section 163(j) Election'!$A$5:$J$1406,7,0)</f>
        <v>0</v>
      </c>
    </row>
    <row r="927" spans="1:20" s="5" customFormat="1" ht="30" customHeight="1" x14ac:dyDescent="0.25">
      <c r="A927" s="5" t="s">
        <v>265</v>
      </c>
      <c r="B927" s="15">
        <v>65075</v>
      </c>
      <c r="C927" s="6">
        <v>100</v>
      </c>
      <c r="D927" s="5" t="s">
        <v>265</v>
      </c>
      <c r="E927" s="5" t="s">
        <v>360</v>
      </c>
      <c r="F927" s="5" t="s">
        <v>361</v>
      </c>
      <c r="G927" s="5" t="s">
        <v>362</v>
      </c>
      <c r="H927" s="5" t="s">
        <v>68</v>
      </c>
      <c r="I927" s="5" t="s">
        <v>32</v>
      </c>
      <c r="J927" s="5" t="s">
        <v>33</v>
      </c>
      <c r="K927" s="7">
        <v>40430</v>
      </c>
      <c r="L927" s="7"/>
      <c r="M927" s="6" t="s">
        <v>123</v>
      </c>
      <c r="N927" s="5" t="s">
        <v>56</v>
      </c>
      <c r="O927" s="9"/>
      <c r="P927" s="6" t="str">
        <f>VLOOKUP(Table1[[#This Row],[SMT]],Table13[[SMT'#]:[163 J Election Question]],9,0)</f>
        <v>Yes</v>
      </c>
      <c r="Q927" s="6">
        <v>2018</v>
      </c>
      <c r="R927" s="6"/>
      <c r="S92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27" s="37">
        <f>VLOOKUP(Table1[[#This Row],[SMT]],'[1]Section 163(j) Election'!$A$5:$J$1406,7,0)</f>
        <v>2018</v>
      </c>
    </row>
    <row r="928" spans="1:20" s="5" customFormat="1" ht="30" customHeight="1" x14ac:dyDescent="0.25">
      <c r="A928" s="5" t="s">
        <v>4092</v>
      </c>
      <c r="B928" s="15">
        <v>65079</v>
      </c>
      <c r="C928" s="6">
        <v>100</v>
      </c>
      <c r="D928" s="5" t="s">
        <v>4092</v>
      </c>
      <c r="E928" s="5" t="s">
        <v>4095</v>
      </c>
      <c r="F928" s="5" t="s">
        <v>4096</v>
      </c>
      <c r="G928" s="5" t="s">
        <v>638</v>
      </c>
      <c r="H928" s="5" t="s">
        <v>132</v>
      </c>
      <c r="I928" s="5" t="s">
        <v>133</v>
      </c>
      <c r="J928" s="5" t="s">
        <v>639</v>
      </c>
      <c r="K928" s="7">
        <v>41185</v>
      </c>
      <c r="L928" s="7"/>
      <c r="M928" s="6" t="s">
        <v>404</v>
      </c>
      <c r="N928" s="5" t="s">
        <v>47</v>
      </c>
      <c r="O928" s="9"/>
      <c r="P928" s="6" t="str">
        <f>VLOOKUP(Table1[[#This Row],[SMT]],[3]Sheet1!$A$11:$AC$60,29,0)</f>
        <v>No</v>
      </c>
      <c r="Q928" s="6"/>
      <c r="R928" s="6"/>
      <c r="S92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28" s="38">
        <f>VLOOKUP(Table1[[#This Row],[SMT]],'[1]Section 163(j) Election'!$A$5:$J$1406,7,0)</f>
        <v>2022</v>
      </c>
    </row>
    <row r="929" spans="1:20" s="5" customFormat="1" ht="30" customHeight="1" x14ac:dyDescent="0.25">
      <c r="A929" s="5" t="s">
        <v>3117</v>
      </c>
      <c r="B929" s="15">
        <v>65081</v>
      </c>
      <c r="C929" s="6">
        <v>100</v>
      </c>
      <c r="D929" s="5" t="s">
        <v>3117</v>
      </c>
      <c r="E929" s="5" t="s">
        <v>3118</v>
      </c>
      <c r="F929" s="5" t="s">
        <v>3119</v>
      </c>
      <c r="G929" s="5" t="s">
        <v>3120</v>
      </c>
      <c r="H929" s="5" t="s">
        <v>31</v>
      </c>
      <c r="I929" s="5" t="s">
        <v>32</v>
      </c>
      <c r="J929" s="5" t="s">
        <v>1509</v>
      </c>
      <c r="K929" s="7">
        <v>41333</v>
      </c>
      <c r="L929" s="7"/>
      <c r="M929" s="6" t="s">
        <v>404</v>
      </c>
      <c r="N929" s="5" t="s">
        <v>47</v>
      </c>
      <c r="O929" s="9"/>
      <c r="P929" s="6" t="str">
        <f>VLOOKUP(Table1[[#This Row],[SMT]],Table13[[SMT'#]:[163 J Election Question]],9,0)</f>
        <v>No</v>
      </c>
      <c r="Q929" s="6"/>
      <c r="R929" s="6"/>
      <c r="S92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29" s="37">
        <f>VLOOKUP(Table1[[#This Row],[SMT]],'[1]Section 163(j) Election'!$A$5:$J$1406,7,0)</f>
        <v>0</v>
      </c>
    </row>
    <row r="930" spans="1:20" s="5" customFormat="1" ht="30" customHeight="1" x14ac:dyDescent="0.25">
      <c r="A930" s="5" t="s">
        <v>265</v>
      </c>
      <c r="B930" s="15">
        <v>65091</v>
      </c>
      <c r="C930" s="6">
        <v>85</v>
      </c>
      <c r="D930" s="5" t="s">
        <v>265</v>
      </c>
      <c r="E930" s="5" t="s">
        <v>363</v>
      </c>
      <c r="F930" s="5" t="s">
        <v>364</v>
      </c>
      <c r="G930" s="5" t="s">
        <v>365</v>
      </c>
      <c r="H930" s="5" t="s">
        <v>109</v>
      </c>
      <c r="I930" s="5" t="s">
        <v>32</v>
      </c>
      <c r="J930" s="5" t="s">
        <v>216</v>
      </c>
      <c r="K930" s="7">
        <v>40455</v>
      </c>
      <c r="L930" s="7"/>
      <c r="M930" s="6" t="s">
        <v>250</v>
      </c>
      <c r="N930" s="5" t="s">
        <v>47</v>
      </c>
      <c r="O930" s="9"/>
      <c r="P930" s="6" t="str">
        <f>VLOOKUP(Table1[[#This Row],[SMT]],Table13[[SMT'#]:[163 J Election Question]],9,0)</f>
        <v>No</v>
      </c>
      <c r="Q930" s="6"/>
      <c r="R930" s="6"/>
      <c r="S93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30" s="38">
        <f>VLOOKUP(Table1[[#This Row],[SMT]],'[1]Section 163(j) Election'!$A$5:$J$1406,7,0)</f>
        <v>0</v>
      </c>
    </row>
    <row r="931" spans="1:20" s="5" customFormat="1" ht="30" customHeight="1" x14ac:dyDescent="0.25">
      <c r="A931" s="5" t="s">
        <v>1786</v>
      </c>
      <c r="B931" s="15">
        <v>65091</v>
      </c>
      <c r="C931" s="6">
        <v>15</v>
      </c>
      <c r="D931" s="5" t="s">
        <v>1786</v>
      </c>
      <c r="E931" s="5" t="s">
        <v>363</v>
      </c>
      <c r="F931" s="5" t="s">
        <v>364</v>
      </c>
      <c r="G931" s="5" t="s">
        <v>365</v>
      </c>
      <c r="H931" s="5" t="s">
        <v>109</v>
      </c>
      <c r="I931" s="5" t="s">
        <v>32</v>
      </c>
      <c r="J931" s="5" t="s">
        <v>216</v>
      </c>
      <c r="K931" s="7">
        <v>40455</v>
      </c>
      <c r="L931" s="7"/>
      <c r="M931" s="6" t="s">
        <v>250</v>
      </c>
      <c r="N931" s="5" t="s">
        <v>47</v>
      </c>
      <c r="O931" s="9"/>
      <c r="P931" s="6" t="str">
        <f>VLOOKUP(Table1[[#This Row],[SMT]],Table13[[SMT'#]:[163 J Election Question]],9,0)</f>
        <v>No</v>
      </c>
      <c r="Q931" s="6"/>
      <c r="R931" s="6"/>
      <c r="S93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31" s="37">
        <f>VLOOKUP(Table1[[#This Row],[SMT]],'[1]Section 163(j) Election'!$A$5:$J$1406,7,0)</f>
        <v>0</v>
      </c>
    </row>
    <row r="932" spans="1:20" s="5" customFormat="1" ht="30" customHeight="1" x14ac:dyDescent="0.25">
      <c r="A932" s="5" t="s">
        <v>4208</v>
      </c>
      <c r="B932" s="15">
        <v>65092</v>
      </c>
      <c r="C932" s="6">
        <v>100</v>
      </c>
      <c r="D932" s="5" t="s">
        <v>4208</v>
      </c>
      <c r="E932" s="5" t="s">
        <v>4217</v>
      </c>
      <c r="F932" s="5" t="s">
        <v>4218</v>
      </c>
      <c r="G932" s="5" t="s">
        <v>1160</v>
      </c>
      <c r="H932" s="5" t="s">
        <v>182</v>
      </c>
      <c r="I932" s="5" t="s">
        <v>32</v>
      </c>
      <c r="J932" s="5" t="s">
        <v>1161</v>
      </c>
      <c r="K932" s="7">
        <v>40697</v>
      </c>
      <c r="L932" s="7"/>
      <c r="M932" s="6" t="s">
        <v>135</v>
      </c>
      <c r="N932" s="5" t="s">
        <v>47</v>
      </c>
      <c r="O932" s="9"/>
      <c r="P932" s="6" t="str">
        <f>VLOOKUP(Table1[[#This Row],[SMT]],Table13[[SMT'#]:[163 J Election Question]],9,0)</f>
        <v>Yes</v>
      </c>
      <c r="Q932" s="6">
        <v>2018</v>
      </c>
      <c r="R932" s="6"/>
      <c r="S93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32" s="38">
        <f>VLOOKUP(Table1[[#This Row],[SMT]],'[1]Section 163(j) Election'!$A$5:$J$1406,7,0)</f>
        <v>2018</v>
      </c>
    </row>
    <row r="933" spans="1:20" s="5" customFormat="1" ht="30" customHeight="1" x14ac:dyDescent="0.25">
      <c r="A933" s="5" t="s">
        <v>1304</v>
      </c>
      <c r="B933" s="15">
        <v>65098</v>
      </c>
      <c r="C933" s="6">
        <v>100</v>
      </c>
      <c r="D933" s="5" t="s">
        <v>1304</v>
      </c>
      <c r="E933" s="5" t="s">
        <v>1321</v>
      </c>
      <c r="F933" s="5" t="s">
        <v>1322</v>
      </c>
      <c r="G933" s="5" t="s">
        <v>1323</v>
      </c>
      <c r="H933" s="5" t="s">
        <v>463</v>
      </c>
      <c r="I933" s="5" t="s">
        <v>452</v>
      </c>
      <c r="J933" s="5" t="s">
        <v>482</v>
      </c>
      <c r="K933" s="7">
        <v>40435</v>
      </c>
      <c r="L933" s="7"/>
      <c r="M933" s="6" t="s">
        <v>135</v>
      </c>
      <c r="N933" s="5" t="s">
        <v>178</v>
      </c>
      <c r="O933" s="9"/>
      <c r="P933" s="6" t="str">
        <f>VLOOKUP(Table1[[#This Row],[SMT]],Table13[[SMT'#]:[163 J Election Question]],9,0)</f>
        <v>No</v>
      </c>
      <c r="Q933" s="6"/>
      <c r="R933" s="6"/>
      <c r="S93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33" s="37">
        <f>VLOOKUP(Table1[[#This Row],[SMT]],'[1]Section 163(j) Election'!$A$5:$J$1406,7,0)</f>
        <v>0</v>
      </c>
    </row>
    <row r="934" spans="1:20" s="5" customFormat="1" ht="30" customHeight="1" x14ac:dyDescent="0.25">
      <c r="A934" s="5" t="s">
        <v>265</v>
      </c>
      <c r="B934" s="15">
        <v>65105</v>
      </c>
      <c r="C934" s="6">
        <v>85</v>
      </c>
      <c r="D934" s="5" t="s">
        <v>265</v>
      </c>
      <c r="E934" s="5" t="s">
        <v>366</v>
      </c>
      <c r="F934" s="5" t="s">
        <v>367</v>
      </c>
      <c r="G934" s="5" t="s">
        <v>368</v>
      </c>
      <c r="H934" s="5" t="s">
        <v>100</v>
      </c>
      <c r="I934" s="5" t="s">
        <v>32</v>
      </c>
      <c r="J934" s="5" t="s">
        <v>122</v>
      </c>
      <c r="K934" s="7">
        <v>40578</v>
      </c>
      <c r="L934" s="7"/>
      <c r="M934" s="6" t="s">
        <v>250</v>
      </c>
      <c r="N934" s="5" t="s">
        <v>26</v>
      </c>
      <c r="O934" s="9"/>
      <c r="P934" s="6" t="str">
        <f>VLOOKUP(Table1[[#This Row],[SMT]],Table13[[SMT'#]:[163 J Election Question]],9,0)</f>
        <v>No</v>
      </c>
      <c r="Q934" s="6"/>
      <c r="R934" s="6"/>
      <c r="S93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34" s="38">
        <f>VLOOKUP(Table1[[#This Row],[SMT]],'[1]Section 163(j) Election'!$A$5:$J$1406,7,0)</f>
        <v>0</v>
      </c>
    </row>
    <row r="935" spans="1:20" s="5" customFormat="1" ht="30" customHeight="1" x14ac:dyDescent="0.25">
      <c r="A935" s="5" t="s">
        <v>1786</v>
      </c>
      <c r="B935" s="15">
        <v>65105</v>
      </c>
      <c r="C935" s="6">
        <v>15</v>
      </c>
      <c r="D935" s="5" t="s">
        <v>1786</v>
      </c>
      <c r="E935" s="5" t="s">
        <v>366</v>
      </c>
      <c r="F935" s="5" t="s">
        <v>367</v>
      </c>
      <c r="G935" s="5" t="s">
        <v>368</v>
      </c>
      <c r="H935" s="5" t="s">
        <v>100</v>
      </c>
      <c r="I935" s="5" t="s">
        <v>32</v>
      </c>
      <c r="J935" s="5" t="s">
        <v>122</v>
      </c>
      <c r="K935" s="7">
        <v>40578</v>
      </c>
      <c r="L935" s="7"/>
      <c r="M935" s="6" t="s">
        <v>250</v>
      </c>
      <c r="N935" s="5" t="s">
        <v>26</v>
      </c>
      <c r="O935" s="9"/>
      <c r="P935" s="6" t="str">
        <f>VLOOKUP(Table1[[#This Row],[SMT]],Table13[[SMT'#]:[163 J Election Question]],9,0)</f>
        <v>No</v>
      </c>
      <c r="Q935" s="6"/>
      <c r="R935" s="6"/>
      <c r="S93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35" s="37">
        <f>VLOOKUP(Table1[[#This Row],[SMT]],'[1]Section 163(j) Election'!$A$5:$J$1406,7,0)</f>
        <v>0</v>
      </c>
    </row>
    <row r="936" spans="1:20" s="5" customFormat="1" ht="30" customHeight="1" x14ac:dyDescent="0.25">
      <c r="A936" s="5" t="s">
        <v>1665</v>
      </c>
      <c r="B936" s="15">
        <v>65109</v>
      </c>
      <c r="C936" s="6">
        <v>100</v>
      </c>
      <c r="D936" s="5" t="s">
        <v>1665</v>
      </c>
      <c r="E936" s="5" t="s">
        <v>1668</v>
      </c>
      <c r="F936" s="5" t="s">
        <v>1669</v>
      </c>
      <c r="G936" s="5" t="s">
        <v>1110</v>
      </c>
      <c r="H936" s="5" t="s">
        <v>451</v>
      </c>
      <c r="I936" s="5" t="s">
        <v>452</v>
      </c>
      <c r="J936" s="5" t="s">
        <v>1111</v>
      </c>
      <c r="K936" s="7">
        <v>40905</v>
      </c>
      <c r="L936" s="7"/>
      <c r="M936" s="6" t="s">
        <v>135</v>
      </c>
      <c r="N936" s="5" t="s">
        <v>26</v>
      </c>
      <c r="O936" s="9"/>
      <c r="P936" s="6" t="str">
        <f>VLOOKUP(Table1[[#This Row],[SMT]],Table13[[SMT'#]:[163 J Election Question]],9,0)</f>
        <v>No</v>
      </c>
      <c r="Q936" s="6"/>
      <c r="R936" s="6"/>
      <c r="S93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36" s="38">
        <f>VLOOKUP(Table1[[#This Row],[SMT]],'[1]Section 163(j) Election'!$A$5:$J$1406,7,0)</f>
        <v>0</v>
      </c>
    </row>
    <row r="937" spans="1:20" s="5" customFormat="1" ht="30" customHeight="1" x14ac:dyDescent="0.25">
      <c r="A937" s="5" t="s">
        <v>4062</v>
      </c>
      <c r="B937" s="15">
        <v>65112</v>
      </c>
      <c r="C937" s="6">
        <v>100</v>
      </c>
      <c r="D937" s="5" t="s">
        <v>4062</v>
      </c>
      <c r="E937" s="5" t="s">
        <v>4088</v>
      </c>
      <c r="F937" s="5" t="s">
        <v>4089</v>
      </c>
      <c r="G937" s="5" t="s">
        <v>1247</v>
      </c>
      <c r="H937" s="5" t="s">
        <v>132</v>
      </c>
      <c r="I937" s="5" t="s">
        <v>133</v>
      </c>
      <c r="J937" s="5" t="s">
        <v>540</v>
      </c>
      <c r="K937" s="7">
        <v>40640</v>
      </c>
      <c r="L937" s="7"/>
      <c r="M937" s="6" t="s">
        <v>250</v>
      </c>
      <c r="N937" s="5" t="s">
        <v>178</v>
      </c>
      <c r="O937" s="9"/>
      <c r="P937" s="6" t="str">
        <f>VLOOKUP(Table1[[#This Row],[SMT]],[3]Sheet1!$A$11:$AC$60,29,0)</f>
        <v>No</v>
      </c>
      <c r="Q937" s="6"/>
      <c r="R937" s="6"/>
      <c r="S93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37" s="37">
        <f>VLOOKUP(Table1[[#This Row],[SMT]],'[1]Section 163(j) Election'!$A$5:$J$1406,7,0)</f>
        <v>0</v>
      </c>
    </row>
    <row r="938" spans="1:20" s="5" customFormat="1" ht="30" customHeight="1" x14ac:dyDescent="0.25">
      <c r="A938" s="5" t="s">
        <v>1787</v>
      </c>
      <c r="B938" s="15">
        <v>65119</v>
      </c>
      <c r="C938" s="6">
        <v>100</v>
      </c>
      <c r="D938" s="5" t="s">
        <v>1787</v>
      </c>
      <c r="E938" s="5" t="s">
        <v>1790</v>
      </c>
      <c r="F938" s="5" t="s">
        <v>1791</v>
      </c>
      <c r="G938" s="5" t="s">
        <v>1792</v>
      </c>
      <c r="H938" s="5" t="s">
        <v>203</v>
      </c>
      <c r="I938" s="5" t="s">
        <v>133</v>
      </c>
      <c r="J938" s="5" t="s">
        <v>1121</v>
      </c>
      <c r="K938" s="7">
        <v>41165</v>
      </c>
      <c r="L938" s="7"/>
      <c r="M938" s="6" t="s">
        <v>334</v>
      </c>
      <c r="N938" s="5" t="s">
        <v>47</v>
      </c>
      <c r="O938" s="9"/>
      <c r="P938" s="6" t="str">
        <f>VLOOKUP(Table1[[#This Row],[SMT]],Table13[[SMT'#]:[163 J Election Question]],9,0)</f>
        <v>No</v>
      </c>
      <c r="Q938" s="6"/>
      <c r="R938" s="6"/>
      <c r="S93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38" s="38">
        <f>VLOOKUP(Table1[[#This Row],[SMT]],'[1]Section 163(j) Election'!$A$5:$J$1406,7,0)</f>
        <v>0</v>
      </c>
    </row>
    <row r="939" spans="1:20" s="5" customFormat="1" ht="30" customHeight="1" x14ac:dyDescent="0.25">
      <c r="A939" s="5" t="s">
        <v>591</v>
      </c>
      <c r="B939" s="15">
        <v>65124</v>
      </c>
      <c r="C939" s="6">
        <v>100</v>
      </c>
      <c r="D939" s="5" t="s">
        <v>591</v>
      </c>
      <c r="E939" s="5" t="s">
        <v>602</v>
      </c>
      <c r="F939" s="5" t="s">
        <v>603</v>
      </c>
      <c r="G939" s="5" t="s">
        <v>604</v>
      </c>
      <c r="H939" s="5" t="s">
        <v>431</v>
      </c>
      <c r="I939" s="5" t="s">
        <v>43</v>
      </c>
      <c r="J939" s="5" t="s">
        <v>432</v>
      </c>
      <c r="K939" s="7">
        <v>40618</v>
      </c>
      <c r="L939" s="7"/>
      <c r="M939" s="6" t="s">
        <v>250</v>
      </c>
      <c r="N939" s="5" t="s">
        <v>47</v>
      </c>
      <c r="O939" s="9"/>
      <c r="P939" s="6" t="str">
        <f>VLOOKUP(Table1[[#This Row],[SMT]],Table13[[SMT'#]:[163 J Election Question]],9,0)</f>
        <v>Yes</v>
      </c>
      <c r="Q939" s="6">
        <v>2018</v>
      </c>
      <c r="R939" s="6"/>
      <c r="S93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39" s="37">
        <f>VLOOKUP(Table1[[#This Row],[SMT]],'[1]Section 163(j) Election'!$A$5:$J$1406,7,0)</f>
        <v>2018</v>
      </c>
    </row>
    <row r="940" spans="1:20" s="5" customFormat="1" ht="30" customHeight="1" x14ac:dyDescent="0.25">
      <c r="A940" s="5" t="s">
        <v>4182</v>
      </c>
      <c r="B940" s="15">
        <v>65132</v>
      </c>
      <c r="C940" s="6">
        <v>100</v>
      </c>
      <c r="D940" s="5" t="s">
        <v>4182</v>
      </c>
      <c r="E940" s="5" t="s">
        <v>4196</v>
      </c>
      <c r="F940" s="5" t="s">
        <v>4197</v>
      </c>
      <c r="G940" s="5" t="s">
        <v>1954</v>
      </c>
      <c r="H940" s="5" t="s">
        <v>127</v>
      </c>
      <c r="I940" s="5" t="s">
        <v>43</v>
      </c>
      <c r="J940" s="5" t="s">
        <v>494</v>
      </c>
      <c r="K940" s="7">
        <v>40499</v>
      </c>
      <c r="L940" s="7"/>
      <c r="M940" s="6" t="s">
        <v>123</v>
      </c>
      <c r="N940" s="5" t="s">
        <v>47</v>
      </c>
      <c r="O940" s="9"/>
      <c r="P940" s="6" t="str">
        <f>VLOOKUP(Table1[[#This Row],[SMT]],Table13[[SMT'#]:[163 J Election Question]],9,0)</f>
        <v>No</v>
      </c>
      <c r="Q940" s="6"/>
      <c r="R940" s="6"/>
      <c r="S94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40" s="38">
        <f>VLOOKUP(Table1[[#This Row],[SMT]],'[1]Section 163(j) Election'!$A$5:$J$1406,7,0)</f>
        <v>0</v>
      </c>
    </row>
    <row r="941" spans="1:20" s="5" customFormat="1" ht="30" customHeight="1" x14ac:dyDescent="0.25">
      <c r="A941" s="5" t="s">
        <v>4182</v>
      </c>
      <c r="B941" s="15">
        <v>65133</v>
      </c>
      <c r="C941" s="6">
        <v>100</v>
      </c>
      <c r="D941" s="5" t="s">
        <v>4182</v>
      </c>
      <c r="E941" s="5" t="s">
        <v>4198</v>
      </c>
      <c r="F941" s="5" t="s">
        <v>4199</v>
      </c>
      <c r="G941" s="5" t="s">
        <v>964</v>
      </c>
      <c r="H941" s="5" t="s">
        <v>499</v>
      </c>
      <c r="I941" s="5" t="s">
        <v>43</v>
      </c>
      <c r="J941" s="5" t="s">
        <v>608</v>
      </c>
      <c r="K941" s="7">
        <v>40618</v>
      </c>
      <c r="L941" s="7"/>
      <c r="M941" s="6" t="s">
        <v>135</v>
      </c>
      <c r="N941" s="5" t="s">
        <v>56</v>
      </c>
      <c r="O941" s="9"/>
      <c r="P941" s="6" t="str">
        <f>VLOOKUP(Table1[[#This Row],[SMT]],Table13[[SMT'#]:[163 J Election Question]],9,0)</f>
        <v>Yes</v>
      </c>
      <c r="Q941" s="6">
        <v>2018</v>
      </c>
      <c r="R941" s="6"/>
      <c r="S94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41" s="37">
        <f>VLOOKUP(Table1[[#This Row],[SMT]],'[1]Section 163(j) Election'!$A$5:$J$1406,7,0)</f>
        <v>2018</v>
      </c>
    </row>
    <row r="942" spans="1:20" s="5" customFormat="1" ht="30" customHeight="1" x14ac:dyDescent="0.25">
      <c r="A942" s="5" t="s">
        <v>591</v>
      </c>
      <c r="B942" s="15">
        <v>65137</v>
      </c>
      <c r="C942" s="6">
        <v>100</v>
      </c>
      <c r="D942" s="5" t="s">
        <v>591</v>
      </c>
      <c r="E942" s="5" t="s">
        <v>605</v>
      </c>
      <c r="F942" s="5" t="s">
        <v>606</v>
      </c>
      <c r="G942" s="5" t="s">
        <v>607</v>
      </c>
      <c r="H942" s="5" t="s">
        <v>499</v>
      </c>
      <c r="I942" s="5" t="s">
        <v>43</v>
      </c>
      <c r="J942" s="5" t="s">
        <v>608</v>
      </c>
      <c r="K942" s="7">
        <v>40892</v>
      </c>
      <c r="L942" s="7"/>
      <c r="M942" s="6" t="s">
        <v>250</v>
      </c>
      <c r="N942" s="5" t="s">
        <v>47</v>
      </c>
      <c r="O942" s="9"/>
      <c r="P942" s="6" t="str">
        <f>VLOOKUP(Table1[[#This Row],[SMT]],Table13[[SMT'#]:[163 J Election Question]],9,0)</f>
        <v>No</v>
      </c>
      <c r="Q942" s="6"/>
      <c r="R942" s="6"/>
      <c r="S94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42" s="38">
        <f>VLOOKUP(Table1[[#This Row],[SMT]],'[1]Section 163(j) Election'!$A$5:$J$1406,7,0)</f>
        <v>0</v>
      </c>
    </row>
    <row r="943" spans="1:20" s="5" customFormat="1" ht="30" customHeight="1" x14ac:dyDescent="0.25">
      <c r="A943" s="5" t="s">
        <v>4182</v>
      </c>
      <c r="B943" s="15">
        <v>65139</v>
      </c>
      <c r="C943" s="6">
        <v>100</v>
      </c>
      <c r="D943" s="5" t="s">
        <v>4182</v>
      </c>
      <c r="E943" s="5" t="s">
        <v>4200</v>
      </c>
      <c r="F943" s="5" t="s">
        <v>4201</v>
      </c>
      <c r="G943" s="5" t="s">
        <v>4202</v>
      </c>
      <c r="H943" s="5" t="s">
        <v>115</v>
      </c>
      <c r="I943" s="5" t="s">
        <v>43</v>
      </c>
      <c r="J943" s="5" t="s">
        <v>323</v>
      </c>
      <c r="K943" s="7">
        <v>40585</v>
      </c>
      <c r="L943" s="7"/>
      <c r="M943" s="6" t="s">
        <v>135</v>
      </c>
      <c r="N943" s="5" t="s">
        <v>47</v>
      </c>
      <c r="O943" s="9"/>
      <c r="P943" s="6" t="str">
        <f>VLOOKUP(Table1[[#This Row],[SMT]],Table13[[SMT'#]:[163 J Election Question]],9,0)</f>
        <v>No</v>
      </c>
      <c r="Q943" s="6"/>
      <c r="R943" s="6"/>
      <c r="S94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43" s="37">
        <f>VLOOKUP(Table1[[#This Row],[SMT]],'[1]Section 163(j) Election'!$A$5:$J$1406,7,0)</f>
        <v>0</v>
      </c>
    </row>
    <row r="944" spans="1:20" s="5" customFormat="1" ht="30" customHeight="1" x14ac:dyDescent="0.25">
      <c r="A944" s="5" t="s">
        <v>2997</v>
      </c>
      <c r="B944" s="15">
        <v>65141</v>
      </c>
      <c r="C944" s="6">
        <v>100</v>
      </c>
      <c r="D944" s="5" t="s">
        <v>2997</v>
      </c>
      <c r="E944" s="5" t="s">
        <v>3003</v>
      </c>
      <c r="F944" s="5" t="s">
        <v>3004</v>
      </c>
      <c r="G944" s="5" t="s">
        <v>3005</v>
      </c>
      <c r="H944" s="5" t="s">
        <v>144</v>
      </c>
      <c r="I944" s="5" t="s">
        <v>133</v>
      </c>
      <c r="J944" s="5" t="s">
        <v>3006</v>
      </c>
      <c r="K944" s="7">
        <v>41010</v>
      </c>
      <c r="L944" s="7"/>
      <c r="M944" s="6" t="s">
        <v>250</v>
      </c>
      <c r="N944" s="5" t="s">
        <v>47</v>
      </c>
      <c r="O944" s="9"/>
      <c r="P944" s="6" t="str">
        <f>VLOOKUP(Table1[[#This Row],[SMT]],Table13[[SMT'#]:[163 J Election Question]],9,0)</f>
        <v>Yes</v>
      </c>
      <c r="Q944" s="6">
        <v>2018</v>
      </c>
      <c r="R944" s="6"/>
      <c r="S94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44" s="38">
        <f>VLOOKUP(Table1[[#This Row],[SMT]],'[1]Section 163(j) Election'!$A$5:$J$1406,7,0)</f>
        <v>2018</v>
      </c>
    </row>
    <row r="945" spans="1:20" s="5" customFormat="1" ht="30" customHeight="1" x14ac:dyDescent="0.25">
      <c r="A945" s="5" t="s">
        <v>378</v>
      </c>
      <c r="B945" s="15">
        <v>65143</v>
      </c>
      <c r="C945" s="6">
        <v>100</v>
      </c>
      <c r="D945" s="5" t="s">
        <v>378</v>
      </c>
      <c r="E945" s="5" t="s">
        <v>389</v>
      </c>
      <c r="F945" s="5" t="s">
        <v>390</v>
      </c>
      <c r="G945" s="5" t="s">
        <v>391</v>
      </c>
      <c r="H945" s="5" t="s">
        <v>31</v>
      </c>
      <c r="I945" s="5" t="s">
        <v>32</v>
      </c>
      <c r="J945" s="5" t="s">
        <v>94</v>
      </c>
      <c r="K945" s="7">
        <v>40746</v>
      </c>
      <c r="L945" s="7"/>
      <c r="M945" s="6" t="s">
        <v>250</v>
      </c>
      <c r="N945" s="5" t="s">
        <v>178</v>
      </c>
      <c r="O945" s="9"/>
      <c r="P945" s="6" t="str">
        <f>VLOOKUP(Table1[[#This Row],[SMT]],Table13[[SMT'#]:[163 J Election Question]],9,0)</f>
        <v>No</v>
      </c>
      <c r="Q945" s="6"/>
      <c r="R945" s="6"/>
      <c r="S94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45" s="37">
        <f>VLOOKUP(Table1[[#This Row],[SMT]],'[1]Section 163(j) Election'!$A$5:$J$1406,7,0)</f>
        <v>0</v>
      </c>
    </row>
    <row r="946" spans="1:20" s="5" customFormat="1" ht="30" customHeight="1" x14ac:dyDescent="0.25">
      <c r="A946" s="5" t="s">
        <v>4062</v>
      </c>
      <c r="B946" s="15">
        <v>65154</v>
      </c>
      <c r="C946" s="6">
        <v>100</v>
      </c>
      <c r="D946" s="5" t="s">
        <v>4062</v>
      </c>
      <c r="E946" s="5" t="s">
        <v>4090</v>
      </c>
      <c r="F946" s="5" t="s">
        <v>4091</v>
      </c>
      <c r="G946" s="5" t="s">
        <v>2758</v>
      </c>
      <c r="H946" s="5" t="s">
        <v>463</v>
      </c>
      <c r="I946" s="5" t="s">
        <v>452</v>
      </c>
      <c r="J946" s="5" t="s">
        <v>473</v>
      </c>
      <c r="K946" s="7">
        <v>41052</v>
      </c>
      <c r="L946" s="7"/>
      <c r="M946" s="6" t="s">
        <v>334</v>
      </c>
      <c r="N946" s="5" t="s">
        <v>47</v>
      </c>
      <c r="O946" s="9"/>
      <c r="P946" s="6" t="str">
        <f>VLOOKUP(Table1[[#This Row],[SMT]],[3]Sheet1!$A$11:$AC$60,29,0)</f>
        <v>No</v>
      </c>
      <c r="Q946" s="6"/>
      <c r="R946" s="6"/>
      <c r="S94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46" s="38">
        <f>VLOOKUP(Table1[[#This Row],[SMT]],'[1]Section 163(j) Election'!$A$5:$J$1406,7,0)</f>
        <v>0</v>
      </c>
    </row>
    <row r="947" spans="1:20" s="5" customFormat="1" ht="30" customHeight="1" x14ac:dyDescent="0.25">
      <c r="A947" s="5" t="s">
        <v>1646</v>
      </c>
      <c r="B947" s="15">
        <v>65176</v>
      </c>
      <c r="C947" s="6">
        <v>100</v>
      </c>
      <c r="D947" s="5" t="s">
        <v>1646</v>
      </c>
      <c r="E947" s="5" t="s">
        <v>1660</v>
      </c>
      <c r="F947" s="5" t="s">
        <v>1661</v>
      </c>
      <c r="G947" s="5" t="s">
        <v>543</v>
      </c>
      <c r="H947" s="5" t="s">
        <v>127</v>
      </c>
      <c r="I947" s="5" t="s">
        <v>43</v>
      </c>
      <c r="J947" s="5" t="s">
        <v>329</v>
      </c>
      <c r="K947" s="7">
        <v>40533</v>
      </c>
      <c r="L947" s="7"/>
      <c r="M947" s="6" t="s">
        <v>135</v>
      </c>
      <c r="N947" s="5" t="s">
        <v>47</v>
      </c>
      <c r="O947" s="9"/>
      <c r="P947" s="6" t="str">
        <f>VLOOKUP(Table1[[#This Row],[SMT]],Table13[[SMT'#]:[163 J Election Question]],9,0)</f>
        <v>No</v>
      </c>
      <c r="Q947" s="6"/>
      <c r="R947" s="6"/>
      <c r="S94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47" s="37">
        <f>VLOOKUP(Table1[[#This Row],[SMT]],'[1]Section 163(j) Election'!$A$5:$J$1406,7,0)</f>
        <v>0</v>
      </c>
    </row>
    <row r="948" spans="1:20" s="5" customFormat="1" ht="30" customHeight="1" x14ac:dyDescent="0.25">
      <c r="A948" s="5" t="s">
        <v>1473</v>
      </c>
      <c r="B948" s="15">
        <v>65181</v>
      </c>
      <c r="C948" s="6">
        <v>36</v>
      </c>
      <c r="D948" s="5" t="s">
        <v>1473</v>
      </c>
      <c r="E948" s="5" t="s">
        <v>1482</v>
      </c>
      <c r="F948" s="5" t="s">
        <v>1483</v>
      </c>
      <c r="G948" s="5" t="s">
        <v>887</v>
      </c>
      <c r="H948" s="5" t="s">
        <v>53</v>
      </c>
      <c r="I948" s="5" t="s">
        <v>43</v>
      </c>
      <c r="J948" s="5" t="s">
        <v>323</v>
      </c>
      <c r="K948" s="7">
        <v>40766</v>
      </c>
      <c r="L948" s="7"/>
      <c r="M948" s="6" t="s">
        <v>250</v>
      </c>
      <c r="N948" s="5" t="s">
        <v>47</v>
      </c>
      <c r="O948" s="9"/>
      <c r="P948" s="6" t="str">
        <f>VLOOKUP(Table1[[#This Row],[SMT]],Table13[[SMT'#]:[163 J Election Question]],9,0)</f>
        <v>No</v>
      </c>
      <c r="Q948" s="6"/>
      <c r="R948" s="6"/>
      <c r="S94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48" s="38">
        <f>VLOOKUP(Table1[[#This Row],[SMT]],'[1]Section 163(j) Election'!$A$5:$J$1406,7,0)</f>
        <v>0</v>
      </c>
    </row>
    <row r="949" spans="1:20" s="5" customFormat="1" ht="30" customHeight="1" x14ac:dyDescent="0.25">
      <c r="A949" s="5" t="s">
        <v>2997</v>
      </c>
      <c r="B949" s="15">
        <v>65181</v>
      </c>
      <c r="C949" s="6">
        <v>64</v>
      </c>
      <c r="D949" s="5" t="s">
        <v>2997</v>
      </c>
      <c r="E949" s="5" t="s">
        <v>1482</v>
      </c>
      <c r="F949" s="5" t="s">
        <v>1483</v>
      </c>
      <c r="G949" s="5" t="s">
        <v>887</v>
      </c>
      <c r="H949" s="5" t="s">
        <v>53</v>
      </c>
      <c r="I949" s="5" t="s">
        <v>43</v>
      </c>
      <c r="J949" s="5" t="s">
        <v>323</v>
      </c>
      <c r="K949" s="7">
        <v>40766</v>
      </c>
      <c r="L949" s="7"/>
      <c r="M949" s="6" t="s">
        <v>250</v>
      </c>
      <c r="N949" s="5" t="s">
        <v>47</v>
      </c>
      <c r="O949" s="9"/>
      <c r="P949" s="6" t="str">
        <f>VLOOKUP(Table1[[#This Row],[SMT]],Table13[[SMT'#]:[163 J Election Question]],9,0)</f>
        <v>No</v>
      </c>
      <c r="Q949" s="6"/>
      <c r="R949" s="6"/>
      <c r="S94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49" s="37">
        <f>VLOOKUP(Table1[[#This Row],[SMT]],'[1]Section 163(j) Election'!$A$5:$J$1406,7,0)</f>
        <v>0</v>
      </c>
    </row>
    <row r="950" spans="1:20" s="5" customFormat="1" ht="30" customHeight="1" x14ac:dyDescent="0.25">
      <c r="A950" s="5" t="s">
        <v>1304</v>
      </c>
      <c r="B950" s="15">
        <v>65182</v>
      </c>
      <c r="C950" s="6">
        <v>100</v>
      </c>
      <c r="D950" s="5" t="s">
        <v>1304</v>
      </c>
      <c r="E950" s="5" t="s">
        <v>1324</v>
      </c>
      <c r="F950" s="5" t="s">
        <v>1325</v>
      </c>
      <c r="G950" s="5" t="s">
        <v>1326</v>
      </c>
      <c r="H950" s="5" t="s">
        <v>463</v>
      </c>
      <c r="I950" s="5" t="s">
        <v>452</v>
      </c>
      <c r="J950" s="5" t="s">
        <v>1327</v>
      </c>
      <c r="K950" s="7">
        <v>40479</v>
      </c>
      <c r="L950" s="7"/>
      <c r="M950" s="6" t="s">
        <v>123</v>
      </c>
      <c r="N950" s="5" t="s">
        <v>178</v>
      </c>
      <c r="O950" s="9"/>
      <c r="P950" s="6" t="str">
        <f>VLOOKUP(Table1[[#This Row],[SMT]],Table13[[SMT'#]:[163 J Election Question]],9,0)</f>
        <v>No</v>
      </c>
      <c r="Q950" s="6"/>
      <c r="R950" s="6"/>
      <c r="S95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50" s="38">
        <f>VLOOKUP(Table1[[#This Row],[SMT]],'[1]Section 163(j) Election'!$A$5:$J$1406,7,0)</f>
        <v>0</v>
      </c>
    </row>
    <row r="951" spans="1:20" s="5" customFormat="1" ht="30" customHeight="1" x14ac:dyDescent="0.25">
      <c r="A951" s="5" t="s">
        <v>1787</v>
      </c>
      <c r="B951" s="15">
        <v>65189</v>
      </c>
      <c r="C951" s="6">
        <v>100</v>
      </c>
      <c r="D951" s="5" t="s">
        <v>1787</v>
      </c>
      <c r="E951" s="5" t="s">
        <v>1793</v>
      </c>
      <c r="F951" s="5" t="s">
        <v>1794</v>
      </c>
      <c r="G951" s="5" t="s">
        <v>457</v>
      </c>
      <c r="H951" s="5" t="s">
        <v>451</v>
      </c>
      <c r="I951" s="5" t="s">
        <v>452</v>
      </c>
      <c r="J951" s="5" t="s">
        <v>458</v>
      </c>
      <c r="K951" s="7">
        <v>40898</v>
      </c>
      <c r="L951" s="7"/>
      <c r="M951" s="6" t="s">
        <v>334</v>
      </c>
      <c r="N951" s="5" t="s">
        <v>47</v>
      </c>
      <c r="O951" s="9"/>
      <c r="P951" s="6" t="str">
        <f>VLOOKUP(Table1[[#This Row],[SMT]],Table13[[SMT'#]:[163 J Election Question]],9,0)</f>
        <v>No</v>
      </c>
      <c r="Q951" s="6"/>
      <c r="R951" s="6"/>
      <c r="S95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51" s="37">
        <f>VLOOKUP(Table1[[#This Row],[SMT]],'[1]Section 163(j) Election'!$A$5:$J$1406,7,0)</f>
        <v>0</v>
      </c>
    </row>
    <row r="952" spans="1:20" s="5" customFormat="1" ht="30" customHeight="1" x14ac:dyDescent="0.25">
      <c r="A952" s="5" t="s">
        <v>265</v>
      </c>
      <c r="B952" s="15">
        <v>65191</v>
      </c>
      <c r="C952" s="6">
        <v>85</v>
      </c>
      <c r="D952" s="5" t="s">
        <v>265</v>
      </c>
      <c r="E952" s="5" t="s">
        <v>369</v>
      </c>
      <c r="F952" s="5" t="s">
        <v>370</v>
      </c>
      <c r="G952" s="5" t="s">
        <v>371</v>
      </c>
      <c r="H952" s="5" t="s">
        <v>88</v>
      </c>
      <c r="I952" s="5" t="s">
        <v>32</v>
      </c>
      <c r="J952" s="5" t="s">
        <v>94</v>
      </c>
      <c r="K952" s="7">
        <v>40540</v>
      </c>
      <c r="L952" s="7"/>
      <c r="M952" s="6" t="s">
        <v>123</v>
      </c>
      <c r="N952" s="5" t="s">
        <v>47</v>
      </c>
      <c r="O952" s="9"/>
      <c r="P952" s="6" t="str">
        <f>VLOOKUP(Table1[[#This Row],[SMT]],Table13[[SMT'#]:[163 J Election Question]],9,0)</f>
        <v>No</v>
      </c>
      <c r="Q952" s="6"/>
      <c r="R952" s="6"/>
      <c r="S95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52" s="38">
        <f>VLOOKUP(Table1[[#This Row],[SMT]],'[1]Section 163(j) Election'!$A$5:$J$1406,7,0)</f>
        <v>2022</v>
      </c>
    </row>
    <row r="953" spans="1:20" s="5" customFormat="1" ht="30" customHeight="1" x14ac:dyDescent="0.25">
      <c r="A953" s="5" t="s">
        <v>1786</v>
      </c>
      <c r="B953" s="15">
        <v>65191</v>
      </c>
      <c r="C953" s="6">
        <v>15</v>
      </c>
      <c r="D953" s="5" t="s">
        <v>1786</v>
      </c>
      <c r="E953" s="5" t="s">
        <v>369</v>
      </c>
      <c r="F953" s="5" t="s">
        <v>370</v>
      </c>
      <c r="G953" s="5" t="s">
        <v>371</v>
      </c>
      <c r="H953" s="5" t="s">
        <v>88</v>
      </c>
      <c r="I953" s="5" t="s">
        <v>32</v>
      </c>
      <c r="J953" s="5" t="s">
        <v>94</v>
      </c>
      <c r="K953" s="7">
        <v>40540</v>
      </c>
      <c r="L953" s="7"/>
      <c r="M953" s="6" t="s">
        <v>123</v>
      </c>
      <c r="N953" s="5" t="s">
        <v>47</v>
      </c>
      <c r="O953" s="9"/>
      <c r="P953" s="6" t="str">
        <f>VLOOKUP(Table1[[#This Row],[SMT]],Table13[[SMT'#]:[163 J Election Question]],9,0)</f>
        <v>No</v>
      </c>
      <c r="Q953" s="6"/>
      <c r="R953" s="6"/>
      <c r="S95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53" s="37">
        <f>VLOOKUP(Table1[[#This Row],[SMT]],'[1]Section 163(j) Election'!$A$5:$J$1406,7,0)</f>
        <v>2022</v>
      </c>
    </row>
    <row r="954" spans="1:20" s="5" customFormat="1" ht="30" customHeight="1" x14ac:dyDescent="0.25">
      <c r="A954" s="5" t="s">
        <v>2997</v>
      </c>
      <c r="B954" s="15">
        <v>65200</v>
      </c>
      <c r="C954" s="6">
        <v>100</v>
      </c>
      <c r="D954" s="5" t="s">
        <v>2997</v>
      </c>
      <c r="E954" s="5" t="s">
        <v>3007</v>
      </c>
      <c r="F954" s="5" t="s">
        <v>3008</v>
      </c>
      <c r="G954" s="5" t="s">
        <v>3009</v>
      </c>
      <c r="H954" s="5" t="s">
        <v>182</v>
      </c>
      <c r="I954" s="5" t="s">
        <v>32</v>
      </c>
      <c r="J954" s="5" t="s">
        <v>298</v>
      </c>
      <c r="K954" s="7">
        <v>40847</v>
      </c>
      <c r="L954" s="7"/>
      <c r="M954" s="6" t="s">
        <v>404</v>
      </c>
      <c r="N954" s="5" t="s">
        <v>47</v>
      </c>
      <c r="O954" s="9"/>
      <c r="P954" s="6" t="str">
        <f>VLOOKUP(Table1[[#This Row],[SMT]],Table13[[SMT'#]:[163 J Election Question]],9,0)</f>
        <v>No</v>
      </c>
      <c r="Q954" s="6"/>
      <c r="R954" s="6"/>
      <c r="S95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54" s="38">
        <f>VLOOKUP(Table1[[#This Row],[SMT]],'[1]Section 163(j) Election'!$A$5:$J$1406,7,0)</f>
        <v>0</v>
      </c>
    </row>
    <row r="955" spans="1:20" s="5" customFormat="1" ht="30" customHeight="1" x14ac:dyDescent="0.25">
      <c r="A955" s="5" t="s">
        <v>1665</v>
      </c>
      <c r="B955" s="15">
        <v>65203</v>
      </c>
      <c r="C955" s="6">
        <v>100</v>
      </c>
      <c r="D955" s="5" t="s">
        <v>1665</v>
      </c>
      <c r="E955" s="5" t="s">
        <v>1670</v>
      </c>
      <c r="F955" s="5" t="s">
        <v>1671</v>
      </c>
      <c r="G955" s="5" t="s">
        <v>1672</v>
      </c>
      <c r="H955" s="5" t="s">
        <v>182</v>
      </c>
      <c r="I955" s="5" t="s">
        <v>32</v>
      </c>
      <c r="J955" s="5" t="s">
        <v>1161</v>
      </c>
      <c r="K955" s="7">
        <v>40816</v>
      </c>
      <c r="L955" s="7"/>
      <c r="M955" s="6" t="s">
        <v>250</v>
      </c>
      <c r="N955" s="5" t="s">
        <v>47</v>
      </c>
      <c r="O955" s="9"/>
      <c r="P955" s="6" t="str">
        <f>VLOOKUP(Table1[[#This Row],[SMT]],Table13[[SMT'#]:[163 J Election Question]],9,0)</f>
        <v>No</v>
      </c>
      <c r="Q955" s="6"/>
      <c r="R955" s="6"/>
      <c r="S95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55" s="37">
        <f>VLOOKUP(Table1[[#This Row],[SMT]],'[1]Section 163(j) Election'!$A$5:$J$1406,7,0)</f>
        <v>0</v>
      </c>
    </row>
    <row r="956" spans="1:20" s="5" customFormat="1" ht="30" customHeight="1" x14ac:dyDescent="0.25">
      <c r="A956" s="5" t="s">
        <v>265</v>
      </c>
      <c r="B956" s="15">
        <v>65206</v>
      </c>
      <c r="C956" s="6">
        <v>85</v>
      </c>
      <c r="D956" s="5" t="s">
        <v>265</v>
      </c>
      <c r="E956" s="5" t="s">
        <v>372</v>
      </c>
      <c r="F956" s="5" t="s">
        <v>373</v>
      </c>
      <c r="G956" s="5" t="s">
        <v>374</v>
      </c>
      <c r="H956" s="5" t="s">
        <v>68</v>
      </c>
      <c r="I956" s="5" t="s">
        <v>32</v>
      </c>
      <c r="J956" s="5" t="s">
        <v>375</v>
      </c>
      <c r="K956" s="7">
        <v>40505</v>
      </c>
      <c r="L956" s="7"/>
      <c r="M956" s="6" t="s">
        <v>250</v>
      </c>
      <c r="N956" s="5" t="s">
        <v>47</v>
      </c>
      <c r="O956" s="9"/>
      <c r="P956" s="6" t="str">
        <f>VLOOKUP(Table1[[#This Row],[SMT]],Table13[[SMT'#]:[163 J Election Question]],9,0)</f>
        <v>No</v>
      </c>
      <c r="Q956" s="6"/>
      <c r="R956" s="6"/>
      <c r="S95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56" s="38">
        <f>VLOOKUP(Table1[[#This Row],[SMT]],'[1]Section 163(j) Election'!$A$5:$J$1406,7,0)</f>
        <v>0</v>
      </c>
    </row>
    <row r="957" spans="1:20" s="5" customFormat="1" ht="30" customHeight="1" x14ac:dyDescent="0.25">
      <c r="A957" s="5" t="s">
        <v>1786</v>
      </c>
      <c r="B957" s="15">
        <v>65206</v>
      </c>
      <c r="C957" s="6">
        <v>15</v>
      </c>
      <c r="D957" s="5" t="s">
        <v>1786</v>
      </c>
      <c r="E957" s="5" t="s">
        <v>372</v>
      </c>
      <c r="F957" s="5" t="s">
        <v>373</v>
      </c>
      <c r="G957" s="5" t="s">
        <v>374</v>
      </c>
      <c r="H957" s="5" t="s">
        <v>68</v>
      </c>
      <c r="I957" s="5" t="s">
        <v>32</v>
      </c>
      <c r="J957" s="5" t="s">
        <v>375</v>
      </c>
      <c r="K957" s="7">
        <v>40505</v>
      </c>
      <c r="L957" s="7"/>
      <c r="M957" s="6" t="s">
        <v>250</v>
      </c>
      <c r="N957" s="5" t="s">
        <v>47</v>
      </c>
      <c r="O957" s="9"/>
      <c r="P957" s="6" t="str">
        <f>VLOOKUP(Table1[[#This Row],[SMT]],Table13[[SMT'#]:[163 J Election Question]],9,0)</f>
        <v>No</v>
      </c>
      <c r="Q957" s="6"/>
      <c r="R957" s="6"/>
      <c r="S95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57" s="37">
        <f>VLOOKUP(Table1[[#This Row],[SMT]],'[1]Section 163(j) Election'!$A$5:$J$1406,7,0)</f>
        <v>0</v>
      </c>
    </row>
    <row r="958" spans="1:20" s="5" customFormat="1" ht="30" customHeight="1" x14ac:dyDescent="0.25">
      <c r="A958" s="5" t="s">
        <v>1553</v>
      </c>
      <c r="B958" s="15">
        <v>65210</v>
      </c>
      <c r="C958" s="6">
        <v>100</v>
      </c>
      <c r="D958" s="5" t="s">
        <v>1553</v>
      </c>
      <c r="E958" s="5" t="s">
        <v>1554</v>
      </c>
      <c r="F958" s="5" t="s">
        <v>1555</v>
      </c>
      <c r="G958" s="5" t="s">
        <v>1556</v>
      </c>
      <c r="H958" s="5" t="s">
        <v>115</v>
      </c>
      <c r="I958" s="5" t="s">
        <v>43</v>
      </c>
      <c r="J958" s="5" t="s">
        <v>1557</v>
      </c>
      <c r="K958" s="7">
        <v>41452</v>
      </c>
      <c r="L958" s="7"/>
      <c r="M958" s="6" t="s">
        <v>334</v>
      </c>
      <c r="N958" s="5" t="s">
        <v>47</v>
      </c>
      <c r="O958" s="9"/>
      <c r="P958" s="6" t="str">
        <f>VLOOKUP(Table1[[#This Row],[SMT]],Table13[[SMT'#]:[163 J Election Question]],9,0)</f>
        <v>No</v>
      </c>
      <c r="Q958" s="6"/>
      <c r="R958" s="6"/>
      <c r="S95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58" s="38">
        <f>VLOOKUP(Table1[[#This Row],[SMT]],'[1]Section 163(j) Election'!$A$5:$J$1406,7,0)</f>
        <v>2022</v>
      </c>
    </row>
    <row r="959" spans="1:20" s="5" customFormat="1" ht="30" customHeight="1" x14ac:dyDescent="0.25">
      <c r="A959" s="5" t="s">
        <v>1453</v>
      </c>
      <c r="B959" s="15">
        <v>65213</v>
      </c>
      <c r="C959" s="6">
        <v>100</v>
      </c>
      <c r="D959" s="5" t="s">
        <v>1453</v>
      </c>
      <c r="E959" s="5" t="s">
        <v>1468</v>
      </c>
      <c r="F959" s="5" t="s">
        <v>1469</v>
      </c>
      <c r="G959" s="5" t="s">
        <v>1470</v>
      </c>
      <c r="H959" s="5" t="s">
        <v>53</v>
      </c>
      <c r="I959" s="5" t="s">
        <v>43</v>
      </c>
      <c r="J959" s="5" t="s">
        <v>33</v>
      </c>
      <c r="K959" s="7">
        <v>40533</v>
      </c>
      <c r="L959" s="7"/>
      <c r="M959" s="6" t="s">
        <v>123</v>
      </c>
      <c r="N959" s="5" t="s">
        <v>26</v>
      </c>
      <c r="O959" s="9"/>
      <c r="P959" s="6" t="str">
        <f>VLOOKUP(Table1[[#This Row],[SMT]],Table13[[SMT'#]:[163 J Election Question]],9,0)</f>
        <v>Yes</v>
      </c>
      <c r="Q959" s="6">
        <v>2018</v>
      </c>
      <c r="R959" s="6"/>
      <c r="S95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59" s="37">
        <f>VLOOKUP(Table1[[#This Row],[SMT]],'[1]Section 163(j) Election'!$A$5:$J$1406,7,0)</f>
        <v>2018</v>
      </c>
    </row>
    <row r="960" spans="1:20" s="5" customFormat="1" ht="30" customHeight="1" x14ac:dyDescent="0.25">
      <c r="A960" s="5" t="s">
        <v>1453</v>
      </c>
      <c r="B960" s="15">
        <v>65214</v>
      </c>
      <c r="C960" s="6">
        <v>100</v>
      </c>
      <c r="D960" s="5" t="s">
        <v>1453</v>
      </c>
      <c r="E960" s="5" t="s">
        <v>1471</v>
      </c>
      <c r="F960" s="5" t="s">
        <v>1472</v>
      </c>
      <c r="G960" s="5" t="s">
        <v>1470</v>
      </c>
      <c r="H960" s="5" t="s">
        <v>53</v>
      </c>
      <c r="I960" s="5" t="s">
        <v>43</v>
      </c>
      <c r="J960" s="5" t="s">
        <v>33</v>
      </c>
      <c r="K960" s="7">
        <v>40533</v>
      </c>
      <c r="L960" s="7"/>
      <c r="M960" s="6" t="s">
        <v>123</v>
      </c>
      <c r="N960" s="5" t="s">
        <v>26</v>
      </c>
      <c r="O960" s="9"/>
      <c r="P960" s="6" t="str">
        <f>VLOOKUP(Table1[[#This Row],[SMT]],Table13[[SMT'#]:[163 J Election Question]],9,0)</f>
        <v>No</v>
      </c>
      <c r="Q960" s="6"/>
      <c r="R960" s="6"/>
      <c r="S96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60" s="38">
        <f>VLOOKUP(Table1[[#This Row],[SMT]],'[1]Section 163(j) Election'!$A$5:$J$1406,7,0)</f>
        <v>2022</v>
      </c>
    </row>
    <row r="961" spans="1:20" s="5" customFormat="1" ht="30" customHeight="1" x14ac:dyDescent="0.25">
      <c r="A961" s="5" t="s">
        <v>1665</v>
      </c>
      <c r="B961" s="15">
        <v>65221</v>
      </c>
      <c r="C961" s="6">
        <v>100</v>
      </c>
      <c r="D961" s="5" t="s">
        <v>1665</v>
      </c>
      <c r="E961" s="5" t="s">
        <v>1673</v>
      </c>
      <c r="F961" s="5" t="s">
        <v>1674</v>
      </c>
      <c r="G961" s="5" t="s">
        <v>1659</v>
      </c>
      <c r="H961" s="5" t="s">
        <v>31</v>
      </c>
      <c r="I961" s="5" t="s">
        <v>32</v>
      </c>
      <c r="J961" s="5" t="s">
        <v>264</v>
      </c>
      <c r="K961" s="7">
        <v>40786</v>
      </c>
      <c r="L961" s="7"/>
      <c r="M961" s="6" t="s">
        <v>135</v>
      </c>
      <c r="N961" s="5" t="s">
        <v>47</v>
      </c>
      <c r="O961" s="9"/>
      <c r="P961" s="6" t="str">
        <f>VLOOKUP(Table1[[#This Row],[SMT]],Table13[[SMT'#]:[163 J Election Question]],9,0)</f>
        <v>No</v>
      </c>
      <c r="Q961" s="6"/>
      <c r="R961" s="6"/>
      <c r="S96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61" s="37">
        <f>VLOOKUP(Table1[[#This Row],[SMT]],'[1]Section 163(j) Election'!$A$5:$J$1406,7,0)</f>
        <v>0</v>
      </c>
    </row>
    <row r="962" spans="1:20" s="5" customFormat="1" ht="30" customHeight="1" x14ac:dyDescent="0.25">
      <c r="A962" s="5" t="s">
        <v>4208</v>
      </c>
      <c r="B962" s="15">
        <v>65223</v>
      </c>
      <c r="C962" s="6">
        <v>100</v>
      </c>
      <c r="D962" s="5" t="s">
        <v>4208</v>
      </c>
      <c r="E962" s="5" t="s">
        <v>4219</v>
      </c>
      <c r="F962" s="5" t="s">
        <v>4220</v>
      </c>
      <c r="G962" s="5" t="s">
        <v>2849</v>
      </c>
      <c r="H962" s="5" t="s">
        <v>524</v>
      </c>
      <c r="I962" s="5" t="s">
        <v>43</v>
      </c>
      <c r="J962" s="5" t="s">
        <v>915</v>
      </c>
      <c r="K962" s="7">
        <v>40830</v>
      </c>
      <c r="L962" s="7"/>
      <c r="M962" s="6" t="s">
        <v>135</v>
      </c>
      <c r="N962" s="5" t="s">
        <v>56</v>
      </c>
      <c r="O962" s="9"/>
      <c r="P962" s="6" t="str">
        <f>VLOOKUP(Table1[[#This Row],[SMT]],Table13[[SMT'#]:[163 J Election Question]],9,0)</f>
        <v>Yes</v>
      </c>
      <c r="Q962" s="6">
        <v>2018</v>
      </c>
      <c r="R962" s="6"/>
      <c r="S96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62" s="38">
        <f>VLOOKUP(Table1[[#This Row],[SMT]],'[1]Section 163(j) Election'!$A$5:$J$1406,7,0)</f>
        <v>2018</v>
      </c>
    </row>
    <row r="963" spans="1:20" s="5" customFormat="1" ht="30" customHeight="1" x14ac:dyDescent="0.25">
      <c r="A963" s="5" t="s">
        <v>2997</v>
      </c>
      <c r="B963" s="15">
        <v>65233</v>
      </c>
      <c r="C963" s="6">
        <v>100</v>
      </c>
      <c r="D963" s="5" t="s">
        <v>2997</v>
      </c>
      <c r="E963" s="5" t="s">
        <v>3010</v>
      </c>
      <c r="F963" s="5" t="s">
        <v>3011</v>
      </c>
      <c r="G963" s="5" t="s">
        <v>1774</v>
      </c>
      <c r="H963" s="5" t="s">
        <v>203</v>
      </c>
      <c r="I963" s="5" t="s">
        <v>133</v>
      </c>
      <c r="J963" s="5" t="s">
        <v>1775</v>
      </c>
      <c r="K963" s="7">
        <v>40905</v>
      </c>
      <c r="L963" s="7"/>
      <c r="M963" s="6" t="s">
        <v>135</v>
      </c>
      <c r="N963" s="5" t="s">
        <v>56</v>
      </c>
      <c r="O963" s="9"/>
      <c r="P963" s="6" t="str">
        <f>VLOOKUP(Table1[[#This Row],[SMT]],Table13[[SMT'#]:[163 J Election Question]],9,0)</f>
        <v>No</v>
      </c>
      <c r="Q963" s="6"/>
      <c r="R963" s="6"/>
      <c r="S96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63" s="37">
        <f>VLOOKUP(Table1[[#This Row],[SMT]],'[1]Section 163(j) Election'!$A$5:$J$1406,7,0)</f>
        <v>0</v>
      </c>
    </row>
    <row r="964" spans="1:20" s="5" customFormat="1" ht="30" customHeight="1" x14ac:dyDescent="0.25">
      <c r="A964" s="5" t="s">
        <v>4182</v>
      </c>
      <c r="B964" s="15">
        <v>65241</v>
      </c>
      <c r="C964" s="6">
        <v>100</v>
      </c>
      <c r="D964" s="5" t="s">
        <v>4182</v>
      </c>
      <c r="E964" s="5" t="s">
        <v>4203</v>
      </c>
      <c r="F964" s="5" t="s">
        <v>4204</v>
      </c>
      <c r="G964" s="5" t="s">
        <v>4205</v>
      </c>
      <c r="H964" s="5" t="s">
        <v>431</v>
      </c>
      <c r="I964" s="5" t="s">
        <v>43</v>
      </c>
      <c r="J964" s="5" t="s">
        <v>44</v>
      </c>
      <c r="K964" s="7">
        <v>40564</v>
      </c>
      <c r="L964" s="7"/>
      <c r="M964" s="6" t="s">
        <v>250</v>
      </c>
      <c r="N964" s="5" t="s">
        <v>47</v>
      </c>
      <c r="O964" s="9"/>
      <c r="P964" s="6" t="str">
        <f>VLOOKUP(Table1[[#This Row],[SMT]],Table13[[SMT'#]:[163 J Election Question]],9,0)</f>
        <v>No</v>
      </c>
      <c r="Q964" s="6"/>
      <c r="R964" s="6"/>
      <c r="S96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64" s="38">
        <f>VLOOKUP(Table1[[#This Row],[SMT]],'[1]Section 163(j) Election'!$A$5:$J$1406,7,0)</f>
        <v>2022</v>
      </c>
    </row>
    <row r="965" spans="1:20" s="5" customFormat="1" ht="30" customHeight="1" x14ac:dyDescent="0.25">
      <c r="A965" s="5" t="s">
        <v>4182</v>
      </c>
      <c r="B965" s="15">
        <v>65242</v>
      </c>
      <c r="C965" s="6">
        <v>100</v>
      </c>
      <c r="D965" s="5" t="s">
        <v>4182</v>
      </c>
      <c r="E965" s="5" t="s">
        <v>4206</v>
      </c>
      <c r="F965" s="5" t="s">
        <v>4207</v>
      </c>
      <c r="G965" s="5" t="s">
        <v>4205</v>
      </c>
      <c r="H965" s="5" t="s">
        <v>431</v>
      </c>
      <c r="I965" s="5" t="s">
        <v>43</v>
      </c>
      <c r="J965" s="5" t="s">
        <v>44</v>
      </c>
      <c r="K965" s="7">
        <v>40564</v>
      </c>
      <c r="L965" s="7"/>
      <c r="M965" s="6" t="s">
        <v>250</v>
      </c>
      <c r="N965" s="5" t="s">
        <v>47</v>
      </c>
      <c r="O965" s="9"/>
      <c r="P965" s="6" t="str">
        <f>VLOOKUP(Table1[[#This Row],[SMT]],Table13[[SMT'#]:[163 J Election Question]],9,0)</f>
        <v>Yes</v>
      </c>
      <c r="Q965" s="6">
        <v>2018</v>
      </c>
      <c r="R965" s="6"/>
      <c r="S96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65" s="37">
        <f>VLOOKUP(Table1[[#This Row],[SMT]],'[1]Section 163(j) Election'!$A$5:$J$1406,7,0)</f>
        <v>2018</v>
      </c>
    </row>
    <row r="966" spans="1:20" s="5" customFormat="1" ht="30" customHeight="1" x14ac:dyDescent="0.25">
      <c r="A966" s="5" t="s">
        <v>1665</v>
      </c>
      <c r="B966" s="15">
        <v>65246</v>
      </c>
      <c r="C966" s="6">
        <v>100</v>
      </c>
      <c r="D966" s="5" t="s">
        <v>1665</v>
      </c>
      <c r="E966" s="5" t="s">
        <v>1675</v>
      </c>
      <c r="F966" s="5" t="s">
        <v>1676</v>
      </c>
      <c r="G966" s="5" t="s">
        <v>1631</v>
      </c>
      <c r="H966" s="5" t="s">
        <v>630</v>
      </c>
      <c r="I966" s="5" t="s">
        <v>43</v>
      </c>
      <c r="J966" s="5" t="s">
        <v>33</v>
      </c>
      <c r="K966" s="7">
        <v>40934</v>
      </c>
      <c r="L966" s="7"/>
      <c r="M966" s="6" t="s">
        <v>250</v>
      </c>
      <c r="N966" s="5" t="s">
        <v>47</v>
      </c>
      <c r="O966" s="9"/>
      <c r="P966" s="6" t="str">
        <f>VLOOKUP(Table1[[#This Row],[SMT]],Table13[[SMT'#]:[163 J Election Question]],9,0)</f>
        <v>No</v>
      </c>
      <c r="Q966" s="6"/>
      <c r="R966" s="6"/>
      <c r="S96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66" s="38">
        <f>VLOOKUP(Table1[[#This Row],[SMT]],'[1]Section 163(j) Election'!$A$5:$J$1406,7,0)</f>
        <v>0</v>
      </c>
    </row>
    <row r="967" spans="1:20" s="5" customFormat="1" ht="30" customHeight="1" x14ac:dyDescent="0.25">
      <c r="A967" s="5" t="s">
        <v>2997</v>
      </c>
      <c r="B967" s="15">
        <v>65247</v>
      </c>
      <c r="C967" s="6">
        <v>100</v>
      </c>
      <c r="D967" s="5" t="s">
        <v>2997</v>
      </c>
      <c r="E967" s="5" t="s">
        <v>3012</v>
      </c>
      <c r="F967" s="5" t="s">
        <v>3013</v>
      </c>
      <c r="G967" s="5" t="s">
        <v>3014</v>
      </c>
      <c r="H967" s="5" t="s">
        <v>182</v>
      </c>
      <c r="I967" s="5" t="s">
        <v>32</v>
      </c>
      <c r="J967" s="5" t="s">
        <v>62</v>
      </c>
      <c r="K967" s="7">
        <v>40891</v>
      </c>
      <c r="L967" s="7"/>
      <c r="M967" s="6" t="s">
        <v>334</v>
      </c>
      <c r="N967" s="5" t="s">
        <v>47</v>
      </c>
      <c r="O967" s="9"/>
      <c r="P967" s="6" t="str">
        <f>VLOOKUP(Table1[[#This Row],[SMT]],Table13[[SMT'#]:[163 J Election Question]],9,0)</f>
        <v>No</v>
      </c>
      <c r="Q967" s="6"/>
      <c r="R967" s="6"/>
      <c r="S96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67" s="37">
        <f>VLOOKUP(Table1[[#This Row],[SMT]],'[1]Section 163(j) Election'!$A$5:$J$1406,7,0)</f>
        <v>0</v>
      </c>
    </row>
    <row r="968" spans="1:20" s="5" customFormat="1" ht="30" customHeight="1" x14ac:dyDescent="0.25">
      <c r="A968" s="5" t="s">
        <v>265</v>
      </c>
      <c r="B968" s="15">
        <v>65252</v>
      </c>
      <c r="C968" s="6">
        <v>100</v>
      </c>
      <c r="D968" s="5" t="s">
        <v>265</v>
      </c>
      <c r="E968" s="5" t="s">
        <v>376</v>
      </c>
      <c r="F968" s="5" t="s">
        <v>377</v>
      </c>
      <c r="G968" s="5" t="s">
        <v>368</v>
      </c>
      <c r="H968" s="5" t="s">
        <v>100</v>
      </c>
      <c r="I968" s="5" t="s">
        <v>32</v>
      </c>
      <c r="J968" s="5" t="s">
        <v>122</v>
      </c>
      <c r="K968" s="7">
        <v>40773</v>
      </c>
      <c r="L968" s="7"/>
      <c r="M968" s="6" t="s">
        <v>250</v>
      </c>
      <c r="N968" s="5" t="s">
        <v>56</v>
      </c>
      <c r="O968" s="9"/>
      <c r="P968" s="6" t="str">
        <f>VLOOKUP(Table1[[#This Row],[SMT]],Table13[[SMT'#]:[163 J Election Question]],9,0)</f>
        <v>No</v>
      </c>
      <c r="Q968" s="6"/>
      <c r="R968" s="6"/>
      <c r="S96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68" s="38">
        <f>VLOOKUP(Table1[[#This Row],[SMT]],'[1]Section 163(j) Election'!$A$5:$J$1406,7,0)</f>
        <v>0</v>
      </c>
    </row>
    <row r="969" spans="1:20" s="5" customFormat="1" ht="30" customHeight="1" x14ac:dyDescent="0.25">
      <c r="A969" s="5" t="s">
        <v>1239</v>
      </c>
      <c r="B969" s="15">
        <v>65258</v>
      </c>
      <c r="C969" s="6">
        <v>100</v>
      </c>
      <c r="D969" s="5" t="s">
        <v>1239</v>
      </c>
      <c r="E969" s="5" t="s">
        <v>1240</v>
      </c>
      <c r="F969" s="5" t="s">
        <v>1241</v>
      </c>
      <c r="G969" s="5" t="s">
        <v>1242</v>
      </c>
      <c r="H969" s="5" t="s">
        <v>132</v>
      </c>
      <c r="I969" s="5" t="s">
        <v>133</v>
      </c>
      <c r="J969" s="5" t="s">
        <v>134</v>
      </c>
      <c r="K969" s="7">
        <v>40752</v>
      </c>
      <c r="L969" s="7"/>
      <c r="M969" s="6" t="s">
        <v>250</v>
      </c>
      <c r="N969" s="5" t="s">
        <v>47</v>
      </c>
      <c r="O969" s="9"/>
      <c r="P969" s="6" t="str">
        <f>VLOOKUP(Table1[[#This Row],[SMT]],Table13[[SMT'#]:[163 J Election Question]],9,0)</f>
        <v>Yes</v>
      </c>
      <c r="Q969" s="6">
        <v>2018</v>
      </c>
      <c r="R969" s="6"/>
      <c r="S96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69" s="37">
        <f>VLOOKUP(Table1[[#This Row],[SMT]],'[1]Section 163(j) Election'!$A$5:$J$1406,7,0)</f>
        <v>2018</v>
      </c>
    </row>
    <row r="970" spans="1:20" s="5" customFormat="1" ht="30" customHeight="1" x14ac:dyDescent="0.25">
      <c r="A970" s="5" t="s">
        <v>378</v>
      </c>
      <c r="B970" s="15">
        <v>65275</v>
      </c>
      <c r="C970" s="6">
        <v>100</v>
      </c>
      <c r="D970" s="5" t="s">
        <v>378</v>
      </c>
      <c r="E970" s="5" t="s">
        <v>392</v>
      </c>
      <c r="F970" s="5" t="s">
        <v>393</v>
      </c>
      <c r="G970" s="5" t="s">
        <v>394</v>
      </c>
      <c r="H970" s="5" t="s">
        <v>88</v>
      </c>
      <c r="I970" s="5" t="s">
        <v>32</v>
      </c>
      <c r="J970" s="5" t="s">
        <v>94</v>
      </c>
      <c r="K970" s="7">
        <v>40830</v>
      </c>
      <c r="L970" s="7"/>
      <c r="M970" s="6" t="s">
        <v>135</v>
      </c>
      <c r="N970" s="5" t="s">
        <v>47</v>
      </c>
      <c r="O970" s="9"/>
      <c r="P970" s="6" t="str">
        <f>VLOOKUP(Table1[[#This Row],[SMT]],Table13[[SMT'#]:[163 J Election Question]],9,0)</f>
        <v>No</v>
      </c>
      <c r="Q970" s="6"/>
      <c r="R970" s="6"/>
      <c r="S97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70" s="38">
        <f>VLOOKUP(Table1[[#This Row],[SMT]],'[1]Section 163(j) Election'!$A$5:$J$1406,7,0)</f>
        <v>0</v>
      </c>
    </row>
    <row r="971" spans="1:20" s="5" customFormat="1" ht="30" customHeight="1" x14ac:dyDescent="0.25">
      <c r="A971" s="5" t="s">
        <v>4208</v>
      </c>
      <c r="B971" s="15">
        <v>65276</v>
      </c>
      <c r="C971" s="6">
        <v>100</v>
      </c>
      <c r="D971" s="5" t="s">
        <v>4208</v>
      </c>
      <c r="E971" s="5" t="s">
        <v>4221</v>
      </c>
      <c r="F971" s="5" t="s">
        <v>4222</v>
      </c>
      <c r="G971" s="5" t="s">
        <v>1897</v>
      </c>
      <c r="H971" s="5" t="s">
        <v>88</v>
      </c>
      <c r="I971" s="5" t="s">
        <v>32</v>
      </c>
      <c r="J971" s="5" t="s">
        <v>153</v>
      </c>
      <c r="K971" s="7">
        <v>40854</v>
      </c>
      <c r="L971" s="7"/>
      <c r="M971" s="6" t="s">
        <v>250</v>
      </c>
      <c r="N971" s="5" t="s">
        <v>47</v>
      </c>
      <c r="O971" s="9"/>
      <c r="P971" s="6" t="str">
        <f>VLOOKUP(Table1[[#This Row],[SMT]],Table13[[SMT'#]:[163 J Election Question]],9,0)</f>
        <v>No</v>
      </c>
      <c r="Q971" s="6"/>
      <c r="R971" s="6"/>
      <c r="S97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71" s="37">
        <f>VLOOKUP(Table1[[#This Row],[SMT]],'[1]Section 163(j) Election'!$A$5:$J$1406,7,0)</f>
        <v>0</v>
      </c>
    </row>
    <row r="972" spans="1:20" s="5" customFormat="1" ht="30" customHeight="1" x14ac:dyDescent="0.25">
      <c r="A972" s="5" t="s">
        <v>2997</v>
      </c>
      <c r="B972" s="15">
        <v>65278</v>
      </c>
      <c r="C972" s="6">
        <v>100</v>
      </c>
      <c r="D972" s="5" t="s">
        <v>2997</v>
      </c>
      <c r="E972" s="5" t="s">
        <v>3015</v>
      </c>
      <c r="F972" s="5" t="s">
        <v>3016</v>
      </c>
      <c r="G972" s="5" t="s">
        <v>185</v>
      </c>
      <c r="H972" s="5" t="s">
        <v>88</v>
      </c>
      <c r="I972" s="5" t="s">
        <v>32</v>
      </c>
      <c r="J972" s="5" t="s">
        <v>89</v>
      </c>
      <c r="K972" s="7">
        <v>40897</v>
      </c>
      <c r="L972" s="7"/>
      <c r="M972" s="6" t="s">
        <v>250</v>
      </c>
      <c r="N972" s="5" t="s">
        <v>47</v>
      </c>
      <c r="O972" s="9"/>
      <c r="P972" s="6" t="str">
        <f>VLOOKUP(Table1[[#This Row],[SMT]],Table13[[SMT'#]:[163 J Election Question]],9,0)</f>
        <v>No</v>
      </c>
      <c r="Q972" s="6"/>
      <c r="R972" s="6"/>
      <c r="S97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72" s="38">
        <f>VLOOKUP(Table1[[#This Row],[SMT]],'[1]Section 163(j) Election'!$A$5:$J$1406,7,0)</f>
        <v>0</v>
      </c>
    </row>
    <row r="973" spans="1:20" s="5" customFormat="1" ht="30" customHeight="1" x14ac:dyDescent="0.25">
      <c r="A973" s="5" t="s">
        <v>2997</v>
      </c>
      <c r="B973" s="15">
        <v>65286</v>
      </c>
      <c r="C973" s="6">
        <v>100</v>
      </c>
      <c r="D973" s="5" t="s">
        <v>2997</v>
      </c>
      <c r="E973" s="5" t="s">
        <v>3017</v>
      </c>
      <c r="F973" s="5" t="s">
        <v>3018</v>
      </c>
      <c r="G973" s="5" t="s">
        <v>629</v>
      </c>
      <c r="H973" s="5" t="s">
        <v>630</v>
      </c>
      <c r="I973" s="5" t="s">
        <v>43</v>
      </c>
      <c r="J973" s="5" t="s">
        <v>631</v>
      </c>
      <c r="K973" s="7">
        <v>40758</v>
      </c>
      <c r="L973" s="7"/>
      <c r="M973" s="6" t="s">
        <v>135</v>
      </c>
      <c r="N973" s="5" t="s">
        <v>47</v>
      </c>
      <c r="O973" s="9"/>
      <c r="P973" s="6" t="str">
        <f>VLOOKUP(Table1[[#This Row],[SMT]],Table13[[SMT'#]:[163 J Election Question]],9,0)</f>
        <v>No</v>
      </c>
      <c r="Q973" s="6"/>
      <c r="R973" s="6"/>
      <c r="S97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73" s="37">
        <f>VLOOKUP(Table1[[#This Row],[SMT]],'[1]Section 163(j) Election'!$A$5:$J$1406,7,0)</f>
        <v>2022</v>
      </c>
    </row>
    <row r="974" spans="1:20" s="5" customFormat="1" ht="30" customHeight="1" x14ac:dyDescent="0.25">
      <c r="A974" s="5" t="s">
        <v>1642</v>
      </c>
      <c r="B974" s="15">
        <v>65287</v>
      </c>
      <c r="C974" s="6">
        <v>100</v>
      </c>
      <c r="D974" s="5" t="s">
        <v>1642</v>
      </c>
      <c r="E974" s="5" t="s">
        <v>1643</v>
      </c>
      <c r="F974" s="5" t="s">
        <v>1644</v>
      </c>
      <c r="G974" s="5" t="s">
        <v>1645</v>
      </c>
      <c r="H974" s="5" t="s">
        <v>182</v>
      </c>
      <c r="I974" s="5" t="s">
        <v>32</v>
      </c>
      <c r="J974" s="5" t="s">
        <v>78</v>
      </c>
      <c r="K974" s="7">
        <v>40814</v>
      </c>
      <c r="L974" s="7"/>
      <c r="M974" s="6" t="s">
        <v>250</v>
      </c>
      <c r="N974" s="5" t="s">
        <v>47</v>
      </c>
      <c r="O974" s="9"/>
      <c r="P974" s="6" t="str">
        <f>VLOOKUP(Table1[[#This Row],[SMT]],Table13[[SMT'#]:[163 J Election Question]],9,0)</f>
        <v>No</v>
      </c>
      <c r="Q974" s="6"/>
      <c r="R974" s="6"/>
      <c r="S97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74" s="38">
        <f>VLOOKUP(Table1[[#This Row],[SMT]],'[1]Section 163(j) Election'!$A$5:$J$1406,7,0)</f>
        <v>0</v>
      </c>
    </row>
    <row r="975" spans="1:20" s="5" customFormat="1" ht="30" customHeight="1" x14ac:dyDescent="0.25">
      <c r="A975" s="5" t="s">
        <v>591</v>
      </c>
      <c r="B975" s="15">
        <v>65291</v>
      </c>
      <c r="C975" s="6">
        <v>100</v>
      </c>
      <c r="D975" s="5" t="s">
        <v>591</v>
      </c>
      <c r="E975" s="5" t="s">
        <v>609</v>
      </c>
      <c r="F975" s="5" t="s">
        <v>610</v>
      </c>
      <c r="G975" s="5" t="s">
        <v>611</v>
      </c>
      <c r="H975" s="5" t="s">
        <v>109</v>
      </c>
      <c r="I975" s="5" t="s">
        <v>32</v>
      </c>
      <c r="J975" s="5" t="s">
        <v>333</v>
      </c>
      <c r="K975" s="7">
        <v>40756</v>
      </c>
      <c r="L975" s="7"/>
      <c r="M975" s="6" t="s">
        <v>334</v>
      </c>
      <c r="N975" s="5" t="s">
        <v>47</v>
      </c>
      <c r="O975" s="9"/>
      <c r="P975" s="6" t="str">
        <f>VLOOKUP(Table1[[#This Row],[SMT]],Table13[[SMT'#]:[163 J Election Question]],9,0)</f>
        <v>Yes</v>
      </c>
      <c r="Q975" s="6">
        <v>2018</v>
      </c>
      <c r="R975" s="6"/>
      <c r="S97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75" s="37">
        <f>VLOOKUP(Table1[[#This Row],[SMT]],'[1]Section 163(j) Election'!$A$5:$J$1406,7,0)</f>
        <v>2018</v>
      </c>
    </row>
    <row r="976" spans="1:20" s="5" customFormat="1" ht="30" customHeight="1" x14ac:dyDescent="0.25">
      <c r="A976" s="21" t="s">
        <v>4208</v>
      </c>
      <c r="B976" s="19">
        <v>65310</v>
      </c>
      <c r="C976" s="20">
        <v>100</v>
      </c>
      <c r="D976" s="21" t="s">
        <v>4208</v>
      </c>
      <c r="E976" s="21" t="s">
        <v>4223</v>
      </c>
      <c r="F976" s="21" t="s">
        <v>4224</v>
      </c>
      <c r="G976" s="21" t="s">
        <v>744</v>
      </c>
      <c r="H976" s="21" t="s">
        <v>431</v>
      </c>
      <c r="I976" s="21" t="s">
        <v>43</v>
      </c>
      <c r="J976" s="21" t="s">
        <v>44</v>
      </c>
      <c r="K976" s="22">
        <v>40716</v>
      </c>
      <c r="L976" s="22"/>
      <c r="M976" s="20" t="s">
        <v>334</v>
      </c>
      <c r="N976" s="21" t="s">
        <v>47</v>
      </c>
      <c r="O976" s="23"/>
      <c r="P976" s="20" t="s">
        <v>21</v>
      </c>
      <c r="Q976" s="20">
        <v>2019</v>
      </c>
      <c r="R976" s="20"/>
      <c r="S97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76" s="38">
        <f>VLOOKUP(Table1[[#This Row],[SMT]],'[1]Section 163(j) Election'!$A$5:$J$1406,7,0)</f>
        <v>2018</v>
      </c>
    </row>
    <row r="977" spans="1:20" s="5" customFormat="1" ht="30" customHeight="1" x14ac:dyDescent="0.25">
      <c r="A977" s="5" t="s">
        <v>4092</v>
      </c>
      <c r="B977" s="15">
        <v>65323</v>
      </c>
      <c r="C977" s="6">
        <v>100</v>
      </c>
      <c r="D977" s="5" t="s">
        <v>4092</v>
      </c>
      <c r="E977" s="5" t="s">
        <v>4097</v>
      </c>
      <c r="F977" s="5" t="s">
        <v>4098</v>
      </c>
      <c r="G977" s="5" t="s">
        <v>4099</v>
      </c>
      <c r="H977" s="5" t="s">
        <v>164</v>
      </c>
      <c r="I977" s="5" t="s">
        <v>133</v>
      </c>
      <c r="J977" s="5" t="s">
        <v>153</v>
      </c>
      <c r="K977" s="7">
        <v>41059</v>
      </c>
      <c r="L977" s="7"/>
      <c r="M977" s="6" t="s">
        <v>334</v>
      </c>
      <c r="N977" s="5" t="s">
        <v>47</v>
      </c>
      <c r="O977" s="9"/>
      <c r="P977" s="6" t="str">
        <f>VLOOKUP(Table1[[#This Row],[SMT]],[3]Sheet1!$A$11:$AC$60,29,0)</f>
        <v>Yes</v>
      </c>
      <c r="Q977" s="6">
        <v>2019</v>
      </c>
      <c r="R977" s="6"/>
      <c r="S97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77" s="37">
        <f>VLOOKUP(Table1[[#This Row],[SMT]],'[1]Section 163(j) Election'!$A$5:$J$1406,7,0)</f>
        <v>2018</v>
      </c>
    </row>
    <row r="978" spans="1:20" s="5" customFormat="1" ht="30" customHeight="1" x14ac:dyDescent="0.25">
      <c r="A978" s="5" t="s">
        <v>1767</v>
      </c>
      <c r="B978" s="15">
        <v>65334</v>
      </c>
      <c r="C978" s="6">
        <v>100</v>
      </c>
      <c r="D978" s="5" t="s">
        <v>1767</v>
      </c>
      <c r="E978" s="5" t="s">
        <v>1772</v>
      </c>
      <c r="F978" s="5" t="s">
        <v>1773</v>
      </c>
      <c r="G978" s="5" t="s">
        <v>1774</v>
      </c>
      <c r="H978" s="5" t="s">
        <v>203</v>
      </c>
      <c r="I978" s="5" t="s">
        <v>133</v>
      </c>
      <c r="J978" s="5" t="s">
        <v>1775</v>
      </c>
      <c r="K978" s="7">
        <v>41376</v>
      </c>
      <c r="L978" s="7"/>
      <c r="M978" s="6" t="s">
        <v>250</v>
      </c>
      <c r="N978" s="5" t="s">
        <v>56</v>
      </c>
      <c r="O978" s="9"/>
      <c r="P978" s="6" t="str">
        <f>VLOOKUP(Table1[[#This Row],[SMT]],Table13[[SMT'#]:[163 J Election Question]],9,0)</f>
        <v>Yes</v>
      </c>
      <c r="Q978" s="6">
        <v>2018</v>
      </c>
      <c r="R978" s="6"/>
      <c r="S97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78" s="38">
        <f>VLOOKUP(Table1[[#This Row],[SMT]],'[1]Section 163(j) Election'!$A$5:$J$1406,7,0)</f>
        <v>2018</v>
      </c>
    </row>
    <row r="979" spans="1:20" s="5" customFormat="1" ht="30" customHeight="1" x14ac:dyDescent="0.25">
      <c r="A979" s="5" t="s">
        <v>2997</v>
      </c>
      <c r="B979" s="15">
        <v>65339</v>
      </c>
      <c r="C979" s="6">
        <v>100</v>
      </c>
      <c r="D979" s="5" t="s">
        <v>2997</v>
      </c>
      <c r="E979" s="5" t="s">
        <v>3019</v>
      </c>
      <c r="F979" s="5" t="s">
        <v>3020</v>
      </c>
      <c r="G979" s="5" t="s">
        <v>3021</v>
      </c>
      <c r="H979" s="5" t="s">
        <v>289</v>
      </c>
      <c r="I979" s="5" t="s">
        <v>133</v>
      </c>
      <c r="J979" s="5" t="s">
        <v>171</v>
      </c>
      <c r="K979" s="7">
        <v>40771</v>
      </c>
      <c r="L979" s="7"/>
      <c r="M979" s="6" t="s">
        <v>334</v>
      </c>
      <c r="N979" s="5" t="s">
        <v>47</v>
      </c>
      <c r="O979" s="9"/>
      <c r="P979" s="6" t="str">
        <f>VLOOKUP(Table1[[#This Row],[SMT]],Table13[[SMT'#]:[163 J Election Question]],9,0)</f>
        <v>No</v>
      </c>
      <c r="Q979" s="6"/>
      <c r="R979" s="6"/>
      <c r="S97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79" s="37">
        <f>VLOOKUP(Table1[[#This Row],[SMT]],'[1]Section 163(j) Election'!$A$5:$J$1406,7,0)</f>
        <v>0</v>
      </c>
    </row>
    <row r="980" spans="1:20" s="5" customFormat="1" ht="30" customHeight="1" x14ac:dyDescent="0.25">
      <c r="A980" s="5" t="s">
        <v>2997</v>
      </c>
      <c r="B980" s="15">
        <v>65345</v>
      </c>
      <c r="C980" s="6">
        <v>75</v>
      </c>
      <c r="D980" s="5" t="s">
        <v>2997</v>
      </c>
      <c r="E980" s="5" t="s">
        <v>3022</v>
      </c>
      <c r="F980" s="5" t="s">
        <v>3023</v>
      </c>
      <c r="G980" s="5" t="s">
        <v>1167</v>
      </c>
      <c r="H980" s="5" t="s">
        <v>144</v>
      </c>
      <c r="I980" s="5" t="s">
        <v>133</v>
      </c>
      <c r="J980" s="5" t="s">
        <v>1168</v>
      </c>
      <c r="K980" s="7">
        <v>41030</v>
      </c>
      <c r="L980" s="7"/>
      <c r="M980" s="6" t="s">
        <v>135</v>
      </c>
      <c r="N980" s="5" t="s">
        <v>178</v>
      </c>
      <c r="O980" s="9"/>
      <c r="P980" s="6" t="str">
        <f>VLOOKUP(Table1[[#This Row],[SMT]],Table13[[SMT'#]:[163 J Election Question]],9,0)</f>
        <v>No</v>
      </c>
      <c r="Q980" s="6"/>
      <c r="R980" s="6"/>
      <c r="S98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80" s="38">
        <f>VLOOKUP(Table1[[#This Row],[SMT]],'[1]Section 163(j) Election'!$A$5:$J$1406,7,0)</f>
        <v>2022</v>
      </c>
    </row>
    <row r="981" spans="1:20" s="5" customFormat="1" ht="30" customHeight="1" x14ac:dyDescent="0.25">
      <c r="A981" s="5" t="s">
        <v>4092</v>
      </c>
      <c r="B981" s="15">
        <v>65345</v>
      </c>
      <c r="C981" s="6">
        <v>25</v>
      </c>
      <c r="D981" s="5" t="s">
        <v>4092</v>
      </c>
      <c r="E981" s="5" t="s">
        <v>3022</v>
      </c>
      <c r="F981" s="5" t="s">
        <v>3023</v>
      </c>
      <c r="G981" s="5" t="s">
        <v>1167</v>
      </c>
      <c r="H981" s="5" t="s">
        <v>144</v>
      </c>
      <c r="I981" s="5" t="s">
        <v>133</v>
      </c>
      <c r="J981" s="5" t="s">
        <v>1168</v>
      </c>
      <c r="K981" s="7">
        <v>41030</v>
      </c>
      <c r="L981" s="7"/>
      <c r="M981" s="6" t="s">
        <v>135</v>
      </c>
      <c r="N981" s="5" t="s">
        <v>178</v>
      </c>
      <c r="O981" s="9"/>
      <c r="P981" s="6" t="str">
        <f>VLOOKUP(Table1[[#This Row],[SMT]],Table13[[SMT'#]:[163 J Election Question]],9,0)</f>
        <v>No</v>
      </c>
      <c r="Q981" s="6"/>
      <c r="R981" s="6"/>
      <c r="S98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81" s="37">
        <f>VLOOKUP(Table1[[#This Row],[SMT]],'[1]Section 163(j) Election'!$A$5:$J$1406,7,0)</f>
        <v>2022</v>
      </c>
    </row>
    <row r="982" spans="1:20" s="5" customFormat="1" ht="30" customHeight="1" x14ac:dyDescent="0.25">
      <c r="A982" s="5" t="s">
        <v>1473</v>
      </c>
      <c r="B982" s="15">
        <v>65350</v>
      </c>
      <c r="C982" s="6">
        <v>100</v>
      </c>
      <c r="D982" s="5" t="s">
        <v>1473</v>
      </c>
      <c r="E982" s="5" t="s">
        <v>1484</v>
      </c>
      <c r="F982" s="5" t="s">
        <v>1485</v>
      </c>
      <c r="G982" s="5" t="s">
        <v>1486</v>
      </c>
      <c r="H982" s="5" t="s">
        <v>42</v>
      </c>
      <c r="I982" s="5" t="s">
        <v>43</v>
      </c>
      <c r="J982" s="5" t="s">
        <v>862</v>
      </c>
      <c r="K982" s="7">
        <v>40686</v>
      </c>
      <c r="L982" s="7"/>
      <c r="M982" s="6" t="s">
        <v>250</v>
      </c>
      <c r="N982" s="5" t="s">
        <v>56</v>
      </c>
      <c r="O982" s="9"/>
      <c r="P982" s="6" t="str">
        <f>VLOOKUP(Table1[[#This Row],[SMT]],Table13[[SMT'#]:[163 J Election Question]],9,0)</f>
        <v>No</v>
      </c>
      <c r="Q982" s="6"/>
      <c r="R982" s="6"/>
      <c r="S98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82" s="38">
        <f>VLOOKUP(Table1[[#This Row],[SMT]],'[1]Section 163(j) Election'!$A$5:$J$1406,7,0)</f>
        <v>2022</v>
      </c>
    </row>
    <row r="983" spans="1:20" s="5" customFormat="1" ht="30" customHeight="1" x14ac:dyDescent="0.25">
      <c r="A983" s="5" t="s">
        <v>378</v>
      </c>
      <c r="B983" s="15">
        <v>65351</v>
      </c>
      <c r="C983" s="6">
        <v>100</v>
      </c>
      <c r="D983" s="5" t="s">
        <v>378</v>
      </c>
      <c r="E983" s="5" t="s">
        <v>395</v>
      </c>
      <c r="F983" s="5" t="s">
        <v>396</v>
      </c>
      <c r="G983" s="5" t="s">
        <v>397</v>
      </c>
      <c r="H983" s="5" t="s">
        <v>133</v>
      </c>
      <c r="I983" s="5" t="s">
        <v>133</v>
      </c>
      <c r="J983" s="5" t="s">
        <v>298</v>
      </c>
      <c r="K983" s="7">
        <v>40896</v>
      </c>
      <c r="L983" s="7"/>
      <c r="M983" s="6" t="s">
        <v>135</v>
      </c>
      <c r="N983" s="5" t="s">
        <v>47</v>
      </c>
      <c r="O983" s="9"/>
      <c r="P983" s="6" t="str">
        <f>VLOOKUP(Table1[[#This Row],[SMT]],Table13[[SMT'#]:[163 J Election Question]],9,0)</f>
        <v>No</v>
      </c>
      <c r="Q983" s="6"/>
      <c r="R983" s="6"/>
      <c r="S98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83" s="37">
        <f>VLOOKUP(Table1[[#This Row],[SMT]],'[1]Section 163(j) Election'!$A$5:$J$1406,7,0)</f>
        <v>0</v>
      </c>
    </row>
    <row r="984" spans="1:20" s="5" customFormat="1" ht="30" customHeight="1" x14ac:dyDescent="0.25">
      <c r="A984" s="26" t="s">
        <v>4208</v>
      </c>
      <c r="B984" s="33">
        <v>65354</v>
      </c>
      <c r="C984" s="25">
        <v>100</v>
      </c>
      <c r="D984" s="26" t="s">
        <v>4208</v>
      </c>
      <c r="E984" s="26" t="s">
        <v>4225</v>
      </c>
      <c r="F984" s="26" t="s">
        <v>4226</v>
      </c>
      <c r="G984" s="26" t="s">
        <v>4227</v>
      </c>
      <c r="H984" s="26" t="s">
        <v>42</v>
      </c>
      <c r="I984" s="26" t="s">
        <v>43</v>
      </c>
      <c r="J984" s="26" t="s">
        <v>323</v>
      </c>
      <c r="K984" s="34">
        <v>40758</v>
      </c>
      <c r="L984" s="34"/>
      <c r="M984" s="25" t="s">
        <v>135</v>
      </c>
      <c r="N984" s="26" t="s">
        <v>47</v>
      </c>
      <c r="O984" s="35"/>
      <c r="P984" s="25" t="str">
        <f>VLOOKUP(Table1[[#This Row],[SMT]],Table13[[SMT'#]:[163 J Election Question]],9,0)</f>
        <v>No</v>
      </c>
      <c r="Q984" s="25"/>
      <c r="R984" s="25"/>
      <c r="S98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84" s="38">
        <f>VLOOKUP(Table1[[#This Row],[SMT]],'[1]Section 163(j) Election'!$A$5:$J$1406,7,0)</f>
        <v>0</v>
      </c>
    </row>
    <row r="985" spans="1:20" s="5" customFormat="1" ht="30" customHeight="1" x14ac:dyDescent="0.25">
      <c r="A985" s="5" t="s">
        <v>1304</v>
      </c>
      <c r="B985" s="15">
        <v>65355</v>
      </c>
      <c r="C985" s="6">
        <v>100</v>
      </c>
      <c r="D985" s="5" t="s">
        <v>1304</v>
      </c>
      <c r="E985" s="5" t="s">
        <v>1328</v>
      </c>
      <c r="F985" s="5" t="s">
        <v>1329</v>
      </c>
      <c r="G985" s="5" t="s">
        <v>1330</v>
      </c>
      <c r="H985" s="5" t="s">
        <v>1319</v>
      </c>
      <c r="I985" s="5" t="s">
        <v>17</v>
      </c>
      <c r="J985" s="5" t="s">
        <v>473</v>
      </c>
      <c r="K985" s="7">
        <v>40556</v>
      </c>
      <c r="L985" s="7"/>
      <c r="M985" s="6" t="s">
        <v>123</v>
      </c>
      <c r="N985" s="5" t="s">
        <v>56</v>
      </c>
      <c r="O985" s="9"/>
      <c r="P985" s="6" t="str">
        <f>VLOOKUP(Table1[[#This Row],[SMT]],Table13[[SMT'#]:[163 J Election Question]],9,0)</f>
        <v>No</v>
      </c>
      <c r="Q985" s="6"/>
      <c r="R985" s="6"/>
      <c r="S98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85" s="37">
        <f>VLOOKUP(Table1[[#This Row],[SMT]],'[1]Section 163(j) Election'!$A$5:$J$1406,7,0)</f>
        <v>0</v>
      </c>
    </row>
    <row r="986" spans="1:20" s="5" customFormat="1" ht="30" customHeight="1" x14ac:dyDescent="0.25">
      <c r="A986" s="5" t="s">
        <v>1681</v>
      </c>
      <c r="B986" s="15">
        <v>65356</v>
      </c>
      <c r="C986" s="6">
        <v>100</v>
      </c>
      <c r="D986" s="5" t="s">
        <v>1681</v>
      </c>
      <c r="E986" s="5" t="s">
        <v>1682</v>
      </c>
      <c r="F986" s="5" t="s">
        <v>1683</v>
      </c>
      <c r="G986" s="5" t="s">
        <v>1684</v>
      </c>
      <c r="H986" s="5" t="s">
        <v>127</v>
      </c>
      <c r="I986" s="5" t="s">
        <v>43</v>
      </c>
      <c r="J986" s="5" t="s">
        <v>44</v>
      </c>
      <c r="K986" s="7">
        <v>40994</v>
      </c>
      <c r="L986" s="7"/>
      <c r="M986" s="6" t="s">
        <v>250</v>
      </c>
      <c r="N986" s="5" t="s">
        <v>47</v>
      </c>
      <c r="O986" s="9"/>
      <c r="P986" s="6" t="str">
        <f>VLOOKUP(Table1[[#This Row],[SMT]],Table13[[SMT'#]:[163 J Election Question]],9,0)</f>
        <v>No</v>
      </c>
      <c r="Q986" s="6"/>
      <c r="R986" s="6"/>
      <c r="S98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86" s="38">
        <f>VLOOKUP(Table1[[#This Row],[SMT]],'[1]Section 163(j) Election'!$A$5:$J$1406,7,0)</f>
        <v>0</v>
      </c>
    </row>
    <row r="987" spans="1:20" s="5" customFormat="1" ht="30" customHeight="1" x14ac:dyDescent="0.25">
      <c r="A987" s="5" t="s">
        <v>1681</v>
      </c>
      <c r="B987" s="15">
        <v>65368</v>
      </c>
      <c r="C987" s="6">
        <v>100</v>
      </c>
      <c r="D987" s="5" t="s">
        <v>1681</v>
      </c>
      <c r="E987" s="5" t="s">
        <v>1685</v>
      </c>
      <c r="F987" s="5" t="s">
        <v>1686</v>
      </c>
      <c r="G987" s="5" t="s">
        <v>1156</v>
      </c>
      <c r="H987" s="5" t="s">
        <v>127</v>
      </c>
      <c r="I987" s="5" t="s">
        <v>43</v>
      </c>
      <c r="J987" s="5" t="s">
        <v>323</v>
      </c>
      <c r="K987" s="7">
        <v>41142</v>
      </c>
      <c r="L987" s="7"/>
      <c r="M987" s="6" t="s">
        <v>334</v>
      </c>
      <c r="N987" s="5" t="s">
        <v>47</v>
      </c>
      <c r="O987" s="9"/>
      <c r="P987" s="6" t="str">
        <f>VLOOKUP(Table1[[#This Row],[SMT]],Table13[[SMT'#]:[163 J Election Question]],9,0)</f>
        <v>No</v>
      </c>
      <c r="Q987" s="6"/>
      <c r="R987" s="6"/>
      <c r="S98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87" s="37">
        <f>VLOOKUP(Table1[[#This Row],[SMT]],'[1]Section 163(j) Election'!$A$5:$J$1406,7,0)</f>
        <v>0</v>
      </c>
    </row>
    <row r="988" spans="1:20" s="5" customFormat="1" ht="30" customHeight="1" x14ac:dyDescent="0.25">
      <c r="A988" s="5" t="s">
        <v>591</v>
      </c>
      <c r="B988" s="15">
        <v>65379</v>
      </c>
      <c r="C988" s="6">
        <v>100</v>
      </c>
      <c r="D988" s="5" t="s">
        <v>591</v>
      </c>
      <c r="E988" s="5" t="s">
        <v>612</v>
      </c>
      <c r="F988" s="5" t="s">
        <v>613</v>
      </c>
      <c r="G988" s="5" t="s">
        <v>604</v>
      </c>
      <c r="H988" s="5" t="s">
        <v>431</v>
      </c>
      <c r="I988" s="5" t="s">
        <v>43</v>
      </c>
      <c r="J988" s="5" t="s">
        <v>432</v>
      </c>
      <c r="K988" s="7">
        <v>40885</v>
      </c>
      <c r="L988" s="7"/>
      <c r="M988" s="6" t="s">
        <v>334</v>
      </c>
      <c r="N988" s="5" t="s">
        <v>47</v>
      </c>
      <c r="O988" s="9"/>
      <c r="P988" s="6" t="str">
        <f>VLOOKUP(Table1[[#This Row],[SMT]],Table13[[SMT'#]:[163 J Election Question]],9,0)</f>
        <v>No</v>
      </c>
      <c r="Q988" s="6"/>
      <c r="R988" s="6"/>
      <c r="S98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88" s="38">
        <f>VLOOKUP(Table1[[#This Row],[SMT]],'[1]Section 163(j) Election'!$A$5:$J$1406,7,0)</f>
        <v>0</v>
      </c>
    </row>
    <row r="989" spans="1:20" s="5" customFormat="1" ht="30" customHeight="1" x14ac:dyDescent="0.25">
      <c r="A989" s="5" t="s">
        <v>2997</v>
      </c>
      <c r="B989" s="15">
        <v>65380</v>
      </c>
      <c r="C989" s="6">
        <v>100</v>
      </c>
      <c r="D989" s="5" t="s">
        <v>2997</v>
      </c>
      <c r="E989" s="5" t="s">
        <v>3024</v>
      </c>
      <c r="F989" s="5" t="s">
        <v>3025</v>
      </c>
      <c r="G989" s="5" t="s">
        <v>148</v>
      </c>
      <c r="H989" s="5" t="s">
        <v>115</v>
      </c>
      <c r="I989" s="5" t="s">
        <v>43</v>
      </c>
      <c r="J989" s="5" t="s">
        <v>149</v>
      </c>
      <c r="K989" s="7">
        <v>40862</v>
      </c>
      <c r="L989" s="7"/>
      <c r="M989" s="6" t="s">
        <v>250</v>
      </c>
      <c r="N989" s="5" t="s">
        <v>26</v>
      </c>
      <c r="O989" s="9"/>
      <c r="P989" s="6" t="str">
        <f>VLOOKUP(Table1[[#This Row],[SMT]],Table13[[SMT'#]:[163 J Election Question]],9,0)</f>
        <v>No</v>
      </c>
      <c r="Q989" s="6"/>
      <c r="R989" s="6"/>
      <c r="S98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89" s="37">
        <f>VLOOKUP(Table1[[#This Row],[SMT]],'[1]Section 163(j) Election'!$A$5:$J$1406,7,0)</f>
        <v>2022</v>
      </c>
    </row>
    <row r="990" spans="1:20" s="27" customFormat="1" ht="30" customHeight="1" x14ac:dyDescent="0.25">
      <c r="A990" s="5" t="s">
        <v>378</v>
      </c>
      <c r="B990" s="15">
        <v>65386</v>
      </c>
      <c r="C990" s="6">
        <v>100</v>
      </c>
      <c r="D990" s="5" t="s">
        <v>378</v>
      </c>
      <c r="E990" s="5" t="s">
        <v>398</v>
      </c>
      <c r="F990" s="5" t="s">
        <v>399</v>
      </c>
      <c r="G990" s="5" t="s">
        <v>126</v>
      </c>
      <c r="H990" s="5" t="s">
        <v>127</v>
      </c>
      <c r="I990" s="5" t="s">
        <v>43</v>
      </c>
      <c r="J990" s="5" t="s">
        <v>128</v>
      </c>
      <c r="K990" s="7">
        <v>40907</v>
      </c>
      <c r="L990" s="7"/>
      <c r="M990" s="6" t="s">
        <v>250</v>
      </c>
      <c r="N990" s="5" t="s">
        <v>47</v>
      </c>
      <c r="O990" s="9"/>
      <c r="P990" s="6" t="str">
        <f>VLOOKUP(Table1[[#This Row],[SMT]],Table13[[SMT'#]:[163 J Election Question]],9,0)</f>
        <v>No</v>
      </c>
      <c r="Q990" s="6"/>
      <c r="R990" s="6"/>
      <c r="S99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90" s="38">
        <f>VLOOKUP(Table1[[#This Row],[SMT]],'[1]Section 163(j) Election'!$A$5:$J$1406,7,0)</f>
        <v>0</v>
      </c>
    </row>
    <row r="991" spans="1:20" s="5" customFormat="1" ht="30" customHeight="1" x14ac:dyDescent="0.25">
      <c r="A991" s="5" t="s">
        <v>4092</v>
      </c>
      <c r="B991" s="15">
        <v>65391</v>
      </c>
      <c r="C991" s="6">
        <v>100</v>
      </c>
      <c r="D991" s="5" t="s">
        <v>4092</v>
      </c>
      <c r="E991" s="5" t="s">
        <v>4100</v>
      </c>
      <c r="F991" s="5" t="s">
        <v>4101</v>
      </c>
      <c r="G991" s="5" t="s">
        <v>163</v>
      </c>
      <c r="H991" s="5" t="s">
        <v>164</v>
      </c>
      <c r="I991" s="5" t="s">
        <v>133</v>
      </c>
      <c r="J991" s="5" t="s">
        <v>165</v>
      </c>
      <c r="K991" s="7">
        <v>41037</v>
      </c>
      <c r="L991" s="7"/>
      <c r="M991" s="6" t="s">
        <v>334</v>
      </c>
      <c r="N991" s="5" t="s">
        <v>56</v>
      </c>
      <c r="O991" s="9"/>
      <c r="P991" s="6" t="str">
        <f>VLOOKUP(Table1[[#This Row],[SMT]],[3]Sheet1!$A$11:$AC$60,29,0)</f>
        <v>No</v>
      </c>
      <c r="Q991" s="6"/>
      <c r="R991" s="6"/>
      <c r="S99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91" s="37">
        <f>VLOOKUP(Table1[[#This Row],[SMT]],'[1]Section 163(j) Election'!$A$5:$J$1406,7,0)</f>
        <v>0</v>
      </c>
    </row>
    <row r="992" spans="1:20" s="5" customFormat="1" ht="30" customHeight="1" x14ac:dyDescent="0.25">
      <c r="A992" s="5" t="s">
        <v>4108</v>
      </c>
      <c r="B992" s="15">
        <v>65392</v>
      </c>
      <c r="C992" s="6">
        <v>100</v>
      </c>
      <c r="D992" s="5" t="s">
        <v>4108</v>
      </c>
      <c r="E992" s="5" t="s">
        <v>4109</v>
      </c>
      <c r="F992" s="5" t="s">
        <v>4110</v>
      </c>
      <c r="G992" s="5" t="s">
        <v>828</v>
      </c>
      <c r="H992" s="5" t="s">
        <v>164</v>
      </c>
      <c r="I992" s="5" t="s">
        <v>133</v>
      </c>
      <c r="J992" s="5" t="s">
        <v>302</v>
      </c>
      <c r="K992" s="7">
        <v>41626</v>
      </c>
      <c r="L992" s="7"/>
      <c r="M992" s="6" t="s">
        <v>459</v>
      </c>
      <c r="N992" s="5" t="s">
        <v>47</v>
      </c>
      <c r="O992" s="9"/>
      <c r="P992" s="6" t="str">
        <f>VLOOKUP(Table1[[#This Row],[SMT]],[3]Sheet1!$A$11:$AC$60,29,0)</f>
        <v>No</v>
      </c>
      <c r="Q992" s="6"/>
      <c r="R992" s="6"/>
      <c r="S99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92" s="38">
        <f>VLOOKUP(Table1[[#This Row],[SMT]],'[1]Section 163(j) Election'!$A$5:$J$1406,7,0)</f>
        <v>0</v>
      </c>
    </row>
    <row r="993" spans="1:20" s="5" customFormat="1" ht="30" customHeight="1" x14ac:dyDescent="0.25">
      <c r="A993" s="5" t="s">
        <v>591</v>
      </c>
      <c r="B993" s="15">
        <v>65399</v>
      </c>
      <c r="C993" s="6">
        <v>100</v>
      </c>
      <c r="D993" s="5" t="s">
        <v>591</v>
      </c>
      <c r="E993" s="5" t="s">
        <v>614</v>
      </c>
      <c r="F993" s="5" t="s">
        <v>615</v>
      </c>
      <c r="G993" s="5" t="s">
        <v>604</v>
      </c>
      <c r="H993" s="5" t="s">
        <v>431</v>
      </c>
      <c r="I993" s="5" t="s">
        <v>43</v>
      </c>
      <c r="J993" s="5" t="s">
        <v>432</v>
      </c>
      <c r="K993" s="7">
        <v>40847</v>
      </c>
      <c r="L993" s="7"/>
      <c r="M993" s="6" t="s">
        <v>334</v>
      </c>
      <c r="N993" s="5" t="s">
        <v>47</v>
      </c>
      <c r="O993" s="9"/>
      <c r="P993" s="6" t="str">
        <f>VLOOKUP(Table1[[#This Row],[SMT]],Table13[[SMT'#]:[163 J Election Question]],9,0)</f>
        <v>No</v>
      </c>
      <c r="Q993" s="6"/>
      <c r="R993" s="6"/>
      <c r="S99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93" s="37">
        <f>VLOOKUP(Table1[[#This Row],[SMT]],'[1]Section 163(j) Election'!$A$5:$J$1406,7,0)</f>
        <v>0</v>
      </c>
    </row>
    <row r="994" spans="1:20" s="5" customFormat="1" ht="30" customHeight="1" x14ac:dyDescent="0.25">
      <c r="A994" s="5" t="s">
        <v>3117</v>
      </c>
      <c r="B994" s="15">
        <v>65401</v>
      </c>
      <c r="C994" s="6">
        <v>100</v>
      </c>
      <c r="D994" s="5" t="s">
        <v>3117</v>
      </c>
      <c r="E994" s="5" t="s">
        <v>3121</v>
      </c>
      <c r="F994" s="5" t="s">
        <v>3122</v>
      </c>
      <c r="G994" s="5" t="s">
        <v>1063</v>
      </c>
      <c r="H994" s="5" t="s">
        <v>203</v>
      </c>
      <c r="I994" s="5" t="s">
        <v>133</v>
      </c>
      <c r="J994" s="5" t="s">
        <v>1064</v>
      </c>
      <c r="K994" s="7">
        <v>41213</v>
      </c>
      <c r="L994" s="7"/>
      <c r="M994" s="6" t="s">
        <v>404</v>
      </c>
      <c r="N994" s="5" t="s">
        <v>47</v>
      </c>
      <c r="O994" s="9"/>
      <c r="P994" s="6" t="str">
        <f>VLOOKUP(Table1[[#This Row],[SMT]],Table13[[SMT'#]:[163 J Election Question]],9,0)</f>
        <v>No</v>
      </c>
      <c r="Q994" s="6"/>
      <c r="R994" s="6"/>
      <c r="S99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94" s="38">
        <f>VLOOKUP(Table1[[#This Row],[SMT]],'[1]Section 163(j) Election'!$A$5:$J$1406,7,0)</f>
        <v>0</v>
      </c>
    </row>
    <row r="995" spans="1:20" s="5" customFormat="1" ht="30" customHeight="1" x14ac:dyDescent="0.25">
      <c r="A995" s="5" t="s">
        <v>378</v>
      </c>
      <c r="B995" s="15">
        <v>65403</v>
      </c>
      <c r="C995" s="6">
        <v>100</v>
      </c>
      <c r="D995" s="5" t="s">
        <v>378</v>
      </c>
      <c r="E995" s="5" t="s">
        <v>400</v>
      </c>
      <c r="F995" s="5" t="s">
        <v>401</v>
      </c>
      <c r="G995" s="5" t="s">
        <v>402</v>
      </c>
      <c r="H995" s="5" t="s">
        <v>31</v>
      </c>
      <c r="I995" s="5" t="s">
        <v>32</v>
      </c>
      <c r="J995" s="5" t="s">
        <v>403</v>
      </c>
      <c r="K995" s="7">
        <v>41066</v>
      </c>
      <c r="L995" s="7"/>
      <c r="M995" s="6" t="s">
        <v>404</v>
      </c>
      <c r="N995" s="5" t="s">
        <v>47</v>
      </c>
      <c r="O995" s="9"/>
      <c r="P995" s="6" t="str">
        <f>VLOOKUP(Table1[[#This Row],[SMT]],Table13[[SMT'#]:[163 J Election Question]],9,0)</f>
        <v>No</v>
      </c>
      <c r="Q995" s="6"/>
      <c r="R995" s="6"/>
      <c r="S99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95" s="37">
        <f>VLOOKUP(Table1[[#This Row],[SMT]],'[1]Section 163(j) Election'!$A$5:$J$1406,7,0)</f>
        <v>2022</v>
      </c>
    </row>
    <row r="996" spans="1:20" s="5" customFormat="1" ht="30" customHeight="1" x14ac:dyDescent="0.25">
      <c r="A996" s="5" t="s">
        <v>378</v>
      </c>
      <c r="B996" s="15">
        <v>65409</v>
      </c>
      <c r="C996" s="6">
        <v>100</v>
      </c>
      <c r="D996" s="5" t="s">
        <v>378</v>
      </c>
      <c r="E996" s="5" t="s">
        <v>405</v>
      </c>
      <c r="F996" s="5" t="s">
        <v>406</v>
      </c>
      <c r="G996" s="5" t="s">
        <v>188</v>
      </c>
      <c r="H996" s="5" t="s">
        <v>109</v>
      </c>
      <c r="I996" s="5" t="s">
        <v>32</v>
      </c>
      <c r="J996" s="5" t="s">
        <v>19</v>
      </c>
      <c r="K996" s="7">
        <v>40800</v>
      </c>
      <c r="L996" s="7"/>
      <c r="M996" s="6" t="s">
        <v>250</v>
      </c>
      <c r="N996" s="5" t="s">
        <v>47</v>
      </c>
      <c r="O996" s="9"/>
      <c r="P996" s="6" t="str">
        <f>VLOOKUP(Table1[[#This Row],[SMT]],Table13[[SMT'#]:[163 J Election Question]],9,0)</f>
        <v>No</v>
      </c>
      <c r="Q996" s="6"/>
      <c r="R996" s="6"/>
      <c r="S99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96" s="38">
        <f>VLOOKUP(Table1[[#This Row],[SMT]],'[1]Section 163(j) Election'!$A$5:$J$1406,7,0)</f>
        <v>0</v>
      </c>
    </row>
    <row r="997" spans="1:20" s="5" customFormat="1" ht="30" customHeight="1" x14ac:dyDescent="0.25">
      <c r="A997" s="5" t="s">
        <v>378</v>
      </c>
      <c r="B997" s="15">
        <v>65410</v>
      </c>
      <c r="C997" s="6">
        <v>100</v>
      </c>
      <c r="D997" s="5" t="s">
        <v>378</v>
      </c>
      <c r="E997" s="5" t="s">
        <v>407</v>
      </c>
      <c r="F997" s="5" t="s">
        <v>408</v>
      </c>
      <c r="G997" s="5" t="s">
        <v>368</v>
      </c>
      <c r="H997" s="5" t="s">
        <v>100</v>
      </c>
      <c r="I997" s="5" t="s">
        <v>32</v>
      </c>
      <c r="J997" s="5" t="s">
        <v>122</v>
      </c>
      <c r="K997" s="7">
        <v>40711</v>
      </c>
      <c r="L997" s="7"/>
      <c r="M997" s="6" t="s">
        <v>250</v>
      </c>
      <c r="N997" s="5" t="s">
        <v>26</v>
      </c>
      <c r="O997" s="9"/>
      <c r="P997" s="6" t="str">
        <f>VLOOKUP(Table1[[#This Row],[SMT]],Table13[[SMT'#]:[163 J Election Question]],9,0)</f>
        <v>No</v>
      </c>
      <c r="Q997" s="6"/>
      <c r="R997" s="6"/>
      <c r="S99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97" s="37">
        <f>VLOOKUP(Table1[[#This Row],[SMT]],'[1]Section 163(j) Election'!$A$5:$J$1406,7,0)</f>
        <v>0</v>
      </c>
    </row>
    <row r="998" spans="1:20" s="5" customFormat="1" ht="30" customHeight="1" x14ac:dyDescent="0.25">
      <c r="A998" s="5" t="s">
        <v>618</v>
      </c>
      <c r="B998" s="15">
        <v>65411</v>
      </c>
      <c r="C998" s="6">
        <v>100</v>
      </c>
      <c r="D998" s="5" t="s">
        <v>618</v>
      </c>
      <c r="E998" s="5" t="s">
        <v>621</v>
      </c>
      <c r="F998" s="5" t="s">
        <v>622</v>
      </c>
      <c r="G998" s="5" t="s">
        <v>623</v>
      </c>
      <c r="H998" s="5" t="s">
        <v>132</v>
      </c>
      <c r="I998" s="5" t="s">
        <v>133</v>
      </c>
      <c r="J998" s="5" t="s">
        <v>624</v>
      </c>
      <c r="K998" s="7">
        <v>41361</v>
      </c>
      <c r="L998" s="7"/>
      <c r="M998" s="6" t="s">
        <v>404</v>
      </c>
      <c r="N998" s="5" t="s">
        <v>47</v>
      </c>
      <c r="O998" s="9"/>
      <c r="P998" s="6" t="str">
        <f>VLOOKUP(Table1[[#This Row],[SMT]],Table13[[SMT'#]:[163 J Election Question]],9,0)</f>
        <v>No</v>
      </c>
      <c r="Q998" s="6"/>
      <c r="R998" s="6"/>
      <c r="S99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98" s="38">
        <f>VLOOKUP(Table1[[#This Row],[SMT]],'[1]Section 163(j) Election'!$A$5:$J$1406,7,0)</f>
        <v>0</v>
      </c>
    </row>
    <row r="999" spans="1:20" s="5" customFormat="1" ht="30" customHeight="1" x14ac:dyDescent="0.25">
      <c r="A999" s="5" t="s">
        <v>2997</v>
      </c>
      <c r="B999" s="15">
        <v>65412</v>
      </c>
      <c r="C999" s="6">
        <v>100</v>
      </c>
      <c r="D999" s="5" t="s">
        <v>2997</v>
      </c>
      <c r="E999" s="5" t="s">
        <v>3026</v>
      </c>
      <c r="F999" s="5" t="s">
        <v>3027</v>
      </c>
      <c r="G999" s="5" t="s">
        <v>3028</v>
      </c>
      <c r="H999" s="5" t="s">
        <v>68</v>
      </c>
      <c r="I999" s="5" t="s">
        <v>32</v>
      </c>
      <c r="J999" s="5" t="s">
        <v>3029</v>
      </c>
      <c r="K999" s="7">
        <v>41011</v>
      </c>
      <c r="L999" s="7"/>
      <c r="M999" s="6" t="s">
        <v>334</v>
      </c>
      <c r="N999" s="5" t="s">
        <v>26</v>
      </c>
      <c r="O999" s="9"/>
      <c r="P999" s="6" t="str">
        <f>VLOOKUP(Table1[[#This Row],[SMT]],Table13[[SMT'#]:[163 J Election Question]],9,0)</f>
        <v>No</v>
      </c>
      <c r="Q999" s="6"/>
      <c r="R999" s="6"/>
      <c r="S99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999" s="37">
        <f>VLOOKUP(Table1[[#This Row],[SMT]],'[1]Section 163(j) Election'!$A$5:$J$1406,7,0)</f>
        <v>0</v>
      </c>
    </row>
    <row r="1000" spans="1:20" s="5" customFormat="1" ht="30" customHeight="1" x14ac:dyDescent="0.25">
      <c r="A1000" s="5" t="s">
        <v>3074</v>
      </c>
      <c r="B1000" s="15">
        <v>65415</v>
      </c>
      <c r="C1000" s="6">
        <v>100</v>
      </c>
      <c r="D1000" s="5" t="s">
        <v>3074</v>
      </c>
      <c r="E1000" s="5" t="s">
        <v>3075</v>
      </c>
      <c r="F1000" s="5" t="s">
        <v>3076</v>
      </c>
      <c r="G1000" s="5" t="s">
        <v>3077</v>
      </c>
      <c r="H1000" s="5" t="s">
        <v>88</v>
      </c>
      <c r="I1000" s="5" t="s">
        <v>32</v>
      </c>
      <c r="J1000" s="5" t="s">
        <v>3078</v>
      </c>
      <c r="K1000" s="7">
        <v>41178</v>
      </c>
      <c r="L1000" s="7"/>
      <c r="M1000" s="6" t="s">
        <v>250</v>
      </c>
      <c r="N1000" s="5" t="s">
        <v>26</v>
      </c>
      <c r="O1000" s="9"/>
      <c r="P1000" s="6" t="str">
        <f>VLOOKUP(Table1[[#This Row],[SMT]],Table13[[SMT'#]:[163 J Election Question]],9,0)</f>
        <v>No</v>
      </c>
      <c r="Q1000" s="6"/>
      <c r="R1000" s="6"/>
      <c r="S100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00" s="38">
        <f>VLOOKUP(Table1[[#This Row],[SMT]],'[1]Section 163(j) Election'!$A$5:$J$1406,7,0)</f>
        <v>0</v>
      </c>
    </row>
    <row r="1001" spans="1:20" s="5" customFormat="1" ht="30" customHeight="1" x14ac:dyDescent="0.25">
      <c r="A1001" s="5" t="s">
        <v>3117</v>
      </c>
      <c r="B1001" s="15">
        <v>65424</v>
      </c>
      <c r="C1001" s="6">
        <v>100</v>
      </c>
      <c r="D1001" s="5" t="s">
        <v>3117</v>
      </c>
      <c r="E1001" s="5" t="s">
        <v>3123</v>
      </c>
      <c r="F1001" s="5" t="s">
        <v>3124</v>
      </c>
      <c r="G1001" s="5" t="s">
        <v>148</v>
      </c>
      <c r="H1001" s="5" t="s">
        <v>115</v>
      </c>
      <c r="I1001" s="5" t="s">
        <v>43</v>
      </c>
      <c r="J1001" s="5" t="s">
        <v>149</v>
      </c>
      <c r="K1001" s="7">
        <v>41207</v>
      </c>
      <c r="L1001" s="7"/>
      <c r="M1001" s="6" t="s">
        <v>334</v>
      </c>
      <c r="N1001" s="5" t="s">
        <v>47</v>
      </c>
      <c r="O1001" s="9"/>
      <c r="P1001" s="6" t="str">
        <f>VLOOKUP(Table1[[#This Row],[SMT]],Table13[[SMT'#]:[163 J Election Question]],9,0)</f>
        <v>No</v>
      </c>
      <c r="Q1001" s="6"/>
      <c r="R1001" s="6"/>
      <c r="S100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01" s="37">
        <f>VLOOKUP(Table1[[#This Row],[SMT]],'[1]Section 163(j) Election'!$A$5:$J$1406,7,0)</f>
        <v>0</v>
      </c>
    </row>
    <row r="1002" spans="1:20" s="5" customFormat="1" ht="30" customHeight="1" x14ac:dyDescent="0.25">
      <c r="A1002" s="5" t="s">
        <v>378</v>
      </c>
      <c r="B1002" s="15">
        <v>65427</v>
      </c>
      <c r="C1002" s="6">
        <v>100</v>
      </c>
      <c r="D1002" s="5" t="s">
        <v>378</v>
      </c>
      <c r="E1002" s="5" t="s">
        <v>409</v>
      </c>
      <c r="F1002" s="5" t="s">
        <v>410</v>
      </c>
      <c r="G1002" s="5" t="s">
        <v>411</v>
      </c>
      <c r="H1002" s="5" t="s">
        <v>68</v>
      </c>
      <c r="I1002" s="5" t="s">
        <v>32</v>
      </c>
      <c r="J1002" s="5" t="s">
        <v>412</v>
      </c>
      <c r="K1002" s="7">
        <v>40773</v>
      </c>
      <c r="L1002" s="7"/>
      <c r="M1002" s="6" t="s">
        <v>334</v>
      </c>
      <c r="N1002" s="5" t="s">
        <v>47</v>
      </c>
      <c r="O1002" s="9"/>
      <c r="P1002" s="6" t="str">
        <f>VLOOKUP(Table1[[#This Row],[SMT]],Table13[[SMT'#]:[163 J Election Question]],9,0)</f>
        <v>No</v>
      </c>
      <c r="Q1002" s="6"/>
      <c r="R1002" s="6"/>
      <c r="S100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02" s="38">
        <f>VLOOKUP(Table1[[#This Row],[SMT]],'[1]Section 163(j) Election'!$A$5:$J$1406,7,0)</f>
        <v>0</v>
      </c>
    </row>
    <row r="1003" spans="1:20" s="5" customFormat="1" ht="30" customHeight="1" x14ac:dyDescent="0.25">
      <c r="A1003" s="5" t="s">
        <v>2997</v>
      </c>
      <c r="B1003" s="15">
        <v>65431</v>
      </c>
      <c r="C1003" s="6">
        <v>100</v>
      </c>
      <c r="D1003" s="5" t="s">
        <v>2997</v>
      </c>
      <c r="E1003" s="5" t="s">
        <v>3030</v>
      </c>
      <c r="F1003" s="5" t="s">
        <v>3031</v>
      </c>
      <c r="G1003" s="5" t="s">
        <v>695</v>
      </c>
      <c r="H1003" s="5" t="s">
        <v>68</v>
      </c>
      <c r="I1003" s="5" t="s">
        <v>32</v>
      </c>
      <c r="J1003" s="5" t="s">
        <v>62</v>
      </c>
      <c r="K1003" s="7">
        <v>40760</v>
      </c>
      <c r="L1003" s="7"/>
      <c r="M1003" s="6" t="s">
        <v>334</v>
      </c>
      <c r="N1003" s="5" t="s">
        <v>47</v>
      </c>
      <c r="O1003" s="9"/>
      <c r="P1003" s="6" t="str">
        <f>VLOOKUP(Table1[[#This Row],[SMT]],Table13[[SMT'#]:[163 J Election Question]],9,0)</f>
        <v>No</v>
      </c>
      <c r="Q1003" s="6"/>
      <c r="R1003" s="6"/>
      <c r="S100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03" s="37">
        <f>VLOOKUP(Table1[[#This Row],[SMT]],'[1]Section 163(j) Election'!$A$5:$J$1406,7,0)</f>
        <v>0</v>
      </c>
    </row>
    <row r="1004" spans="1:20" s="5" customFormat="1" ht="30" customHeight="1" x14ac:dyDescent="0.25">
      <c r="A1004" s="5" t="s">
        <v>2997</v>
      </c>
      <c r="B1004" s="15">
        <v>65434</v>
      </c>
      <c r="C1004" s="6">
        <v>100</v>
      </c>
      <c r="D1004" s="5" t="s">
        <v>2997</v>
      </c>
      <c r="E1004" s="5" t="s">
        <v>3032</v>
      </c>
      <c r="F1004" s="5" t="s">
        <v>3033</v>
      </c>
      <c r="G1004" s="5" t="s">
        <v>3034</v>
      </c>
      <c r="H1004" s="5" t="s">
        <v>139</v>
      </c>
      <c r="I1004" s="5" t="s">
        <v>32</v>
      </c>
      <c r="J1004" s="5" t="s">
        <v>323</v>
      </c>
      <c r="K1004" s="7">
        <v>40900</v>
      </c>
      <c r="L1004" s="7"/>
      <c r="M1004" s="6" t="s">
        <v>135</v>
      </c>
      <c r="N1004" s="5" t="s">
        <v>47</v>
      </c>
      <c r="O1004" s="9"/>
      <c r="P1004" s="6" t="str">
        <f>VLOOKUP(Table1[[#This Row],[SMT]],Table13[[SMT'#]:[163 J Election Question]],9,0)</f>
        <v>No</v>
      </c>
      <c r="Q1004" s="6"/>
      <c r="R1004" s="6"/>
      <c r="S100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04" s="38">
        <f>VLOOKUP(Table1[[#This Row],[SMT]],'[1]Section 163(j) Election'!$A$5:$J$1406,7,0)</f>
        <v>0</v>
      </c>
    </row>
    <row r="1005" spans="1:20" s="5" customFormat="1" ht="30" customHeight="1" x14ac:dyDescent="0.25">
      <c r="A1005" s="5" t="s">
        <v>1095</v>
      </c>
      <c r="B1005" s="15">
        <v>65435</v>
      </c>
      <c r="C1005" s="6">
        <v>100</v>
      </c>
      <c r="D1005" s="5" t="s">
        <v>1095</v>
      </c>
      <c r="E1005" s="5" t="s">
        <v>1098</v>
      </c>
      <c r="F1005" s="5" t="s">
        <v>1099</v>
      </c>
      <c r="G1005" s="5" t="s">
        <v>1100</v>
      </c>
      <c r="H1005" s="5" t="s">
        <v>431</v>
      </c>
      <c r="I1005" s="5" t="s">
        <v>43</v>
      </c>
      <c r="J1005" s="5" t="s">
        <v>862</v>
      </c>
      <c r="K1005" s="7">
        <v>40857</v>
      </c>
      <c r="L1005" s="7"/>
      <c r="M1005" s="6" t="s">
        <v>334</v>
      </c>
      <c r="N1005" s="5" t="s">
        <v>47</v>
      </c>
      <c r="O1005" s="9"/>
      <c r="P1005" s="6" t="str">
        <f>VLOOKUP(Table1[[#This Row],[SMT]],Table13[[SMT'#]:[163 J Election Question]],9,0)</f>
        <v>No</v>
      </c>
      <c r="Q1005" s="6"/>
      <c r="R1005" s="6"/>
      <c r="S100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05" s="37">
        <f>VLOOKUP(Table1[[#This Row],[SMT]],'[1]Section 163(j) Election'!$A$5:$J$1406,7,0)</f>
        <v>2022</v>
      </c>
    </row>
    <row r="1006" spans="1:20" s="5" customFormat="1" ht="30" customHeight="1" x14ac:dyDescent="0.25">
      <c r="A1006" s="5" t="s">
        <v>1665</v>
      </c>
      <c r="B1006" s="15">
        <v>65437</v>
      </c>
      <c r="C1006" s="6">
        <v>100</v>
      </c>
      <c r="D1006" s="5" t="s">
        <v>1665</v>
      </c>
      <c r="E1006" s="5" t="s">
        <v>1677</v>
      </c>
      <c r="F1006" s="5" t="s">
        <v>1678</v>
      </c>
      <c r="G1006" s="5" t="s">
        <v>1265</v>
      </c>
      <c r="H1006" s="5" t="s">
        <v>53</v>
      </c>
      <c r="I1006" s="5" t="s">
        <v>43</v>
      </c>
      <c r="J1006" s="5" t="s">
        <v>1266</v>
      </c>
      <c r="K1006" s="7">
        <v>40940</v>
      </c>
      <c r="L1006" s="7"/>
      <c r="M1006" s="6" t="s">
        <v>250</v>
      </c>
      <c r="N1006" s="5" t="s">
        <v>47</v>
      </c>
      <c r="O1006" s="9"/>
      <c r="P1006" s="6" t="str">
        <f>VLOOKUP(Table1[[#This Row],[SMT]],Table13[[SMT'#]:[163 J Election Question]],9,0)</f>
        <v>Yes</v>
      </c>
      <c r="Q1006" s="6">
        <v>2018</v>
      </c>
      <c r="R1006" s="6"/>
      <c r="S100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06" s="38">
        <f>VLOOKUP(Table1[[#This Row],[SMT]],'[1]Section 163(j) Election'!$A$5:$J$1406,7,0)</f>
        <v>2018</v>
      </c>
    </row>
    <row r="1007" spans="1:20" s="5" customFormat="1" ht="30" customHeight="1" x14ac:dyDescent="0.25">
      <c r="A1007" s="21" t="s">
        <v>4208</v>
      </c>
      <c r="B1007" s="19">
        <v>65440</v>
      </c>
      <c r="C1007" s="20">
        <v>100</v>
      </c>
      <c r="D1007" s="21" t="s">
        <v>4208</v>
      </c>
      <c r="E1007" s="21" t="s">
        <v>4228</v>
      </c>
      <c r="F1007" s="21" t="s">
        <v>4229</v>
      </c>
      <c r="G1007" s="21" t="s">
        <v>744</v>
      </c>
      <c r="H1007" s="21" t="s">
        <v>431</v>
      </c>
      <c r="I1007" s="21" t="s">
        <v>43</v>
      </c>
      <c r="J1007" s="21" t="s">
        <v>44</v>
      </c>
      <c r="K1007" s="22">
        <v>40718</v>
      </c>
      <c r="L1007" s="22"/>
      <c r="M1007" s="20" t="s">
        <v>135</v>
      </c>
      <c r="N1007" s="21" t="s">
        <v>26</v>
      </c>
      <c r="O1007" s="23"/>
      <c r="P1007" s="20" t="s">
        <v>21</v>
      </c>
      <c r="Q1007" s="20">
        <v>2019</v>
      </c>
      <c r="R1007" s="20"/>
      <c r="S100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07" s="37">
        <f>VLOOKUP(Table1[[#This Row],[SMT]],'[1]Section 163(j) Election'!$A$5:$J$1406,7,0)</f>
        <v>2018</v>
      </c>
    </row>
    <row r="1008" spans="1:20" s="5" customFormat="1" ht="30" customHeight="1" x14ac:dyDescent="0.25">
      <c r="A1008" s="5" t="s">
        <v>3946</v>
      </c>
      <c r="B1008" s="15">
        <v>65458</v>
      </c>
      <c r="C1008" s="6">
        <v>100</v>
      </c>
      <c r="D1008" s="5" t="s">
        <v>3946</v>
      </c>
      <c r="E1008" s="5" t="s">
        <v>3947</v>
      </c>
      <c r="F1008" s="5" t="s">
        <v>3948</v>
      </c>
      <c r="G1008" s="5" t="s">
        <v>868</v>
      </c>
      <c r="H1008" s="5" t="s">
        <v>524</v>
      </c>
      <c r="I1008" s="5" t="s">
        <v>43</v>
      </c>
      <c r="J1008" s="5" t="s">
        <v>676</v>
      </c>
      <c r="K1008" s="7">
        <v>41306</v>
      </c>
      <c r="L1008" s="7"/>
      <c r="M1008" s="6" t="s">
        <v>334</v>
      </c>
      <c r="N1008" s="5" t="s">
        <v>47</v>
      </c>
      <c r="O1008" s="9"/>
      <c r="P1008" s="6" t="str">
        <f>VLOOKUP(Table1[[#This Row],[SMT]],Table13[[SMT'#]:[163 J Election Question]],9,0)</f>
        <v>Yes</v>
      </c>
      <c r="Q1008" s="6">
        <v>2018</v>
      </c>
      <c r="R1008" s="6"/>
      <c r="S100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08" s="38">
        <f>VLOOKUP(Table1[[#This Row],[SMT]],'[1]Section 163(j) Election'!$A$5:$J$1406,7,0)</f>
        <v>2018</v>
      </c>
    </row>
    <row r="1009" spans="1:20" s="5" customFormat="1" ht="30" customHeight="1" x14ac:dyDescent="0.25">
      <c r="A1009" s="5" t="s">
        <v>2997</v>
      </c>
      <c r="B1009" s="15">
        <v>65460</v>
      </c>
      <c r="C1009" s="6">
        <v>100</v>
      </c>
      <c r="D1009" s="5" t="s">
        <v>2997</v>
      </c>
      <c r="E1009" s="5" t="s">
        <v>3035</v>
      </c>
      <c r="F1009" s="5" t="s">
        <v>3036</v>
      </c>
      <c r="G1009" s="5" t="s">
        <v>498</v>
      </c>
      <c r="H1009" s="5" t="s">
        <v>499</v>
      </c>
      <c r="I1009" s="5" t="s">
        <v>43</v>
      </c>
      <c r="J1009" s="5" t="s">
        <v>359</v>
      </c>
      <c r="K1009" s="7">
        <v>40889</v>
      </c>
      <c r="L1009" s="7"/>
      <c r="M1009" s="6" t="s">
        <v>135</v>
      </c>
      <c r="N1009" s="5" t="s">
        <v>56</v>
      </c>
      <c r="O1009" s="9"/>
      <c r="P1009" s="6" t="str">
        <f>VLOOKUP(Table1[[#This Row],[SMT]],Table13[[SMT'#]:[163 J Election Question]],9,0)</f>
        <v>Yes</v>
      </c>
      <c r="Q1009" s="6">
        <v>2018</v>
      </c>
      <c r="R1009" s="6"/>
      <c r="S100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09" s="37">
        <f>VLOOKUP(Table1[[#This Row],[SMT]],'[1]Section 163(j) Election'!$A$5:$J$1406,7,0)</f>
        <v>2018</v>
      </c>
    </row>
    <row r="1010" spans="1:20" s="5" customFormat="1" ht="30" customHeight="1" x14ac:dyDescent="0.25">
      <c r="A1010" s="5" t="s">
        <v>1095</v>
      </c>
      <c r="B1010" s="15">
        <v>65461</v>
      </c>
      <c r="C1010" s="6">
        <v>100</v>
      </c>
      <c r="D1010" s="5" t="s">
        <v>1095</v>
      </c>
      <c r="E1010" s="5" t="s">
        <v>1101</v>
      </c>
      <c r="F1010" s="5" t="s">
        <v>1102</v>
      </c>
      <c r="G1010" s="5" t="s">
        <v>543</v>
      </c>
      <c r="H1010" s="5" t="s">
        <v>127</v>
      </c>
      <c r="I1010" s="5" t="s">
        <v>43</v>
      </c>
      <c r="J1010" s="5" t="s">
        <v>329</v>
      </c>
      <c r="K1010" s="7">
        <v>40857</v>
      </c>
      <c r="L1010" s="7"/>
      <c r="M1010" s="6" t="s">
        <v>135</v>
      </c>
      <c r="N1010" s="5" t="s">
        <v>47</v>
      </c>
      <c r="O1010" s="9"/>
      <c r="P1010" s="6" t="str">
        <f>VLOOKUP(Table1[[#This Row],[SMT]],Table13[[SMT'#]:[163 J Election Question]],9,0)</f>
        <v>No</v>
      </c>
      <c r="Q1010" s="6"/>
      <c r="R1010" s="6"/>
      <c r="S101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10" s="38">
        <f>VLOOKUP(Table1[[#This Row],[SMT]],'[1]Section 163(j) Election'!$A$5:$J$1406,7,0)</f>
        <v>0</v>
      </c>
    </row>
    <row r="1011" spans="1:20" s="5" customFormat="1" ht="30" customHeight="1" x14ac:dyDescent="0.25">
      <c r="A1011" s="5" t="s">
        <v>3074</v>
      </c>
      <c r="B1011" s="15">
        <v>65472</v>
      </c>
      <c r="C1011" s="6">
        <v>100</v>
      </c>
      <c r="D1011" s="5" t="s">
        <v>3074</v>
      </c>
      <c r="E1011" s="5" t="s">
        <v>3079</v>
      </c>
      <c r="F1011" s="5" t="s">
        <v>3080</v>
      </c>
      <c r="G1011" s="5" t="s">
        <v>594</v>
      </c>
      <c r="H1011" s="5" t="s">
        <v>144</v>
      </c>
      <c r="I1011" s="5" t="s">
        <v>133</v>
      </c>
      <c r="J1011" s="5" t="s">
        <v>145</v>
      </c>
      <c r="K1011" s="7">
        <v>41089</v>
      </c>
      <c r="L1011" s="7"/>
      <c r="M1011" s="6" t="s">
        <v>250</v>
      </c>
      <c r="N1011" s="5" t="s">
        <v>26</v>
      </c>
      <c r="O1011" s="9"/>
      <c r="P1011" s="6" t="str">
        <f>VLOOKUP(Table1[[#This Row],[SMT]],Table13[[SMT'#]:[163 J Election Question]],9,0)</f>
        <v>Yes</v>
      </c>
      <c r="Q1011" s="6">
        <v>2018</v>
      </c>
      <c r="R1011" s="6"/>
      <c r="S101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11" s="37">
        <f>VLOOKUP(Table1[[#This Row],[SMT]],'[1]Section 163(j) Election'!$A$5:$J$1406,7,0)</f>
        <v>2018</v>
      </c>
    </row>
    <row r="1012" spans="1:20" s="5" customFormat="1" ht="30" customHeight="1" x14ac:dyDescent="0.25">
      <c r="A1012" s="5" t="s">
        <v>378</v>
      </c>
      <c r="B1012" s="15">
        <v>65473</v>
      </c>
      <c r="C1012" s="6">
        <v>100</v>
      </c>
      <c r="D1012" s="5" t="s">
        <v>378</v>
      </c>
      <c r="E1012" s="5" t="s">
        <v>413</v>
      </c>
      <c r="F1012" s="5" t="s">
        <v>414</v>
      </c>
      <c r="G1012" s="5" t="s">
        <v>415</v>
      </c>
      <c r="H1012" s="5" t="s">
        <v>31</v>
      </c>
      <c r="I1012" s="5" t="s">
        <v>32</v>
      </c>
      <c r="J1012" s="5" t="s">
        <v>110</v>
      </c>
      <c r="K1012" s="7">
        <v>40756</v>
      </c>
      <c r="L1012" s="7"/>
      <c r="M1012" s="6" t="s">
        <v>250</v>
      </c>
      <c r="N1012" s="5" t="s">
        <v>47</v>
      </c>
      <c r="O1012" s="9"/>
      <c r="P1012" s="6" t="str">
        <f>VLOOKUP(Table1[[#This Row],[SMT]],Table13[[SMT'#]:[163 J Election Question]],9,0)</f>
        <v>Yes</v>
      </c>
      <c r="Q1012" s="6">
        <v>2018</v>
      </c>
      <c r="R1012" s="6"/>
      <c r="S101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12" s="38">
        <f>VLOOKUP(Table1[[#This Row],[SMT]],'[1]Section 163(j) Election'!$A$5:$J$1406,7,0)</f>
        <v>2018</v>
      </c>
    </row>
    <row r="1013" spans="1:20" s="5" customFormat="1" ht="30" customHeight="1" x14ac:dyDescent="0.25">
      <c r="A1013" s="5" t="s">
        <v>4092</v>
      </c>
      <c r="B1013" s="15">
        <v>65479</v>
      </c>
      <c r="C1013" s="6">
        <v>100</v>
      </c>
      <c r="D1013" s="5" t="s">
        <v>4092</v>
      </c>
      <c r="E1013" s="5" t="s">
        <v>4102</v>
      </c>
      <c r="F1013" s="5" t="s">
        <v>4103</v>
      </c>
      <c r="G1013" s="5" t="s">
        <v>457</v>
      </c>
      <c r="H1013" s="5" t="s">
        <v>451</v>
      </c>
      <c r="I1013" s="5" t="s">
        <v>452</v>
      </c>
      <c r="J1013" s="5" t="s">
        <v>458</v>
      </c>
      <c r="K1013" s="7">
        <v>41088</v>
      </c>
      <c r="L1013" s="7"/>
      <c r="M1013" s="6" t="s">
        <v>404</v>
      </c>
      <c r="N1013" s="5" t="s">
        <v>178</v>
      </c>
      <c r="O1013" s="9"/>
      <c r="P1013" s="6" t="str">
        <f>VLOOKUP(Table1[[#This Row],[SMT]],[3]Sheet1!$A$11:$AC$60,29,0)</f>
        <v>No</v>
      </c>
      <c r="Q1013" s="6"/>
      <c r="R1013" s="6"/>
      <c r="S101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13" s="37">
        <f>VLOOKUP(Table1[[#This Row],[SMT]],'[1]Section 163(j) Election'!$A$5:$J$1406,7,0)</f>
        <v>0</v>
      </c>
    </row>
    <row r="1014" spans="1:20" s="5" customFormat="1" ht="30" customHeight="1" x14ac:dyDescent="0.25">
      <c r="A1014" s="5" t="s">
        <v>2997</v>
      </c>
      <c r="B1014" s="15">
        <v>65480</v>
      </c>
      <c r="C1014" s="6">
        <v>100</v>
      </c>
      <c r="D1014" s="5" t="s">
        <v>2997</v>
      </c>
      <c r="E1014" s="5" t="s">
        <v>3037</v>
      </c>
      <c r="F1014" s="5" t="s">
        <v>3038</v>
      </c>
      <c r="G1014" s="5" t="s">
        <v>3039</v>
      </c>
      <c r="H1014" s="5" t="s">
        <v>139</v>
      </c>
      <c r="I1014" s="5" t="s">
        <v>32</v>
      </c>
      <c r="J1014" s="5" t="s">
        <v>3040</v>
      </c>
      <c r="K1014" s="7">
        <v>40830</v>
      </c>
      <c r="L1014" s="7"/>
      <c r="M1014" s="6" t="s">
        <v>135</v>
      </c>
      <c r="N1014" s="5" t="s">
        <v>26</v>
      </c>
      <c r="O1014" s="9"/>
      <c r="P1014" s="6" t="str">
        <f>VLOOKUP(Table1[[#This Row],[SMT]],Table13[[SMT'#]:[163 J Election Question]],9,0)</f>
        <v>No</v>
      </c>
      <c r="Q1014" s="6"/>
      <c r="R1014" s="6"/>
      <c r="S101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14" s="38">
        <f>VLOOKUP(Table1[[#This Row],[SMT]],'[1]Section 163(j) Election'!$A$5:$J$1406,7,0)</f>
        <v>2022</v>
      </c>
    </row>
    <row r="1015" spans="1:20" s="5" customFormat="1" ht="30" customHeight="1" x14ac:dyDescent="0.25">
      <c r="A1015" s="5" t="s">
        <v>3074</v>
      </c>
      <c r="B1015" s="15">
        <v>65486</v>
      </c>
      <c r="C1015" s="6">
        <v>100</v>
      </c>
      <c r="D1015" s="5" t="s">
        <v>3074</v>
      </c>
      <c r="E1015" s="5" t="s">
        <v>3081</v>
      </c>
      <c r="F1015" s="5" t="s">
        <v>3082</v>
      </c>
      <c r="G1015" s="5" t="s">
        <v>3083</v>
      </c>
      <c r="H1015" s="5" t="s">
        <v>115</v>
      </c>
      <c r="I1015" s="5" t="s">
        <v>43</v>
      </c>
      <c r="J1015" s="5" t="s">
        <v>240</v>
      </c>
      <c r="K1015" s="7">
        <v>41136</v>
      </c>
      <c r="L1015" s="7"/>
      <c r="M1015" s="6" t="s">
        <v>250</v>
      </c>
      <c r="N1015" s="5" t="s">
        <v>47</v>
      </c>
      <c r="O1015" s="9"/>
      <c r="P1015" s="6" t="str">
        <f>VLOOKUP(Table1[[#This Row],[SMT]],Table13[[SMT'#]:[163 J Election Question]],9,0)</f>
        <v>No</v>
      </c>
      <c r="Q1015" s="6"/>
      <c r="R1015" s="6"/>
      <c r="S101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15" s="37">
        <f>VLOOKUP(Table1[[#This Row],[SMT]],'[1]Section 163(j) Election'!$A$5:$J$1406,7,0)</f>
        <v>0</v>
      </c>
    </row>
    <row r="1016" spans="1:20" s="5" customFormat="1" ht="30" customHeight="1" x14ac:dyDescent="0.25">
      <c r="A1016" s="5" t="s">
        <v>1787</v>
      </c>
      <c r="B1016" s="15">
        <v>65503</v>
      </c>
      <c r="C1016" s="6">
        <v>100</v>
      </c>
      <c r="D1016" s="5" t="s">
        <v>1787</v>
      </c>
      <c r="E1016" s="5" t="s">
        <v>1795</v>
      </c>
      <c r="F1016" s="5" t="s">
        <v>1796</v>
      </c>
      <c r="G1016" s="5" t="s">
        <v>185</v>
      </c>
      <c r="H1016" s="5" t="s">
        <v>88</v>
      </c>
      <c r="I1016" s="5" t="s">
        <v>32</v>
      </c>
      <c r="J1016" s="5" t="s">
        <v>89</v>
      </c>
      <c r="K1016" s="7">
        <v>41088</v>
      </c>
      <c r="L1016" s="7"/>
      <c r="M1016" s="6" t="s">
        <v>250</v>
      </c>
      <c r="N1016" s="5" t="s">
        <v>47</v>
      </c>
      <c r="O1016" s="9"/>
      <c r="P1016" s="6" t="str">
        <f>VLOOKUP(Table1[[#This Row],[SMT]],Table13[[SMT'#]:[163 J Election Question]],9,0)</f>
        <v>Yes</v>
      </c>
      <c r="Q1016" s="6">
        <v>2018</v>
      </c>
      <c r="R1016" s="6"/>
      <c r="S101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16" s="38">
        <f>VLOOKUP(Table1[[#This Row],[SMT]],'[1]Section 163(j) Election'!$A$5:$J$1406,7,0)</f>
        <v>2018</v>
      </c>
    </row>
    <row r="1017" spans="1:20" s="5" customFormat="1" ht="30" customHeight="1" x14ac:dyDescent="0.25">
      <c r="A1017" s="5" t="s">
        <v>4208</v>
      </c>
      <c r="B1017" s="15">
        <v>65504</v>
      </c>
      <c r="C1017" s="6">
        <v>100</v>
      </c>
      <c r="D1017" s="5" t="s">
        <v>4208</v>
      </c>
      <c r="E1017" s="5" t="s">
        <v>4230</v>
      </c>
      <c r="F1017" s="5" t="s">
        <v>4231</v>
      </c>
      <c r="G1017" s="5" t="s">
        <v>1954</v>
      </c>
      <c r="H1017" s="5" t="s">
        <v>127</v>
      </c>
      <c r="I1017" s="5" t="s">
        <v>43</v>
      </c>
      <c r="J1017" s="5" t="s">
        <v>494</v>
      </c>
      <c r="K1017" s="7">
        <v>40864</v>
      </c>
      <c r="L1017" s="7"/>
      <c r="M1017" s="6" t="s">
        <v>135</v>
      </c>
      <c r="N1017" s="5" t="s">
        <v>47</v>
      </c>
      <c r="O1017" s="9"/>
      <c r="P1017" s="6" t="str">
        <f>VLOOKUP(Table1[[#This Row],[SMT]],Table13[[SMT'#]:[163 J Election Question]],9,0)</f>
        <v>No</v>
      </c>
      <c r="Q1017" s="6"/>
      <c r="R1017" s="6"/>
      <c r="S101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17" s="37">
        <f>VLOOKUP(Table1[[#This Row],[SMT]],'[1]Section 163(j) Election'!$A$5:$J$1406,7,0)</f>
        <v>2022</v>
      </c>
    </row>
    <row r="1018" spans="1:20" s="5" customFormat="1" ht="30" customHeight="1" x14ac:dyDescent="0.25">
      <c r="A1018" s="5" t="s">
        <v>591</v>
      </c>
      <c r="B1018" s="15">
        <v>65511</v>
      </c>
      <c r="C1018" s="6">
        <v>100</v>
      </c>
      <c r="D1018" s="5" t="s">
        <v>591</v>
      </c>
      <c r="E1018" s="5" t="s">
        <v>616</v>
      </c>
      <c r="F1018" s="5" t="s">
        <v>617</v>
      </c>
      <c r="G1018" s="5" t="s">
        <v>138</v>
      </c>
      <c r="H1018" s="5" t="s">
        <v>139</v>
      </c>
      <c r="I1018" s="5" t="s">
        <v>32</v>
      </c>
      <c r="J1018" s="5" t="s">
        <v>19</v>
      </c>
      <c r="K1018" s="7">
        <v>40878</v>
      </c>
      <c r="L1018" s="7"/>
      <c r="M1018" s="6" t="s">
        <v>334</v>
      </c>
      <c r="N1018" s="5" t="s">
        <v>47</v>
      </c>
      <c r="O1018" s="9"/>
      <c r="P1018" s="6" t="str">
        <f>VLOOKUP(Table1[[#This Row],[SMT]],Table13[[SMT'#]:[163 J Election Question]],9,0)</f>
        <v>Yes</v>
      </c>
      <c r="Q1018" s="6">
        <v>2018</v>
      </c>
      <c r="R1018" s="6"/>
      <c r="S101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18" s="38">
        <f>VLOOKUP(Table1[[#This Row],[SMT]],'[1]Section 163(j) Election'!$A$5:$J$1406,7,0)</f>
        <v>2018</v>
      </c>
    </row>
    <row r="1019" spans="1:20" s="5" customFormat="1" ht="30" customHeight="1" x14ac:dyDescent="0.25">
      <c r="A1019" s="5" t="s">
        <v>1813</v>
      </c>
      <c r="B1019" s="15">
        <v>65516</v>
      </c>
      <c r="C1019" s="6">
        <v>100</v>
      </c>
      <c r="D1019" s="5" t="s">
        <v>1813</v>
      </c>
      <c r="E1019" s="5" t="s">
        <v>1814</v>
      </c>
      <c r="F1019" s="5" t="s">
        <v>1815</v>
      </c>
      <c r="G1019" s="5" t="s">
        <v>1816</v>
      </c>
      <c r="H1019" s="5" t="s">
        <v>88</v>
      </c>
      <c r="I1019" s="5" t="s">
        <v>32</v>
      </c>
      <c r="J1019" s="5" t="s">
        <v>89</v>
      </c>
      <c r="K1019" s="7">
        <v>41445</v>
      </c>
      <c r="L1019" s="7"/>
      <c r="M1019" s="6" t="s">
        <v>334</v>
      </c>
      <c r="N1019" s="5" t="s">
        <v>26</v>
      </c>
      <c r="O1019" s="9"/>
      <c r="P1019" s="6" t="str">
        <f>VLOOKUP(Table1[[#This Row],[SMT]],Table13[[SMT'#]:[163 J Election Question]],9,0)</f>
        <v>No</v>
      </c>
      <c r="Q1019" s="6"/>
      <c r="R1019" s="6"/>
      <c r="S101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19" s="37">
        <f>VLOOKUP(Table1[[#This Row],[SMT]],'[1]Section 163(j) Election'!$A$5:$J$1406,7,0)</f>
        <v>2022</v>
      </c>
    </row>
    <row r="1020" spans="1:20" s="5" customFormat="1" ht="30" customHeight="1" x14ac:dyDescent="0.25">
      <c r="A1020" s="5" t="s">
        <v>1681</v>
      </c>
      <c r="B1020" s="15">
        <v>65522</v>
      </c>
      <c r="C1020" s="6">
        <v>100</v>
      </c>
      <c r="D1020" s="5" t="s">
        <v>1681</v>
      </c>
      <c r="E1020" s="5" t="s">
        <v>1687</v>
      </c>
      <c r="F1020" s="5" t="s">
        <v>1688</v>
      </c>
      <c r="G1020" s="5" t="s">
        <v>1689</v>
      </c>
      <c r="H1020" s="5" t="s">
        <v>144</v>
      </c>
      <c r="I1020" s="5" t="s">
        <v>133</v>
      </c>
      <c r="J1020" s="5" t="s">
        <v>294</v>
      </c>
      <c r="K1020" s="7">
        <v>41060</v>
      </c>
      <c r="L1020" s="7"/>
      <c r="M1020" s="6" t="s">
        <v>334</v>
      </c>
      <c r="N1020" s="5" t="s">
        <v>47</v>
      </c>
      <c r="O1020" s="9"/>
      <c r="P1020" s="6" t="str">
        <f>VLOOKUP(Table1[[#This Row],[SMT]],Table13[[SMT'#]:[163 J Election Question]],9,0)</f>
        <v>No</v>
      </c>
      <c r="Q1020" s="6"/>
      <c r="R1020" s="6"/>
      <c r="S102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20" s="38">
        <f>VLOOKUP(Table1[[#This Row],[SMT]],'[1]Section 163(j) Election'!$A$5:$J$1406,7,0)</f>
        <v>0</v>
      </c>
    </row>
    <row r="1021" spans="1:20" s="5" customFormat="1" ht="30" customHeight="1" x14ac:dyDescent="0.25">
      <c r="A1021" s="5" t="s">
        <v>4092</v>
      </c>
      <c r="B1021" s="15">
        <v>65527</v>
      </c>
      <c r="C1021" s="6">
        <v>100</v>
      </c>
      <c r="D1021" s="5" t="s">
        <v>4092</v>
      </c>
      <c r="E1021" s="5" t="s">
        <v>4104</v>
      </c>
      <c r="F1021" s="5" t="s">
        <v>4105</v>
      </c>
      <c r="G1021" s="5" t="s">
        <v>1689</v>
      </c>
      <c r="H1021" s="5" t="s">
        <v>144</v>
      </c>
      <c r="I1021" s="5" t="s">
        <v>133</v>
      </c>
      <c r="J1021" s="5" t="s">
        <v>294</v>
      </c>
      <c r="K1021" s="7">
        <v>41060</v>
      </c>
      <c r="L1021" s="7"/>
      <c r="M1021" s="6" t="s">
        <v>404</v>
      </c>
      <c r="N1021" s="5" t="s">
        <v>178</v>
      </c>
      <c r="O1021" s="9"/>
      <c r="P1021" s="6" t="str">
        <f>VLOOKUP(Table1[[#This Row],[SMT]],[3]Sheet1!$A$11:$AC$60,29,0)</f>
        <v>No</v>
      </c>
      <c r="Q1021" s="6"/>
      <c r="R1021" s="6"/>
      <c r="S102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21" s="37">
        <f>VLOOKUP(Table1[[#This Row],[SMT]],'[1]Section 163(j) Election'!$A$5:$J$1406,7,0)</f>
        <v>0</v>
      </c>
    </row>
    <row r="1022" spans="1:20" s="5" customFormat="1" ht="30" customHeight="1" x14ac:dyDescent="0.25">
      <c r="A1022" s="5" t="s">
        <v>2997</v>
      </c>
      <c r="B1022" s="15">
        <v>65532</v>
      </c>
      <c r="C1022" s="6">
        <v>100</v>
      </c>
      <c r="D1022" s="5" t="s">
        <v>2997</v>
      </c>
      <c r="E1022" s="5" t="s">
        <v>3041</v>
      </c>
      <c r="F1022" s="5" t="s">
        <v>3042</v>
      </c>
      <c r="G1022" s="5" t="s">
        <v>211</v>
      </c>
      <c r="H1022" s="5" t="s">
        <v>31</v>
      </c>
      <c r="I1022" s="5" t="s">
        <v>32</v>
      </c>
      <c r="J1022" s="5" t="s">
        <v>212</v>
      </c>
      <c r="K1022" s="7">
        <v>41005</v>
      </c>
      <c r="L1022" s="7"/>
      <c r="M1022" s="6" t="s">
        <v>404</v>
      </c>
      <c r="N1022" s="5" t="s">
        <v>47</v>
      </c>
      <c r="O1022" s="9"/>
      <c r="P1022" s="6" t="str">
        <f>VLOOKUP(Table1[[#This Row],[SMT]],Table13[[SMT'#]:[163 J Election Question]],9,0)</f>
        <v>No</v>
      </c>
      <c r="Q1022" s="6"/>
      <c r="R1022" s="6"/>
      <c r="S102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22" s="38">
        <f>VLOOKUP(Table1[[#This Row],[SMT]],'[1]Section 163(j) Election'!$A$5:$J$1406,7,0)</f>
        <v>0</v>
      </c>
    </row>
    <row r="1023" spans="1:20" s="27" customFormat="1" ht="30" customHeight="1" x14ac:dyDescent="0.25">
      <c r="A1023" s="5" t="s">
        <v>2997</v>
      </c>
      <c r="B1023" s="15">
        <v>65541</v>
      </c>
      <c r="C1023" s="6">
        <v>100</v>
      </c>
      <c r="D1023" s="5" t="s">
        <v>2997</v>
      </c>
      <c r="E1023" s="5" t="s">
        <v>3043</v>
      </c>
      <c r="F1023" s="5" t="s">
        <v>3044</v>
      </c>
      <c r="G1023" s="5" t="s">
        <v>1177</v>
      </c>
      <c r="H1023" s="5" t="s">
        <v>88</v>
      </c>
      <c r="I1023" s="5" t="s">
        <v>32</v>
      </c>
      <c r="J1023" s="5" t="s">
        <v>89</v>
      </c>
      <c r="K1023" s="7">
        <v>41046</v>
      </c>
      <c r="L1023" s="7"/>
      <c r="M1023" s="6" t="s">
        <v>250</v>
      </c>
      <c r="N1023" s="5" t="s">
        <v>47</v>
      </c>
      <c r="O1023" s="9"/>
      <c r="P1023" s="6" t="str">
        <f>VLOOKUP(Table1[[#This Row],[SMT]],Table13[[SMT'#]:[163 J Election Question]],9,0)</f>
        <v>No</v>
      </c>
      <c r="Q1023" s="6"/>
      <c r="R1023" s="6"/>
      <c r="S102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23" s="37">
        <f>VLOOKUP(Table1[[#This Row],[SMT]],'[1]Section 163(j) Election'!$A$5:$J$1406,7,0)</f>
        <v>0</v>
      </c>
    </row>
    <row r="1024" spans="1:20" s="5" customFormat="1" ht="30" customHeight="1" x14ac:dyDescent="0.25">
      <c r="A1024" s="5" t="s">
        <v>1813</v>
      </c>
      <c r="B1024" s="15">
        <v>65544</v>
      </c>
      <c r="C1024" s="6">
        <v>100</v>
      </c>
      <c r="D1024" s="5" t="s">
        <v>1813</v>
      </c>
      <c r="E1024" s="5" t="s">
        <v>1817</v>
      </c>
      <c r="F1024" s="5" t="s">
        <v>1818</v>
      </c>
      <c r="G1024" s="5" t="s">
        <v>374</v>
      </c>
      <c r="H1024" s="5" t="s">
        <v>68</v>
      </c>
      <c r="I1024" s="5" t="s">
        <v>32</v>
      </c>
      <c r="J1024" s="5" t="s">
        <v>375</v>
      </c>
      <c r="K1024" s="7">
        <v>41332</v>
      </c>
      <c r="L1024" s="7"/>
      <c r="M1024" s="6" t="s">
        <v>250</v>
      </c>
      <c r="N1024" s="5" t="s">
        <v>47</v>
      </c>
      <c r="O1024" s="9"/>
      <c r="P1024" s="6" t="str">
        <f>VLOOKUP(Table1[[#This Row],[SMT]],Table13[[SMT'#]:[163 J Election Question]],9,0)</f>
        <v>No</v>
      </c>
      <c r="Q1024" s="6"/>
      <c r="R1024" s="6"/>
      <c r="S102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24" s="38">
        <f>VLOOKUP(Table1[[#This Row],[SMT]],'[1]Section 163(j) Election'!$A$5:$J$1406,7,0)</f>
        <v>0</v>
      </c>
    </row>
    <row r="1025" spans="1:20" s="5" customFormat="1" ht="30" customHeight="1" x14ac:dyDescent="0.25">
      <c r="A1025" s="5" t="s">
        <v>3074</v>
      </c>
      <c r="B1025" s="15">
        <v>65545</v>
      </c>
      <c r="C1025" s="6">
        <v>100</v>
      </c>
      <c r="D1025" s="5" t="s">
        <v>3074</v>
      </c>
      <c r="E1025" s="5" t="s">
        <v>3084</v>
      </c>
      <c r="F1025" s="5" t="s">
        <v>3085</v>
      </c>
      <c r="G1025" s="5" t="s">
        <v>3086</v>
      </c>
      <c r="H1025" s="5" t="s">
        <v>88</v>
      </c>
      <c r="I1025" s="5" t="s">
        <v>32</v>
      </c>
      <c r="J1025" s="5" t="s">
        <v>94</v>
      </c>
      <c r="K1025" s="7">
        <v>41134</v>
      </c>
      <c r="L1025" s="7"/>
      <c r="M1025" s="6" t="s">
        <v>250</v>
      </c>
      <c r="N1025" s="5" t="s">
        <v>26</v>
      </c>
      <c r="O1025" s="9"/>
      <c r="P1025" s="6" t="str">
        <f>VLOOKUP(Table1[[#This Row],[SMT]],Table13[[SMT'#]:[163 J Election Question]],9,0)</f>
        <v>No</v>
      </c>
      <c r="Q1025" s="6"/>
      <c r="R1025" s="6"/>
      <c r="S102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25" s="37">
        <f>VLOOKUP(Table1[[#This Row],[SMT]],'[1]Section 163(j) Election'!$A$5:$J$1406,7,0)</f>
        <v>0</v>
      </c>
    </row>
    <row r="1026" spans="1:20" s="5" customFormat="1" ht="30" customHeight="1" x14ac:dyDescent="0.25">
      <c r="A1026" s="5" t="s">
        <v>1787</v>
      </c>
      <c r="B1026" s="15">
        <v>65547</v>
      </c>
      <c r="C1026" s="6">
        <v>100</v>
      </c>
      <c r="D1026" s="5" t="s">
        <v>1787</v>
      </c>
      <c r="E1026" s="5" t="s">
        <v>1797</v>
      </c>
      <c r="F1026" s="5" t="s">
        <v>1798</v>
      </c>
      <c r="G1026" s="5" t="s">
        <v>1799</v>
      </c>
      <c r="H1026" s="5" t="s">
        <v>182</v>
      </c>
      <c r="I1026" s="5" t="s">
        <v>32</v>
      </c>
      <c r="J1026" s="5" t="s">
        <v>62</v>
      </c>
      <c r="K1026" s="7">
        <v>40982</v>
      </c>
      <c r="L1026" s="7"/>
      <c r="M1026" s="6" t="s">
        <v>250</v>
      </c>
      <c r="N1026" s="5" t="s">
        <v>47</v>
      </c>
      <c r="O1026" s="9"/>
      <c r="P1026" s="6" t="str">
        <f>VLOOKUP(Table1[[#This Row],[SMT]],Table13[[SMT'#]:[163 J Election Question]],9,0)</f>
        <v>No</v>
      </c>
      <c r="Q1026" s="6"/>
      <c r="R1026" s="6"/>
      <c r="S102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26" s="38">
        <f>VLOOKUP(Table1[[#This Row],[SMT]],'[1]Section 163(j) Election'!$A$5:$J$1406,7,0)</f>
        <v>0</v>
      </c>
    </row>
    <row r="1027" spans="1:20" s="5" customFormat="1" ht="30" customHeight="1" x14ac:dyDescent="0.25">
      <c r="A1027" s="5" t="s">
        <v>1787</v>
      </c>
      <c r="B1027" s="15">
        <v>65557</v>
      </c>
      <c r="C1027" s="6">
        <v>100</v>
      </c>
      <c r="D1027" s="5" t="s">
        <v>1787</v>
      </c>
      <c r="E1027" s="5" t="s">
        <v>1800</v>
      </c>
      <c r="F1027" s="5" t="s">
        <v>1801</v>
      </c>
      <c r="G1027" s="5" t="s">
        <v>1704</v>
      </c>
      <c r="H1027" s="5" t="s">
        <v>451</v>
      </c>
      <c r="I1027" s="5" t="s">
        <v>452</v>
      </c>
      <c r="J1027" s="5" t="s">
        <v>302</v>
      </c>
      <c r="K1027" s="7">
        <v>40906</v>
      </c>
      <c r="L1027" s="7"/>
      <c r="M1027" s="6" t="s">
        <v>334</v>
      </c>
      <c r="N1027" s="5" t="s">
        <v>56</v>
      </c>
      <c r="O1027" s="9"/>
      <c r="P1027" s="6" t="str">
        <f>VLOOKUP(Table1[[#This Row],[SMT]],Table13[[SMT'#]:[163 J Election Question]],9,0)</f>
        <v>No</v>
      </c>
      <c r="Q1027" s="6"/>
      <c r="R1027" s="6"/>
      <c r="S102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27" s="37">
        <f>VLOOKUP(Table1[[#This Row],[SMT]],'[1]Section 163(j) Election'!$A$5:$J$1406,7,0)</f>
        <v>0</v>
      </c>
    </row>
    <row r="1028" spans="1:20" s="5" customFormat="1" ht="30" customHeight="1" x14ac:dyDescent="0.25">
      <c r="A1028" s="5" t="s">
        <v>1681</v>
      </c>
      <c r="B1028" s="15">
        <v>65558</v>
      </c>
      <c r="C1028" s="6">
        <v>100</v>
      </c>
      <c r="D1028" s="5" t="s">
        <v>1681</v>
      </c>
      <c r="E1028" s="5" t="s">
        <v>1690</v>
      </c>
      <c r="F1028" s="5" t="s">
        <v>1691</v>
      </c>
      <c r="G1028" s="5" t="s">
        <v>1314</v>
      </c>
      <c r="H1028" s="5" t="s">
        <v>451</v>
      </c>
      <c r="I1028" s="5" t="s">
        <v>452</v>
      </c>
      <c r="J1028" s="5" t="s">
        <v>1315</v>
      </c>
      <c r="K1028" s="7">
        <v>41493</v>
      </c>
      <c r="L1028" s="7"/>
      <c r="M1028" s="6" t="s">
        <v>459</v>
      </c>
      <c r="N1028" s="5" t="s">
        <v>178</v>
      </c>
      <c r="O1028" s="9"/>
      <c r="P1028" s="6" t="str">
        <f>VLOOKUP(Table1[[#This Row],[SMT]],Table13[[SMT'#]:[163 J Election Question]],9,0)</f>
        <v>No</v>
      </c>
      <c r="Q1028" s="6"/>
      <c r="R1028" s="6"/>
      <c r="S102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28" s="38">
        <f>VLOOKUP(Table1[[#This Row],[SMT]],'[1]Section 163(j) Election'!$A$5:$J$1406,7,0)</f>
        <v>0</v>
      </c>
    </row>
    <row r="1029" spans="1:20" s="5" customFormat="1" ht="30" customHeight="1" x14ac:dyDescent="0.25">
      <c r="A1029" s="5" t="s">
        <v>440</v>
      </c>
      <c r="B1029" s="15">
        <v>65560</v>
      </c>
      <c r="C1029" s="6">
        <v>100</v>
      </c>
      <c r="D1029" s="5" t="s">
        <v>440</v>
      </c>
      <c r="E1029" s="5" t="s">
        <v>445</v>
      </c>
      <c r="F1029" s="5" t="s">
        <v>446</v>
      </c>
      <c r="G1029" s="5" t="s">
        <v>447</v>
      </c>
      <c r="H1029" s="5" t="s">
        <v>164</v>
      </c>
      <c r="I1029" s="5" t="s">
        <v>133</v>
      </c>
      <c r="J1029" s="5" t="s">
        <v>444</v>
      </c>
      <c r="K1029" s="7">
        <v>41040</v>
      </c>
      <c r="L1029" s="7"/>
      <c r="M1029" s="6" t="s">
        <v>334</v>
      </c>
      <c r="N1029" s="5" t="s">
        <v>178</v>
      </c>
      <c r="O1029" s="9"/>
      <c r="P1029" s="6" t="str">
        <f>VLOOKUP(Table1[[#This Row],[SMT]],Table13[[SMT'#]:[163 J Election Question]],9,0)</f>
        <v>No</v>
      </c>
      <c r="Q1029" s="6"/>
      <c r="R1029" s="6"/>
      <c r="S102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29" s="37">
        <f>VLOOKUP(Table1[[#This Row],[SMT]],'[1]Section 163(j) Election'!$A$5:$J$1406,7,0)</f>
        <v>2018</v>
      </c>
    </row>
    <row r="1030" spans="1:20" s="5" customFormat="1" ht="30" customHeight="1" x14ac:dyDescent="0.25">
      <c r="A1030" s="5" t="s">
        <v>1813</v>
      </c>
      <c r="B1030" s="15">
        <v>65563</v>
      </c>
      <c r="C1030" s="6">
        <v>100</v>
      </c>
      <c r="D1030" s="5" t="s">
        <v>1813</v>
      </c>
      <c r="E1030" s="5" t="s">
        <v>1819</v>
      </c>
      <c r="F1030" s="5" t="s">
        <v>1820</v>
      </c>
      <c r="G1030" s="5" t="s">
        <v>1821</v>
      </c>
      <c r="H1030" s="5" t="s">
        <v>139</v>
      </c>
      <c r="I1030" s="5" t="s">
        <v>32</v>
      </c>
      <c r="J1030" s="5" t="s">
        <v>323</v>
      </c>
      <c r="K1030" s="7">
        <v>41194</v>
      </c>
      <c r="L1030" s="7"/>
      <c r="M1030" s="6" t="s">
        <v>250</v>
      </c>
      <c r="N1030" s="5" t="s">
        <v>47</v>
      </c>
      <c r="O1030" s="9"/>
      <c r="P1030" s="6" t="str">
        <f>VLOOKUP(Table1[[#This Row],[SMT]],Table13[[SMT'#]:[163 J Election Question]],9,0)</f>
        <v>No</v>
      </c>
      <c r="Q1030" s="6"/>
      <c r="R1030" s="6"/>
      <c r="S103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30" s="38">
        <f>VLOOKUP(Table1[[#This Row],[SMT]],'[1]Section 163(j) Election'!$A$5:$J$1406,7,0)</f>
        <v>0</v>
      </c>
    </row>
    <row r="1031" spans="1:20" s="5" customFormat="1" ht="30" customHeight="1" x14ac:dyDescent="0.25">
      <c r="A1031" s="5" t="s">
        <v>882</v>
      </c>
      <c r="B1031" s="15">
        <v>65566</v>
      </c>
      <c r="C1031" s="6">
        <v>50</v>
      </c>
      <c r="D1031" s="5" t="s">
        <v>882</v>
      </c>
      <c r="E1031" s="5" t="s">
        <v>883</v>
      </c>
      <c r="F1031" s="5" t="s">
        <v>884</v>
      </c>
      <c r="G1031" s="5" t="s">
        <v>498</v>
      </c>
      <c r="H1031" s="5" t="s">
        <v>499</v>
      </c>
      <c r="I1031" s="5" t="s">
        <v>43</v>
      </c>
      <c r="J1031" s="5" t="s">
        <v>359</v>
      </c>
      <c r="K1031" s="7">
        <v>41142</v>
      </c>
      <c r="L1031" s="7"/>
      <c r="M1031" s="6" t="s">
        <v>334</v>
      </c>
      <c r="N1031" s="5" t="s">
        <v>47</v>
      </c>
      <c r="O1031" s="9"/>
      <c r="P1031" s="6" t="str">
        <f>VLOOKUP(Table1[[#This Row],[SMT]],Table13[[SMT'#]:[163 J Election Question]],9,0)</f>
        <v>Yes</v>
      </c>
      <c r="Q1031" s="6">
        <v>2018</v>
      </c>
      <c r="R1031" s="6"/>
      <c r="S103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31" s="37">
        <f>VLOOKUP(Table1[[#This Row],[SMT]],'[1]Section 163(j) Election'!$A$5:$J$1406,7,0)</f>
        <v>2018</v>
      </c>
    </row>
    <row r="1032" spans="1:20" s="5" customFormat="1" ht="30" customHeight="1" x14ac:dyDescent="0.25">
      <c r="A1032" s="5" t="s">
        <v>1095</v>
      </c>
      <c r="B1032" s="15">
        <v>65566</v>
      </c>
      <c r="C1032" s="6">
        <v>50</v>
      </c>
      <c r="D1032" s="5" t="s">
        <v>1095</v>
      </c>
      <c r="E1032" s="5" t="s">
        <v>883</v>
      </c>
      <c r="F1032" s="5" t="s">
        <v>884</v>
      </c>
      <c r="G1032" s="5" t="s">
        <v>498</v>
      </c>
      <c r="H1032" s="5" t="s">
        <v>499</v>
      </c>
      <c r="I1032" s="5" t="s">
        <v>43</v>
      </c>
      <c r="J1032" s="5" t="s">
        <v>359</v>
      </c>
      <c r="K1032" s="7">
        <v>41142</v>
      </c>
      <c r="L1032" s="7"/>
      <c r="M1032" s="6" t="s">
        <v>334</v>
      </c>
      <c r="N1032" s="5" t="s">
        <v>47</v>
      </c>
      <c r="O1032" s="9"/>
      <c r="P1032" s="6" t="str">
        <f>VLOOKUP(Table1[[#This Row],[SMT]],Table13[[SMT'#]:[163 J Election Question]],9,0)</f>
        <v>Yes</v>
      </c>
      <c r="Q1032" s="6">
        <v>2018</v>
      </c>
      <c r="R1032" s="6"/>
      <c r="S103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32" s="38">
        <f>VLOOKUP(Table1[[#This Row],[SMT]],'[1]Section 163(j) Election'!$A$5:$J$1406,7,0)</f>
        <v>2018</v>
      </c>
    </row>
    <row r="1033" spans="1:20" s="5" customFormat="1" ht="30" customHeight="1" x14ac:dyDescent="0.25">
      <c r="A1033" s="5" t="s">
        <v>3074</v>
      </c>
      <c r="B1033" s="15">
        <v>65579</v>
      </c>
      <c r="C1033" s="6">
        <v>100</v>
      </c>
      <c r="D1033" s="5" t="s">
        <v>3074</v>
      </c>
      <c r="E1033" s="5" t="s">
        <v>3087</v>
      </c>
      <c r="F1033" s="5" t="s">
        <v>3088</v>
      </c>
      <c r="G1033" s="5" t="s">
        <v>1659</v>
      </c>
      <c r="H1033" s="5" t="s">
        <v>31</v>
      </c>
      <c r="I1033" s="5" t="s">
        <v>32</v>
      </c>
      <c r="J1033" s="5" t="s">
        <v>153</v>
      </c>
      <c r="K1033" s="7">
        <v>41121</v>
      </c>
      <c r="L1033" s="7"/>
      <c r="M1033" s="6" t="s">
        <v>250</v>
      </c>
      <c r="N1033" s="5" t="s">
        <v>47</v>
      </c>
      <c r="O1033" s="9"/>
      <c r="P1033" s="6" t="str">
        <f>VLOOKUP(Table1[[#This Row],[SMT]],Table13[[SMT'#]:[163 J Election Question]],9,0)</f>
        <v>No</v>
      </c>
      <c r="Q1033" s="6"/>
      <c r="R1033" s="6"/>
      <c r="S103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33" s="37">
        <f>VLOOKUP(Table1[[#This Row],[SMT]],'[1]Section 163(j) Election'!$A$5:$J$1406,7,0)</f>
        <v>0</v>
      </c>
    </row>
    <row r="1034" spans="1:20" s="5" customFormat="1" ht="30" customHeight="1" x14ac:dyDescent="0.25">
      <c r="A1034" s="5" t="s">
        <v>3074</v>
      </c>
      <c r="B1034" s="15">
        <v>65580</v>
      </c>
      <c r="C1034" s="6">
        <v>100</v>
      </c>
      <c r="D1034" s="5" t="s">
        <v>3074</v>
      </c>
      <c r="E1034" s="5" t="s">
        <v>3089</v>
      </c>
      <c r="F1034" s="5" t="s">
        <v>3090</v>
      </c>
      <c r="G1034" s="5" t="s">
        <v>1659</v>
      </c>
      <c r="H1034" s="5" t="s">
        <v>31</v>
      </c>
      <c r="I1034" s="5" t="s">
        <v>32</v>
      </c>
      <c r="J1034" s="5" t="s">
        <v>153</v>
      </c>
      <c r="K1034" s="7">
        <v>41158</v>
      </c>
      <c r="L1034" s="7"/>
      <c r="M1034" s="6" t="s">
        <v>334</v>
      </c>
      <c r="N1034" s="5" t="s">
        <v>26</v>
      </c>
      <c r="O1034" s="9"/>
      <c r="P1034" s="6" t="str">
        <f>VLOOKUP(Table1[[#This Row],[SMT]],Table13[[SMT'#]:[163 J Election Question]],9,0)</f>
        <v>Yes</v>
      </c>
      <c r="Q1034" s="6">
        <v>2018</v>
      </c>
      <c r="R1034" s="6"/>
      <c r="S103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34" s="38">
        <f>VLOOKUP(Table1[[#This Row],[SMT]],'[1]Section 163(j) Election'!$A$5:$J$1406,7,0)</f>
        <v>2018</v>
      </c>
    </row>
    <row r="1035" spans="1:20" s="5" customFormat="1" ht="30" customHeight="1" x14ac:dyDescent="0.25">
      <c r="A1035" s="5" t="s">
        <v>1767</v>
      </c>
      <c r="B1035" s="15">
        <v>65585</v>
      </c>
      <c r="C1035" s="6">
        <v>100</v>
      </c>
      <c r="D1035" s="5" t="s">
        <v>1767</v>
      </c>
      <c r="E1035" s="5" t="s">
        <v>1776</v>
      </c>
      <c r="F1035" s="5" t="s">
        <v>1777</v>
      </c>
      <c r="G1035" s="5" t="s">
        <v>1709</v>
      </c>
      <c r="H1035" s="5" t="s">
        <v>132</v>
      </c>
      <c r="I1035" s="5" t="s">
        <v>133</v>
      </c>
      <c r="J1035" s="5" t="s">
        <v>1778</v>
      </c>
      <c r="K1035" s="7">
        <v>41131</v>
      </c>
      <c r="L1035" s="7"/>
      <c r="M1035" s="6" t="s">
        <v>334</v>
      </c>
      <c r="N1035" s="5" t="s">
        <v>47</v>
      </c>
      <c r="O1035" s="9"/>
      <c r="P1035" s="6" t="str">
        <f>VLOOKUP(Table1[[#This Row],[SMT]],Table13[[SMT'#]:[163 J Election Question]],9,0)</f>
        <v>Yes</v>
      </c>
      <c r="Q1035" s="6">
        <v>2018</v>
      </c>
      <c r="R1035" s="6"/>
      <c r="S103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35" s="37">
        <f>VLOOKUP(Table1[[#This Row],[SMT]],'[1]Section 163(j) Election'!$A$5:$J$1406,7,0)</f>
        <v>2018</v>
      </c>
    </row>
    <row r="1036" spans="1:20" s="5" customFormat="1" ht="30" customHeight="1" x14ac:dyDescent="0.25">
      <c r="A1036" s="5" t="s">
        <v>1787</v>
      </c>
      <c r="B1036" s="15">
        <v>65587</v>
      </c>
      <c r="C1036" s="6">
        <v>100</v>
      </c>
      <c r="D1036" s="5" t="s">
        <v>1787</v>
      </c>
      <c r="E1036" s="5" t="s">
        <v>1802</v>
      </c>
      <c r="F1036" s="5" t="s">
        <v>1803</v>
      </c>
      <c r="G1036" s="5" t="s">
        <v>1804</v>
      </c>
      <c r="H1036" s="5" t="s">
        <v>132</v>
      </c>
      <c r="I1036" s="5" t="s">
        <v>133</v>
      </c>
      <c r="J1036" s="5" t="s">
        <v>1805</v>
      </c>
      <c r="K1036" s="7">
        <v>41233</v>
      </c>
      <c r="L1036" s="7"/>
      <c r="M1036" s="6" t="s">
        <v>250</v>
      </c>
      <c r="N1036" s="5" t="s">
        <v>47</v>
      </c>
      <c r="O1036" s="9"/>
      <c r="P1036" s="6" t="str">
        <f>VLOOKUP(Table1[[#This Row],[SMT]],Table13[[SMT'#]:[163 J Election Question]],9,0)</f>
        <v>Yes</v>
      </c>
      <c r="Q1036" s="6">
        <v>2018</v>
      </c>
      <c r="R1036" s="6"/>
      <c r="S103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36" s="38">
        <f>VLOOKUP(Table1[[#This Row],[SMT]],'[1]Section 163(j) Election'!$A$5:$J$1406,7,0)</f>
        <v>2018</v>
      </c>
    </row>
    <row r="1037" spans="1:20" s="5" customFormat="1" ht="30" customHeight="1" x14ac:dyDescent="0.25">
      <c r="A1037" s="5" t="s">
        <v>3074</v>
      </c>
      <c r="B1037" s="15">
        <v>65598</v>
      </c>
      <c r="C1037" s="6">
        <v>100</v>
      </c>
      <c r="D1037" s="5" t="s">
        <v>3074</v>
      </c>
      <c r="E1037" s="5" t="s">
        <v>3091</v>
      </c>
      <c r="F1037" s="5" t="s">
        <v>3092</v>
      </c>
      <c r="G1037" s="5" t="s">
        <v>176</v>
      </c>
      <c r="H1037" s="5" t="s">
        <v>68</v>
      </c>
      <c r="I1037" s="5" t="s">
        <v>32</v>
      </c>
      <c r="J1037" s="5" t="s">
        <v>177</v>
      </c>
      <c r="K1037" s="7">
        <v>41201</v>
      </c>
      <c r="L1037" s="7"/>
      <c r="M1037" s="6" t="s">
        <v>250</v>
      </c>
      <c r="N1037" s="5" t="s">
        <v>26</v>
      </c>
      <c r="O1037" s="9"/>
      <c r="P1037" s="6" t="str">
        <f>VLOOKUP(Table1[[#This Row],[SMT]],Table13[[SMT'#]:[163 J Election Question]],9,0)</f>
        <v>No</v>
      </c>
      <c r="Q1037" s="6"/>
      <c r="R1037" s="6"/>
      <c r="S103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37" s="37">
        <f>VLOOKUP(Table1[[#This Row],[SMT]],'[1]Section 163(j) Election'!$A$5:$J$1406,7,0)</f>
        <v>0</v>
      </c>
    </row>
    <row r="1038" spans="1:20" s="5" customFormat="1" ht="30" customHeight="1" x14ac:dyDescent="0.25">
      <c r="A1038" s="5" t="s">
        <v>3074</v>
      </c>
      <c r="B1038" s="15">
        <v>65603</v>
      </c>
      <c r="C1038" s="6">
        <v>100</v>
      </c>
      <c r="D1038" s="5" t="s">
        <v>3074</v>
      </c>
      <c r="E1038" s="5" t="s">
        <v>3093</v>
      </c>
      <c r="F1038" s="5" t="s">
        <v>3094</v>
      </c>
      <c r="G1038" s="5" t="s">
        <v>3095</v>
      </c>
      <c r="H1038" s="5" t="s">
        <v>100</v>
      </c>
      <c r="I1038" s="5" t="s">
        <v>32</v>
      </c>
      <c r="J1038" s="5" t="s">
        <v>122</v>
      </c>
      <c r="K1038" s="7">
        <v>41052</v>
      </c>
      <c r="L1038" s="7"/>
      <c r="M1038" s="6" t="s">
        <v>334</v>
      </c>
      <c r="N1038" s="5" t="s">
        <v>47</v>
      </c>
      <c r="O1038" s="9"/>
      <c r="P1038" s="6" t="str">
        <f>VLOOKUP(Table1[[#This Row],[SMT]],Table13[[SMT'#]:[163 J Election Question]],9,0)</f>
        <v>No</v>
      </c>
      <c r="Q1038" s="6"/>
      <c r="R1038" s="6"/>
      <c r="S103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38" s="38">
        <f>VLOOKUP(Table1[[#This Row],[SMT]],'[1]Section 163(j) Election'!$A$5:$J$1406,7,0)</f>
        <v>0</v>
      </c>
    </row>
    <row r="1039" spans="1:20" s="5" customFormat="1" ht="30" customHeight="1" x14ac:dyDescent="0.25">
      <c r="A1039" s="5" t="s">
        <v>4008</v>
      </c>
      <c r="B1039" s="15">
        <v>65612</v>
      </c>
      <c r="C1039" s="6">
        <v>100</v>
      </c>
      <c r="D1039" s="5" t="s">
        <v>4008</v>
      </c>
      <c r="E1039" s="5" t="s">
        <v>4009</v>
      </c>
      <c r="F1039" s="5" t="s">
        <v>4010</v>
      </c>
      <c r="G1039" s="5" t="s">
        <v>890</v>
      </c>
      <c r="H1039" s="5" t="s">
        <v>499</v>
      </c>
      <c r="I1039" s="5" t="s">
        <v>43</v>
      </c>
      <c r="J1039" s="5" t="s">
        <v>525</v>
      </c>
      <c r="K1039" s="7">
        <v>41051</v>
      </c>
      <c r="L1039" s="7"/>
      <c r="M1039" s="6" t="s">
        <v>250</v>
      </c>
      <c r="N1039" s="5" t="s">
        <v>47</v>
      </c>
      <c r="O1039" s="9"/>
      <c r="P1039" s="6" t="str">
        <f>VLOOKUP(Table1[[#This Row],[SMT]],Table13[[SMT'#]:[163 J Election Question]],9,0)</f>
        <v>Yes</v>
      </c>
      <c r="Q1039" s="6">
        <v>2018</v>
      </c>
      <c r="R1039" s="6"/>
      <c r="S103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39" s="37">
        <f>VLOOKUP(Table1[[#This Row],[SMT]],'[1]Section 163(j) Election'!$A$5:$J$1406,7,0)</f>
        <v>2018</v>
      </c>
    </row>
    <row r="1040" spans="1:20" s="5" customFormat="1" ht="30" customHeight="1" x14ac:dyDescent="0.25">
      <c r="A1040" s="5" t="s">
        <v>686</v>
      </c>
      <c r="B1040" s="15">
        <v>65619</v>
      </c>
      <c r="C1040" s="6">
        <v>100</v>
      </c>
      <c r="D1040" s="5" t="s">
        <v>686</v>
      </c>
      <c r="E1040" s="5" t="s">
        <v>687</v>
      </c>
      <c r="F1040" s="5" t="s">
        <v>688</v>
      </c>
      <c r="G1040" s="5" t="s">
        <v>689</v>
      </c>
      <c r="H1040" s="5" t="s">
        <v>132</v>
      </c>
      <c r="I1040" s="5" t="s">
        <v>133</v>
      </c>
      <c r="J1040" s="5" t="s">
        <v>290</v>
      </c>
      <c r="K1040" s="7">
        <v>41387</v>
      </c>
      <c r="L1040" s="7"/>
      <c r="M1040" s="6" t="s">
        <v>404</v>
      </c>
      <c r="N1040" s="5" t="s">
        <v>178</v>
      </c>
      <c r="O1040" s="9"/>
      <c r="P1040" s="6" t="str">
        <f>VLOOKUP(Table1[[#This Row],[SMT]],Table13[[SMT'#]:[163 J Election Question]],9,0)</f>
        <v>No</v>
      </c>
      <c r="Q1040" s="6"/>
      <c r="R1040" s="6"/>
      <c r="S104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40" s="38">
        <f>VLOOKUP(Table1[[#This Row],[SMT]],'[1]Section 163(j) Election'!$A$5:$J$1406,7,0)</f>
        <v>2022</v>
      </c>
    </row>
    <row r="1041" spans="1:20" s="5" customFormat="1" ht="30" customHeight="1" x14ac:dyDescent="0.25">
      <c r="A1041" s="5" t="s">
        <v>3074</v>
      </c>
      <c r="B1041" s="15">
        <v>65624</v>
      </c>
      <c r="C1041" s="6">
        <v>100</v>
      </c>
      <c r="D1041" s="5" t="s">
        <v>3074</v>
      </c>
      <c r="E1041" s="5" t="s">
        <v>3096</v>
      </c>
      <c r="F1041" s="5" t="s">
        <v>3097</v>
      </c>
      <c r="G1041" s="5" t="s">
        <v>332</v>
      </c>
      <c r="H1041" s="5" t="s">
        <v>289</v>
      </c>
      <c r="I1041" s="5" t="s">
        <v>133</v>
      </c>
      <c r="J1041" s="5" t="s">
        <v>333</v>
      </c>
      <c r="K1041" s="7">
        <v>41269</v>
      </c>
      <c r="L1041" s="7"/>
      <c r="M1041" s="6" t="s">
        <v>334</v>
      </c>
      <c r="N1041" s="5" t="s">
        <v>47</v>
      </c>
      <c r="O1041" s="9"/>
      <c r="P1041" s="6" t="str">
        <f>VLOOKUP(Table1[[#This Row],[SMT]],Table13[[SMT'#]:[163 J Election Question]],9,0)</f>
        <v>No</v>
      </c>
      <c r="Q1041" s="6"/>
      <c r="R1041" s="6"/>
      <c r="S104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41" s="37">
        <f>VLOOKUP(Table1[[#This Row],[SMT]],'[1]Section 163(j) Election'!$A$5:$J$1406,7,0)</f>
        <v>0</v>
      </c>
    </row>
    <row r="1042" spans="1:20" s="5" customFormat="1" ht="30" customHeight="1" x14ac:dyDescent="0.25">
      <c r="A1042" s="5" t="s">
        <v>686</v>
      </c>
      <c r="B1042" s="15">
        <v>65630</v>
      </c>
      <c r="C1042" s="6">
        <v>100</v>
      </c>
      <c r="D1042" s="5" t="s">
        <v>686</v>
      </c>
      <c r="E1042" s="5" t="s">
        <v>690</v>
      </c>
      <c r="F1042" s="5" t="s">
        <v>691</v>
      </c>
      <c r="G1042" s="5" t="s">
        <v>692</v>
      </c>
      <c r="H1042" s="5" t="s">
        <v>68</v>
      </c>
      <c r="I1042" s="5" t="s">
        <v>32</v>
      </c>
      <c r="J1042" s="5" t="s">
        <v>33</v>
      </c>
      <c r="K1042" s="7">
        <v>41073</v>
      </c>
      <c r="L1042" s="7"/>
      <c r="M1042" s="6" t="s">
        <v>250</v>
      </c>
      <c r="N1042" s="5" t="s">
        <v>178</v>
      </c>
      <c r="O1042" s="9"/>
      <c r="P1042" s="6" t="str">
        <f>VLOOKUP(Table1[[#This Row],[SMT]],Table13[[SMT'#]:[163 J Election Question]],9,0)</f>
        <v>No</v>
      </c>
      <c r="Q1042" s="6"/>
      <c r="R1042" s="6"/>
      <c r="S104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42" s="38">
        <f>VLOOKUP(Table1[[#This Row],[SMT]],'[1]Section 163(j) Election'!$A$5:$J$1406,7,0)</f>
        <v>0</v>
      </c>
    </row>
    <row r="1043" spans="1:20" s="5" customFormat="1" ht="30" customHeight="1" x14ac:dyDescent="0.25">
      <c r="A1043" s="5" t="s">
        <v>1304</v>
      </c>
      <c r="B1043" s="15">
        <v>65632</v>
      </c>
      <c r="C1043" s="6">
        <v>100</v>
      </c>
      <c r="D1043" s="5" t="s">
        <v>1304</v>
      </c>
      <c r="E1043" s="5" t="s">
        <v>1331</v>
      </c>
      <c r="F1043" s="5" t="s">
        <v>1332</v>
      </c>
      <c r="G1043" s="5" t="s">
        <v>1333</v>
      </c>
      <c r="H1043" s="5" t="s">
        <v>1334</v>
      </c>
      <c r="I1043" s="5" t="s">
        <v>17</v>
      </c>
      <c r="J1043" s="5" t="s">
        <v>1335</v>
      </c>
      <c r="K1043" s="7">
        <v>40899</v>
      </c>
      <c r="L1043" s="7"/>
      <c r="M1043" s="6" t="s">
        <v>250</v>
      </c>
      <c r="N1043" s="5" t="s">
        <v>178</v>
      </c>
      <c r="O1043" s="9"/>
      <c r="P1043" s="6" t="str">
        <f>VLOOKUP(Table1[[#This Row],[SMT]],Table13[[SMT'#]:[163 J Election Question]],9,0)</f>
        <v>No</v>
      </c>
      <c r="Q1043" s="6"/>
      <c r="R1043" s="6"/>
      <c r="S104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43" s="37">
        <f>VLOOKUP(Table1[[#This Row],[SMT]],'[1]Section 163(j) Election'!$A$5:$J$1406,7,0)</f>
        <v>0</v>
      </c>
    </row>
    <row r="1044" spans="1:20" s="5" customFormat="1" ht="30" customHeight="1" x14ac:dyDescent="0.25">
      <c r="A1044" s="5" t="s">
        <v>3074</v>
      </c>
      <c r="B1044" s="15">
        <v>65634</v>
      </c>
      <c r="C1044" s="6">
        <v>100</v>
      </c>
      <c r="D1044" s="5" t="s">
        <v>3074</v>
      </c>
      <c r="E1044" s="5" t="s">
        <v>3098</v>
      </c>
      <c r="F1044" s="5" t="s">
        <v>3099</v>
      </c>
      <c r="G1044" s="5" t="s">
        <v>3100</v>
      </c>
      <c r="H1044" s="5" t="s">
        <v>68</v>
      </c>
      <c r="I1044" s="5" t="s">
        <v>32</v>
      </c>
      <c r="J1044" s="5" t="s">
        <v>1085</v>
      </c>
      <c r="K1044" s="7">
        <v>41212</v>
      </c>
      <c r="L1044" s="7"/>
      <c r="M1044" s="6" t="s">
        <v>250</v>
      </c>
      <c r="N1044" s="5" t="s">
        <v>47</v>
      </c>
      <c r="O1044" s="9"/>
      <c r="P1044" s="6" t="str">
        <f>VLOOKUP(Table1[[#This Row],[SMT]],Table13[[SMT'#]:[163 J Election Question]],9,0)</f>
        <v>No</v>
      </c>
      <c r="Q1044" s="6"/>
      <c r="R1044" s="6"/>
      <c r="S104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44" s="38">
        <f>VLOOKUP(Table1[[#This Row],[SMT]],'[1]Section 163(j) Election'!$A$5:$J$1406,7,0)</f>
        <v>0</v>
      </c>
    </row>
    <row r="1045" spans="1:20" s="5" customFormat="1" ht="30" customHeight="1" x14ac:dyDescent="0.25">
      <c r="A1045" s="5" t="s">
        <v>3946</v>
      </c>
      <c r="B1045" s="15">
        <v>65636</v>
      </c>
      <c r="C1045" s="6">
        <v>100</v>
      </c>
      <c r="D1045" s="5" t="s">
        <v>3946</v>
      </c>
      <c r="E1045" s="5" t="s">
        <v>3949</v>
      </c>
      <c r="F1045" s="5" t="s">
        <v>3950</v>
      </c>
      <c r="G1045" s="5" t="s">
        <v>607</v>
      </c>
      <c r="H1045" s="5" t="s">
        <v>499</v>
      </c>
      <c r="I1045" s="5" t="s">
        <v>43</v>
      </c>
      <c r="J1045" s="5" t="s">
        <v>608</v>
      </c>
      <c r="K1045" s="7">
        <v>41365</v>
      </c>
      <c r="L1045" s="7"/>
      <c r="M1045" s="6" t="s">
        <v>404</v>
      </c>
      <c r="N1045" s="5" t="s">
        <v>47</v>
      </c>
      <c r="O1045" s="9"/>
      <c r="P1045" s="6" t="str">
        <f>VLOOKUP(Table1[[#This Row],[SMT]],Table13[[SMT'#]:[163 J Election Question]],9,0)</f>
        <v>Yes</v>
      </c>
      <c r="Q1045" s="6">
        <v>2018</v>
      </c>
      <c r="R1045" s="6"/>
      <c r="S104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45" s="37">
        <f>VLOOKUP(Table1[[#This Row],[SMT]],'[1]Section 163(j) Election'!$A$5:$J$1406,7,0)</f>
        <v>2018</v>
      </c>
    </row>
    <row r="1046" spans="1:20" s="5" customFormat="1" ht="30" customHeight="1" x14ac:dyDescent="0.25">
      <c r="A1046" s="5" t="s">
        <v>1787</v>
      </c>
      <c r="B1046" s="15">
        <v>65638</v>
      </c>
      <c r="C1046" s="6">
        <v>100</v>
      </c>
      <c r="D1046" s="5" t="s">
        <v>1787</v>
      </c>
      <c r="E1046" s="5" t="s">
        <v>1806</v>
      </c>
      <c r="F1046" s="5" t="s">
        <v>1807</v>
      </c>
      <c r="G1046" s="5" t="s">
        <v>1808</v>
      </c>
      <c r="H1046" s="5" t="s">
        <v>139</v>
      </c>
      <c r="I1046" s="5" t="s">
        <v>32</v>
      </c>
      <c r="J1046" s="5" t="s">
        <v>1809</v>
      </c>
      <c r="K1046" s="7">
        <v>41213</v>
      </c>
      <c r="L1046" s="7"/>
      <c r="M1046" s="6" t="s">
        <v>250</v>
      </c>
      <c r="N1046" s="5" t="s">
        <v>47</v>
      </c>
      <c r="O1046" s="9"/>
      <c r="P1046" s="6" t="str">
        <f>VLOOKUP(Table1[[#This Row],[SMT]],Table13[[SMT'#]:[163 J Election Question]],9,0)</f>
        <v>No</v>
      </c>
      <c r="Q1046" s="6"/>
      <c r="R1046" s="6"/>
      <c r="S104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46" s="38">
        <f>VLOOKUP(Table1[[#This Row],[SMT]],'[1]Section 163(j) Election'!$A$5:$J$1406,7,0)</f>
        <v>0</v>
      </c>
    </row>
    <row r="1047" spans="1:20" s="5" customFormat="1" ht="30" customHeight="1" x14ac:dyDescent="0.25">
      <c r="A1047" s="5" t="s">
        <v>618</v>
      </c>
      <c r="B1047" s="15">
        <v>65639</v>
      </c>
      <c r="C1047" s="6">
        <v>100</v>
      </c>
      <c r="D1047" s="5" t="s">
        <v>618</v>
      </c>
      <c r="E1047" s="5" t="s">
        <v>625</v>
      </c>
      <c r="F1047" s="5" t="s">
        <v>626</v>
      </c>
      <c r="G1047" s="5" t="s">
        <v>478</v>
      </c>
      <c r="H1047" s="5" t="s">
        <v>132</v>
      </c>
      <c r="I1047" s="5" t="s">
        <v>133</v>
      </c>
      <c r="J1047" s="5" t="s">
        <v>19</v>
      </c>
      <c r="K1047" s="7">
        <v>41193</v>
      </c>
      <c r="L1047" s="7"/>
      <c r="M1047" s="6" t="s">
        <v>404</v>
      </c>
      <c r="N1047" s="5" t="s">
        <v>47</v>
      </c>
      <c r="O1047" s="9"/>
      <c r="P1047" s="6" t="str">
        <f>VLOOKUP(Table1[[#This Row],[SMT]],Table13[[SMT'#]:[163 J Election Question]],9,0)</f>
        <v>Yes</v>
      </c>
      <c r="Q1047" s="6">
        <v>2018</v>
      </c>
      <c r="R1047" s="6"/>
      <c r="S104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47" s="37">
        <f>VLOOKUP(Table1[[#This Row],[SMT]],'[1]Section 163(j) Election'!$A$5:$J$1406,7,0)</f>
        <v>2018</v>
      </c>
    </row>
    <row r="1048" spans="1:20" s="5" customFormat="1" ht="30" customHeight="1" x14ac:dyDescent="0.25">
      <c r="A1048" s="5" t="s">
        <v>1487</v>
      </c>
      <c r="B1048" s="15">
        <v>65648</v>
      </c>
      <c r="C1048" s="6">
        <v>100</v>
      </c>
      <c r="D1048" s="5" t="s">
        <v>1487</v>
      </c>
      <c r="E1048" s="5" t="s">
        <v>1490</v>
      </c>
      <c r="F1048" s="5" t="s">
        <v>1491</v>
      </c>
      <c r="G1048" s="5" t="s">
        <v>887</v>
      </c>
      <c r="H1048" s="5" t="s">
        <v>53</v>
      </c>
      <c r="I1048" s="5" t="s">
        <v>43</v>
      </c>
      <c r="J1048" s="5" t="s">
        <v>323</v>
      </c>
      <c r="K1048" s="7">
        <v>41206</v>
      </c>
      <c r="L1048" s="7"/>
      <c r="M1048" s="6" t="s">
        <v>404</v>
      </c>
      <c r="N1048" s="5" t="s">
        <v>47</v>
      </c>
      <c r="O1048" s="9"/>
      <c r="P1048" s="6" t="str">
        <f>VLOOKUP(Table1[[#This Row],[SMT]],Table13[[SMT'#]:[163 J Election Question]],9,0)</f>
        <v>No</v>
      </c>
      <c r="Q1048" s="6"/>
      <c r="R1048" s="6"/>
      <c r="S104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48" s="38">
        <f>VLOOKUP(Table1[[#This Row],[SMT]],'[1]Section 163(j) Election'!$A$5:$J$1406,7,0)</f>
        <v>0</v>
      </c>
    </row>
    <row r="1049" spans="1:20" s="5" customFormat="1" ht="30" customHeight="1" x14ac:dyDescent="0.25">
      <c r="A1049" s="5" t="s">
        <v>3074</v>
      </c>
      <c r="B1049" s="15">
        <v>65650</v>
      </c>
      <c r="C1049" s="6">
        <v>100</v>
      </c>
      <c r="D1049" s="5" t="s">
        <v>3074</v>
      </c>
      <c r="E1049" s="5" t="s">
        <v>3101</v>
      </c>
      <c r="F1049" s="5" t="s">
        <v>3102</v>
      </c>
      <c r="G1049" s="5" t="s">
        <v>3103</v>
      </c>
      <c r="H1049" s="5" t="s">
        <v>115</v>
      </c>
      <c r="I1049" s="5" t="s">
        <v>43</v>
      </c>
      <c r="J1049" s="5" t="s">
        <v>3104</v>
      </c>
      <c r="K1049" s="7">
        <v>41250</v>
      </c>
      <c r="L1049" s="7"/>
      <c r="M1049" s="6" t="s">
        <v>334</v>
      </c>
      <c r="N1049" s="5" t="s">
        <v>56</v>
      </c>
      <c r="O1049" s="9"/>
      <c r="P1049" s="6" t="str">
        <f>VLOOKUP(Table1[[#This Row],[SMT]],Table13[[SMT'#]:[163 J Election Question]],9,0)</f>
        <v>No</v>
      </c>
      <c r="Q1049" s="6"/>
      <c r="R1049" s="6"/>
      <c r="S104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49" s="37">
        <f>VLOOKUP(Table1[[#This Row],[SMT]],'[1]Section 163(j) Election'!$A$5:$J$1406,7,0)</f>
        <v>0</v>
      </c>
    </row>
    <row r="1050" spans="1:20" s="5" customFormat="1" ht="30" customHeight="1" x14ac:dyDescent="0.25">
      <c r="A1050" s="5" t="s">
        <v>1767</v>
      </c>
      <c r="B1050" s="15">
        <v>65663</v>
      </c>
      <c r="C1050" s="6">
        <v>100</v>
      </c>
      <c r="D1050" s="5" t="s">
        <v>1767</v>
      </c>
      <c r="E1050" s="5" t="s">
        <v>1779</v>
      </c>
      <c r="F1050" s="5" t="s">
        <v>1780</v>
      </c>
      <c r="G1050" s="5" t="s">
        <v>1709</v>
      </c>
      <c r="H1050" s="5" t="s">
        <v>132</v>
      </c>
      <c r="I1050" s="5" t="s">
        <v>133</v>
      </c>
      <c r="J1050" s="5" t="s">
        <v>1778</v>
      </c>
      <c r="K1050" s="7">
        <v>41213</v>
      </c>
      <c r="L1050" s="7"/>
      <c r="M1050" s="6" t="s">
        <v>250</v>
      </c>
      <c r="N1050" s="5" t="s">
        <v>178</v>
      </c>
      <c r="O1050" s="9"/>
      <c r="P1050" s="6" t="str">
        <f>VLOOKUP(Table1[[#This Row],[SMT]],Table13[[SMT'#]:[163 J Election Question]],9,0)</f>
        <v>No</v>
      </c>
      <c r="Q1050" s="6"/>
      <c r="R1050" s="6"/>
      <c r="S105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50" s="38">
        <f>VLOOKUP(Table1[[#This Row],[SMT]],'[1]Section 163(j) Election'!$A$5:$J$1406,7,0)</f>
        <v>0</v>
      </c>
    </row>
    <row r="1051" spans="1:20" s="5" customFormat="1" ht="30" customHeight="1" x14ac:dyDescent="0.25">
      <c r="A1051" s="5" t="s">
        <v>3074</v>
      </c>
      <c r="B1051" s="15">
        <v>65666</v>
      </c>
      <c r="C1051" s="6">
        <v>100</v>
      </c>
      <c r="D1051" s="5" t="s">
        <v>3074</v>
      </c>
      <c r="E1051" s="5" t="s">
        <v>3105</v>
      </c>
      <c r="F1051" s="5" t="s">
        <v>3106</v>
      </c>
      <c r="G1051" s="5" t="s">
        <v>1897</v>
      </c>
      <c r="H1051" s="5" t="s">
        <v>88</v>
      </c>
      <c r="I1051" s="5" t="s">
        <v>32</v>
      </c>
      <c r="J1051" s="5" t="s">
        <v>89</v>
      </c>
      <c r="K1051" s="7">
        <v>41365</v>
      </c>
      <c r="L1051" s="7"/>
      <c r="M1051" s="6" t="s">
        <v>250</v>
      </c>
      <c r="N1051" s="5" t="s">
        <v>26</v>
      </c>
      <c r="O1051" s="9"/>
      <c r="P1051" s="6" t="str">
        <f>VLOOKUP(Table1[[#This Row],[SMT]],Table13[[SMT'#]:[163 J Election Question]],9,0)</f>
        <v>No</v>
      </c>
      <c r="Q1051" s="6"/>
      <c r="R1051" s="6"/>
      <c r="S105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51" s="37">
        <f>VLOOKUP(Table1[[#This Row],[SMT]],'[1]Section 163(j) Election'!$A$5:$J$1406,7,0)</f>
        <v>0</v>
      </c>
    </row>
    <row r="1052" spans="1:20" s="5" customFormat="1" ht="30" customHeight="1" x14ac:dyDescent="0.25">
      <c r="A1052" s="5" t="s">
        <v>1095</v>
      </c>
      <c r="B1052" s="15">
        <v>65675</v>
      </c>
      <c r="C1052" s="6">
        <v>100</v>
      </c>
      <c r="D1052" s="5" t="s">
        <v>1095</v>
      </c>
      <c r="E1052" s="5" t="s">
        <v>1103</v>
      </c>
      <c r="F1052" s="5" t="s">
        <v>1104</v>
      </c>
      <c r="G1052" s="5" t="s">
        <v>1105</v>
      </c>
      <c r="H1052" s="5" t="s">
        <v>31</v>
      </c>
      <c r="I1052" s="5" t="s">
        <v>32</v>
      </c>
      <c r="J1052" s="5" t="s">
        <v>1106</v>
      </c>
      <c r="K1052" s="7">
        <v>41389</v>
      </c>
      <c r="L1052" s="7"/>
      <c r="M1052" s="6" t="s">
        <v>404</v>
      </c>
      <c r="N1052" s="5" t="s">
        <v>56</v>
      </c>
      <c r="O1052" s="9"/>
      <c r="P1052" s="6" t="str">
        <f>VLOOKUP(Table1[[#This Row],[SMT]],Table13[[SMT'#]:[163 J Election Question]],9,0)</f>
        <v>No</v>
      </c>
      <c r="Q1052" s="6"/>
      <c r="R1052" s="6"/>
      <c r="S105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52" s="38">
        <f>VLOOKUP(Table1[[#This Row],[SMT]],'[1]Section 163(j) Election'!$A$5:$J$1406,7,0)</f>
        <v>2022</v>
      </c>
    </row>
    <row r="1053" spans="1:20" s="5" customFormat="1" ht="30" customHeight="1" x14ac:dyDescent="0.25">
      <c r="A1053" s="5" t="s">
        <v>3074</v>
      </c>
      <c r="B1053" s="15">
        <v>65676</v>
      </c>
      <c r="C1053" s="6">
        <v>2.2999999999999998</v>
      </c>
      <c r="D1053" s="5" t="s">
        <v>3074</v>
      </c>
      <c r="E1053" s="5" t="s">
        <v>3107</v>
      </c>
      <c r="F1053" s="5" t="s">
        <v>3108</v>
      </c>
      <c r="G1053" s="5" t="s">
        <v>1059</v>
      </c>
      <c r="H1053" s="5" t="s">
        <v>109</v>
      </c>
      <c r="I1053" s="5" t="s">
        <v>32</v>
      </c>
      <c r="J1053" s="5" t="s">
        <v>359</v>
      </c>
      <c r="K1053" s="7">
        <v>42164</v>
      </c>
      <c r="L1053" s="7"/>
      <c r="M1053" s="6" t="s">
        <v>454</v>
      </c>
      <c r="N1053" s="5" t="s">
        <v>47</v>
      </c>
      <c r="O1053" s="9"/>
      <c r="P1053" s="6" t="str">
        <f>VLOOKUP(Table1[[#This Row],[SMT]],Table13[[SMT'#]:[163 J Election Question]],9,0)</f>
        <v>No</v>
      </c>
      <c r="Q1053" s="6"/>
      <c r="R1053" s="6"/>
      <c r="S105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53" s="37">
        <f>VLOOKUP(Table1[[#This Row],[SMT]],'[1]Section 163(j) Election'!$A$5:$J$1406,7,0)</f>
        <v>0</v>
      </c>
    </row>
    <row r="1054" spans="1:20" s="5" customFormat="1" ht="30" customHeight="1" x14ac:dyDescent="0.25">
      <c r="A1054" s="5" t="s">
        <v>3117</v>
      </c>
      <c r="B1054" s="15">
        <v>65676</v>
      </c>
      <c r="C1054" s="6">
        <v>51.7</v>
      </c>
      <c r="D1054" s="5" t="s">
        <v>3117</v>
      </c>
      <c r="E1054" s="5" t="s">
        <v>3107</v>
      </c>
      <c r="F1054" s="5" t="s">
        <v>3108</v>
      </c>
      <c r="G1054" s="5" t="s">
        <v>1059</v>
      </c>
      <c r="H1054" s="5" t="s">
        <v>109</v>
      </c>
      <c r="I1054" s="5" t="s">
        <v>32</v>
      </c>
      <c r="J1054" s="5" t="s">
        <v>359</v>
      </c>
      <c r="K1054" s="7">
        <v>42164</v>
      </c>
      <c r="L1054" s="7"/>
      <c r="M1054" s="6" t="s">
        <v>454</v>
      </c>
      <c r="N1054" s="5" t="s">
        <v>47</v>
      </c>
      <c r="O1054" s="9"/>
      <c r="P1054" s="6" t="str">
        <f>VLOOKUP(Table1[[#This Row],[SMT]],Table13[[SMT'#]:[163 J Election Question]],9,0)</f>
        <v>No</v>
      </c>
      <c r="Q1054" s="6"/>
      <c r="R1054" s="6"/>
      <c r="S105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54" s="38">
        <f>VLOOKUP(Table1[[#This Row],[SMT]],'[1]Section 163(j) Election'!$A$5:$J$1406,7,0)</f>
        <v>0</v>
      </c>
    </row>
    <row r="1055" spans="1:20" s="5" customFormat="1" ht="30" customHeight="1" x14ac:dyDescent="0.25">
      <c r="A1055" s="5" t="s">
        <v>3146</v>
      </c>
      <c r="B1055" s="15">
        <v>65676</v>
      </c>
      <c r="C1055" s="6">
        <v>46</v>
      </c>
      <c r="D1055" s="5" t="s">
        <v>3146</v>
      </c>
      <c r="E1055" s="5" t="s">
        <v>3107</v>
      </c>
      <c r="F1055" s="5" t="s">
        <v>3108</v>
      </c>
      <c r="G1055" s="5" t="s">
        <v>1059</v>
      </c>
      <c r="H1055" s="5" t="s">
        <v>109</v>
      </c>
      <c r="I1055" s="5" t="s">
        <v>32</v>
      </c>
      <c r="J1055" s="5" t="s">
        <v>359</v>
      </c>
      <c r="K1055" s="7">
        <v>42164</v>
      </c>
      <c r="L1055" s="7"/>
      <c r="M1055" s="6" t="s">
        <v>454</v>
      </c>
      <c r="N1055" s="5" t="s">
        <v>47</v>
      </c>
      <c r="O1055" s="9"/>
      <c r="P1055" s="6" t="str">
        <f>VLOOKUP(Table1[[#This Row],[SMT]],Table13[[SMT'#]:[163 J Election Question]],9,0)</f>
        <v>No</v>
      </c>
      <c r="Q1055" s="6"/>
      <c r="R1055" s="6"/>
      <c r="S105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55" s="37">
        <f>VLOOKUP(Table1[[#This Row],[SMT]],'[1]Section 163(j) Election'!$A$5:$J$1406,7,0)</f>
        <v>0</v>
      </c>
    </row>
    <row r="1056" spans="1:20" s="5" customFormat="1" ht="30" customHeight="1" x14ac:dyDescent="0.25">
      <c r="A1056" s="5" t="s">
        <v>3074</v>
      </c>
      <c r="B1056" s="15">
        <v>65685</v>
      </c>
      <c r="C1056" s="6">
        <v>100</v>
      </c>
      <c r="D1056" s="5" t="s">
        <v>3074</v>
      </c>
      <c r="E1056" s="5" t="s">
        <v>3109</v>
      </c>
      <c r="F1056" s="5" t="s">
        <v>3110</v>
      </c>
      <c r="G1056" s="5" t="s">
        <v>1562</v>
      </c>
      <c r="H1056" s="5" t="s">
        <v>127</v>
      </c>
      <c r="I1056" s="5" t="s">
        <v>43</v>
      </c>
      <c r="J1056" s="5" t="s">
        <v>1229</v>
      </c>
      <c r="K1056" s="7">
        <v>41198</v>
      </c>
      <c r="L1056" s="7"/>
      <c r="M1056" s="6" t="s">
        <v>334</v>
      </c>
      <c r="N1056" s="5" t="s">
        <v>47</v>
      </c>
      <c r="O1056" s="9"/>
      <c r="P1056" s="6" t="str">
        <f>VLOOKUP(Table1[[#This Row],[SMT]],Table13[[SMT'#]:[163 J Election Question]],9,0)</f>
        <v>No</v>
      </c>
      <c r="Q1056" s="6"/>
      <c r="R1056" s="6"/>
      <c r="S105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56" s="38">
        <f>VLOOKUP(Table1[[#This Row],[SMT]],'[1]Section 163(j) Election'!$A$5:$J$1406,7,0)</f>
        <v>0</v>
      </c>
    </row>
    <row r="1057" spans="1:20" s="5" customFormat="1" ht="30" customHeight="1" x14ac:dyDescent="0.25">
      <c r="A1057" s="5" t="s">
        <v>1487</v>
      </c>
      <c r="B1057" s="15">
        <v>65686</v>
      </c>
      <c r="C1057" s="6">
        <v>100</v>
      </c>
      <c r="D1057" s="5" t="s">
        <v>1487</v>
      </c>
      <c r="E1057" s="5" t="s">
        <v>1492</v>
      </c>
      <c r="F1057" s="5" t="s">
        <v>1493</v>
      </c>
      <c r="G1057" s="5" t="s">
        <v>1367</v>
      </c>
      <c r="H1057" s="5" t="s">
        <v>42</v>
      </c>
      <c r="I1057" s="5" t="s">
        <v>43</v>
      </c>
      <c r="J1057" s="5" t="s">
        <v>1348</v>
      </c>
      <c r="K1057" s="7">
        <v>41226</v>
      </c>
      <c r="L1057" s="7"/>
      <c r="M1057" s="6" t="s">
        <v>334</v>
      </c>
      <c r="N1057" s="5" t="s">
        <v>47</v>
      </c>
      <c r="O1057" s="9"/>
      <c r="P1057" s="6" t="str">
        <f>VLOOKUP(Table1[[#This Row],[SMT]],Table13[[SMT'#]:[163 J Election Question]],9,0)</f>
        <v>No</v>
      </c>
      <c r="Q1057" s="6"/>
      <c r="R1057" s="6"/>
      <c r="S105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57" s="37">
        <f>VLOOKUP(Table1[[#This Row],[SMT]],'[1]Section 163(j) Election'!$A$5:$J$1406,7,0)</f>
        <v>0</v>
      </c>
    </row>
    <row r="1058" spans="1:20" s="5" customFormat="1" ht="30" customHeight="1" x14ac:dyDescent="0.25">
      <c r="A1058" s="5" t="s">
        <v>686</v>
      </c>
      <c r="B1058" s="15">
        <v>65691</v>
      </c>
      <c r="C1058" s="6">
        <v>100</v>
      </c>
      <c r="D1058" s="5" t="s">
        <v>686</v>
      </c>
      <c r="E1058" s="5" t="s">
        <v>693</v>
      </c>
      <c r="F1058" s="5" t="s">
        <v>694</v>
      </c>
      <c r="G1058" s="5" t="s">
        <v>695</v>
      </c>
      <c r="H1058" s="5" t="s">
        <v>68</v>
      </c>
      <c r="I1058" s="5" t="s">
        <v>32</v>
      </c>
      <c r="J1058" s="5" t="s">
        <v>62</v>
      </c>
      <c r="K1058" s="7">
        <v>41221</v>
      </c>
      <c r="L1058" s="7"/>
      <c r="M1058" s="6" t="s">
        <v>404</v>
      </c>
      <c r="N1058" s="5" t="s">
        <v>47</v>
      </c>
      <c r="O1058" s="9"/>
      <c r="P1058" s="6" t="str">
        <f>VLOOKUP(Table1[[#This Row],[SMT]],Table13[[SMT'#]:[163 J Election Question]],9,0)</f>
        <v>No</v>
      </c>
      <c r="Q1058" s="6"/>
      <c r="R1058" s="6"/>
      <c r="S105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58" s="38">
        <f>VLOOKUP(Table1[[#This Row],[SMT]],'[1]Section 163(j) Election'!$A$5:$J$1406,7,0)</f>
        <v>2022</v>
      </c>
    </row>
    <row r="1059" spans="1:20" s="5" customFormat="1" ht="30" customHeight="1" x14ac:dyDescent="0.25">
      <c r="A1059" s="5" t="s">
        <v>1813</v>
      </c>
      <c r="B1059" s="15">
        <v>65715</v>
      </c>
      <c r="C1059" s="6">
        <v>100</v>
      </c>
      <c r="D1059" s="5" t="s">
        <v>1813</v>
      </c>
      <c r="E1059" s="5" t="s">
        <v>1822</v>
      </c>
      <c r="F1059" s="5" t="s">
        <v>1823</v>
      </c>
      <c r="G1059" s="5" t="s">
        <v>1824</v>
      </c>
      <c r="H1059" s="5" t="s">
        <v>88</v>
      </c>
      <c r="I1059" s="5" t="s">
        <v>32</v>
      </c>
      <c r="J1059" s="5" t="s">
        <v>89</v>
      </c>
      <c r="K1059" s="7">
        <v>41270</v>
      </c>
      <c r="L1059" s="7"/>
      <c r="M1059" s="6" t="s">
        <v>250</v>
      </c>
      <c r="N1059" s="5" t="s">
        <v>56</v>
      </c>
      <c r="O1059" s="9"/>
      <c r="P1059" s="6" t="str">
        <f>VLOOKUP(Table1[[#This Row],[SMT]],Table13[[SMT'#]:[163 J Election Question]],9,0)</f>
        <v>Yes</v>
      </c>
      <c r="Q1059" s="6">
        <v>2018</v>
      </c>
      <c r="R1059" s="6"/>
      <c r="S105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59" s="37">
        <f>VLOOKUP(Table1[[#This Row],[SMT]],'[1]Section 163(j) Election'!$A$5:$J$1406,7,0)</f>
        <v>2018</v>
      </c>
    </row>
    <row r="1060" spans="1:20" s="5" customFormat="1" ht="30" customHeight="1" x14ac:dyDescent="0.25">
      <c r="A1060" s="5" t="s">
        <v>618</v>
      </c>
      <c r="B1060" s="15">
        <v>65716</v>
      </c>
      <c r="C1060" s="6">
        <v>100</v>
      </c>
      <c r="D1060" s="5" t="s">
        <v>618</v>
      </c>
      <c r="E1060" s="5" t="s">
        <v>627</v>
      </c>
      <c r="F1060" s="5" t="s">
        <v>628</v>
      </c>
      <c r="G1060" s="5" t="s">
        <v>629</v>
      </c>
      <c r="H1060" s="5" t="s">
        <v>630</v>
      </c>
      <c r="I1060" s="5" t="s">
        <v>43</v>
      </c>
      <c r="J1060" s="5" t="s">
        <v>631</v>
      </c>
      <c r="K1060" s="7">
        <v>41186</v>
      </c>
      <c r="L1060" s="7"/>
      <c r="M1060" s="6" t="s">
        <v>334</v>
      </c>
      <c r="N1060" s="5" t="s">
        <v>47</v>
      </c>
      <c r="O1060" s="9"/>
      <c r="P1060" s="6" t="str">
        <f>VLOOKUP(Table1[[#This Row],[SMT]],Table13[[SMT'#]:[163 J Election Question]],9,0)</f>
        <v>Yes</v>
      </c>
      <c r="Q1060" s="6">
        <v>2018</v>
      </c>
      <c r="R1060" s="6"/>
      <c r="S106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60" s="38">
        <f>VLOOKUP(Table1[[#This Row],[SMT]],'[1]Section 163(j) Election'!$A$5:$J$1406,7,0)</f>
        <v>2018</v>
      </c>
    </row>
    <row r="1061" spans="1:20" s="5" customFormat="1" ht="30" customHeight="1" x14ac:dyDescent="0.25">
      <c r="A1061" s="5" t="s">
        <v>1487</v>
      </c>
      <c r="B1061" s="15">
        <v>65722</v>
      </c>
      <c r="C1061" s="6">
        <v>67</v>
      </c>
      <c r="D1061" s="5" t="s">
        <v>1487</v>
      </c>
      <c r="E1061" s="5" t="s">
        <v>1494</v>
      </c>
      <c r="F1061" s="5" t="s">
        <v>1495</v>
      </c>
      <c r="G1061" s="5" t="s">
        <v>1367</v>
      </c>
      <c r="H1061" s="5" t="s">
        <v>42</v>
      </c>
      <c r="I1061" s="5" t="s">
        <v>43</v>
      </c>
      <c r="J1061" s="5" t="s">
        <v>1348</v>
      </c>
      <c r="K1061" s="7">
        <v>41207</v>
      </c>
      <c r="L1061" s="7"/>
      <c r="M1061" s="6" t="s">
        <v>334</v>
      </c>
      <c r="N1061" s="5" t="s">
        <v>47</v>
      </c>
      <c r="O1061" s="9"/>
      <c r="P1061" s="6" t="str">
        <f>VLOOKUP(Table1[[#This Row],[SMT]],Table13[[SMT'#]:[163 J Election Question]],9,0)</f>
        <v>No</v>
      </c>
      <c r="Q1061" s="6"/>
      <c r="R1061" s="6"/>
      <c r="S106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61" s="37">
        <f>VLOOKUP(Table1[[#This Row],[SMT]],'[1]Section 163(j) Election'!$A$5:$J$1406,7,0)</f>
        <v>0</v>
      </c>
    </row>
    <row r="1062" spans="1:20" s="5" customFormat="1" ht="30" customHeight="1" x14ac:dyDescent="0.25">
      <c r="A1062" s="5" t="s">
        <v>3117</v>
      </c>
      <c r="B1062" s="15">
        <v>65722</v>
      </c>
      <c r="C1062" s="6">
        <v>33</v>
      </c>
      <c r="D1062" s="5" t="s">
        <v>3117</v>
      </c>
      <c r="E1062" s="5" t="s">
        <v>1494</v>
      </c>
      <c r="F1062" s="5" t="s">
        <v>1495</v>
      </c>
      <c r="G1062" s="5" t="s">
        <v>1367</v>
      </c>
      <c r="H1062" s="5" t="s">
        <v>42</v>
      </c>
      <c r="I1062" s="5" t="s">
        <v>43</v>
      </c>
      <c r="J1062" s="5" t="s">
        <v>1348</v>
      </c>
      <c r="K1062" s="7">
        <v>41207</v>
      </c>
      <c r="L1062" s="7"/>
      <c r="M1062" s="6" t="s">
        <v>334</v>
      </c>
      <c r="N1062" s="5" t="s">
        <v>47</v>
      </c>
      <c r="O1062" s="9"/>
      <c r="P1062" s="6" t="str">
        <f>VLOOKUP(Table1[[#This Row],[SMT]],Table13[[SMT'#]:[163 J Election Question]],9,0)</f>
        <v>No</v>
      </c>
      <c r="Q1062" s="6"/>
      <c r="R1062" s="6"/>
      <c r="S106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62" s="38">
        <f>VLOOKUP(Table1[[#This Row],[SMT]],'[1]Section 163(j) Election'!$A$5:$J$1406,7,0)</f>
        <v>0</v>
      </c>
    </row>
    <row r="1063" spans="1:20" s="5" customFormat="1" ht="30" customHeight="1" x14ac:dyDescent="0.25">
      <c r="A1063" s="5" t="s">
        <v>4036</v>
      </c>
      <c r="B1063" s="15">
        <v>65727</v>
      </c>
      <c r="C1063" s="6">
        <v>100</v>
      </c>
      <c r="D1063" s="5" t="s">
        <v>4036</v>
      </c>
      <c r="E1063" s="5" t="s">
        <v>4041</v>
      </c>
      <c r="F1063" s="5" t="s">
        <v>4042</v>
      </c>
      <c r="G1063" s="5" t="s">
        <v>4043</v>
      </c>
      <c r="H1063" s="5" t="s">
        <v>109</v>
      </c>
      <c r="I1063" s="5" t="s">
        <v>32</v>
      </c>
      <c r="J1063" s="5" t="s">
        <v>809</v>
      </c>
      <c r="K1063" s="7">
        <v>41247</v>
      </c>
      <c r="L1063" s="7"/>
      <c r="M1063" s="6" t="s">
        <v>334</v>
      </c>
      <c r="N1063" s="5" t="s">
        <v>47</v>
      </c>
      <c r="O1063" s="9"/>
      <c r="P1063" s="6" t="str">
        <f>VLOOKUP(Table1[[#This Row],[SMT]],Table13[[SMT'#]:[163 J Election Question]],9,0)</f>
        <v>No</v>
      </c>
      <c r="Q1063" s="6"/>
      <c r="R1063" s="6"/>
      <c r="S106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63" s="37">
        <f>VLOOKUP(Table1[[#This Row],[SMT]],'[1]Section 163(j) Election'!$A$5:$J$1406,7,0)</f>
        <v>0</v>
      </c>
    </row>
    <row r="1064" spans="1:20" s="5" customFormat="1" ht="30" customHeight="1" x14ac:dyDescent="0.25">
      <c r="A1064" s="5" t="s">
        <v>3117</v>
      </c>
      <c r="B1064" s="15">
        <v>65729</v>
      </c>
      <c r="C1064" s="6">
        <v>100</v>
      </c>
      <c r="D1064" s="5" t="s">
        <v>3117</v>
      </c>
      <c r="E1064" s="5" t="s">
        <v>3125</v>
      </c>
      <c r="F1064" s="5" t="s">
        <v>3126</v>
      </c>
      <c r="G1064" s="5" t="s">
        <v>3127</v>
      </c>
      <c r="H1064" s="5" t="s">
        <v>139</v>
      </c>
      <c r="I1064" s="5" t="s">
        <v>32</v>
      </c>
      <c r="J1064" s="5" t="s">
        <v>3128</v>
      </c>
      <c r="K1064" s="7">
        <v>41284</v>
      </c>
      <c r="L1064" s="7"/>
      <c r="M1064" s="6" t="s">
        <v>404</v>
      </c>
      <c r="N1064" s="5" t="s">
        <v>178</v>
      </c>
      <c r="O1064" s="9"/>
      <c r="P1064" s="6" t="str">
        <f>VLOOKUP(Table1[[#This Row],[SMT]],Table13[[SMT'#]:[163 J Election Question]],9,0)</f>
        <v>No</v>
      </c>
      <c r="Q1064" s="6"/>
      <c r="R1064" s="6"/>
      <c r="S106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64" s="38">
        <f>VLOOKUP(Table1[[#This Row],[SMT]],'[1]Section 163(j) Election'!$A$5:$J$1406,7,0)</f>
        <v>0</v>
      </c>
    </row>
    <row r="1065" spans="1:20" s="5" customFormat="1" ht="30" customHeight="1" x14ac:dyDescent="0.25">
      <c r="A1065" s="5" t="s">
        <v>882</v>
      </c>
      <c r="B1065" s="15">
        <v>65737</v>
      </c>
      <c r="C1065" s="6">
        <v>100</v>
      </c>
      <c r="D1065" s="5" t="s">
        <v>882</v>
      </c>
      <c r="E1065" s="5" t="s">
        <v>885</v>
      </c>
      <c r="F1065" s="5" t="s">
        <v>886</v>
      </c>
      <c r="G1065" s="5" t="s">
        <v>887</v>
      </c>
      <c r="H1065" s="5" t="s">
        <v>53</v>
      </c>
      <c r="I1065" s="5" t="s">
        <v>43</v>
      </c>
      <c r="J1065" s="5" t="s">
        <v>323</v>
      </c>
      <c r="K1065" s="7">
        <v>41389</v>
      </c>
      <c r="L1065" s="7"/>
      <c r="M1065" s="6" t="s">
        <v>404</v>
      </c>
      <c r="N1065" s="5" t="s">
        <v>47</v>
      </c>
      <c r="O1065" s="9"/>
      <c r="P1065" s="6" t="str">
        <f>VLOOKUP(Table1[[#This Row],[SMT]],Table13[[SMT'#]:[163 J Election Question]],9,0)</f>
        <v>No</v>
      </c>
      <c r="Q1065" s="6"/>
      <c r="R1065" s="6"/>
      <c r="S106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65" s="37">
        <f>VLOOKUP(Table1[[#This Row],[SMT]],'[1]Section 163(j) Election'!$A$5:$J$1406,7,0)</f>
        <v>0</v>
      </c>
    </row>
    <row r="1066" spans="1:20" s="5" customFormat="1" ht="30" customHeight="1" x14ac:dyDescent="0.25">
      <c r="A1066" s="5" t="s">
        <v>4092</v>
      </c>
      <c r="B1066" s="15">
        <v>65738</v>
      </c>
      <c r="C1066" s="6">
        <v>100</v>
      </c>
      <c r="D1066" s="5" t="s">
        <v>4092</v>
      </c>
      <c r="E1066" s="5" t="s">
        <v>4106</v>
      </c>
      <c r="F1066" s="5" t="s">
        <v>4107</v>
      </c>
      <c r="G1066" s="5" t="s">
        <v>1862</v>
      </c>
      <c r="H1066" s="5" t="s">
        <v>463</v>
      </c>
      <c r="I1066" s="5" t="s">
        <v>452</v>
      </c>
      <c r="J1066" s="5" t="s">
        <v>45</v>
      </c>
      <c r="K1066" s="7">
        <v>41088</v>
      </c>
      <c r="L1066" s="7"/>
      <c r="M1066" s="6" t="s">
        <v>250</v>
      </c>
      <c r="N1066" s="5" t="s">
        <v>26</v>
      </c>
      <c r="O1066" s="9"/>
      <c r="P1066" s="6" t="str">
        <f>VLOOKUP(Table1[[#This Row],[SMT]],[3]Sheet1!$A$11:$AC$60,29,0)</f>
        <v>No</v>
      </c>
      <c r="Q1066" s="6"/>
      <c r="R1066" s="6"/>
      <c r="S106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66" s="38">
        <f>VLOOKUP(Table1[[#This Row],[SMT]],'[1]Section 163(j) Election'!$A$5:$J$1406,7,0)</f>
        <v>0</v>
      </c>
    </row>
    <row r="1067" spans="1:20" s="5" customFormat="1" ht="30" customHeight="1" x14ac:dyDescent="0.25">
      <c r="A1067" s="5" t="s">
        <v>4108</v>
      </c>
      <c r="B1067" s="15">
        <v>65739</v>
      </c>
      <c r="C1067" s="6">
        <v>100</v>
      </c>
      <c r="D1067" s="5" t="s">
        <v>4108</v>
      </c>
      <c r="E1067" s="5" t="s">
        <v>4111</v>
      </c>
      <c r="F1067" s="5" t="s">
        <v>4112</v>
      </c>
      <c r="G1067" s="5" t="s">
        <v>4113</v>
      </c>
      <c r="H1067" s="5" t="s">
        <v>144</v>
      </c>
      <c r="I1067" s="5" t="s">
        <v>133</v>
      </c>
      <c r="J1067" s="5" t="s">
        <v>294</v>
      </c>
      <c r="K1067" s="7">
        <v>41694</v>
      </c>
      <c r="L1067" s="7"/>
      <c r="M1067" s="6" t="s">
        <v>404</v>
      </c>
      <c r="N1067" s="5" t="s">
        <v>56</v>
      </c>
      <c r="O1067" s="9"/>
      <c r="P1067" s="6" t="str">
        <f>VLOOKUP(Table1[[#This Row],[SMT]],[3]Sheet1!$A$11:$AC$60,29,0)</f>
        <v>No</v>
      </c>
      <c r="Q1067" s="6"/>
      <c r="R1067" s="6"/>
      <c r="S106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67" s="37">
        <f>VLOOKUP(Table1[[#This Row],[SMT]],'[1]Section 163(j) Election'!$A$5:$J$1406,7,0)</f>
        <v>0</v>
      </c>
    </row>
    <row r="1068" spans="1:20" s="5" customFormat="1" ht="30" customHeight="1" x14ac:dyDescent="0.25">
      <c r="A1068" s="5" t="s">
        <v>440</v>
      </c>
      <c r="B1068" s="15">
        <v>65740</v>
      </c>
      <c r="C1068" s="6">
        <v>100</v>
      </c>
      <c r="D1068" s="5" t="s">
        <v>440</v>
      </c>
      <c r="E1068" s="5" t="s">
        <v>448</v>
      </c>
      <c r="F1068" s="5" t="s">
        <v>449</v>
      </c>
      <c r="G1068" s="5" t="s">
        <v>450</v>
      </c>
      <c r="H1068" s="5" t="s">
        <v>451</v>
      </c>
      <c r="I1068" s="5" t="s">
        <v>452</v>
      </c>
      <c r="J1068" s="5" t="s">
        <v>453</v>
      </c>
      <c r="K1068" s="7">
        <v>42165</v>
      </c>
      <c r="L1068" s="7"/>
      <c r="M1068" s="6" t="s">
        <v>454</v>
      </c>
      <c r="N1068" s="5" t="s">
        <v>56</v>
      </c>
      <c r="O1068" s="9"/>
      <c r="P1068" s="6" t="str">
        <f>VLOOKUP(Table1[[#This Row],[SMT]],Table13[[SMT'#]:[163 J Election Question]],9,0)</f>
        <v>Yes</v>
      </c>
      <c r="Q1068" s="6">
        <v>2018</v>
      </c>
      <c r="R1068" s="6"/>
      <c r="S106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68" s="38">
        <f>VLOOKUP(Table1[[#This Row],[SMT]],'[1]Section 163(j) Election'!$A$5:$J$1406,7,0)</f>
        <v>2018</v>
      </c>
    </row>
    <row r="1069" spans="1:20" s="5" customFormat="1" ht="30" customHeight="1" x14ac:dyDescent="0.25">
      <c r="A1069" s="5" t="s">
        <v>3843</v>
      </c>
      <c r="B1069" s="15">
        <v>65743</v>
      </c>
      <c r="C1069" s="6">
        <v>100</v>
      </c>
      <c r="D1069" s="5" t="s">
        <v>3843</v>
      </c>
      <c r="E1069" s="5" t="s">
        <v>3844</v>
      </c>
      <c r="F1069" s="5" t="s">
        <v>3845</v>
      </c>
      <c r="G1069" s="5" t="s">
        <v>1879</v>
      </c>
      <c r="H1069" s="5" t="s">
        <v>203</v>
      </c>
      <c r="I1069" s="5" t="s">
        <v>133</v>
      </c>
      <c r="J1069" s="5" t="s">
        <v>1121</v>
      </c>
      <c r="K1069" s="7">
        <v>41872</v>
      </c>
      <c r="L1069" s="7"/>
      <c r="M1069" s="6" t="s">
        <v>404</v>
      </c>
      <c r="N1069" s="5" t="s">
        <v>56</v>
      </c>
      <c r="O1069" s="9"/>
      <c r="P1069" s="6" t="str">
        <f>VLOOKUP(Table1[[#This Row],[SMT]],Table13[[SMT'#]:[163 J Election Question]],9,0)</f>
        <v>No</v>
      </c>
      <c r="Q1069" s="6"/>
      <c r="R1069" s="6"/>
      <c r="S106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69" s="37">
        <f>VLOOKUP(Table1[[#This Row],[SMT]],'[1]Section 163(j) Election'!$A$5:$J$1406,7,0)</f>
        <v>0</v>
      </c>
    </row>
    <row r="1070" spans="1:20" s="5" customFormat="1" ht="30" customHeight="1" x14ac:dyDescent="0.25">
      <c r="A1070" s="5" t="s">
        <v>1107</v>
      </c>
      <c r="B1070" s="15">
        <v>65745</v>
      </c>
      <c r="C1070" s="6">
        <v>100</v>
      </c>
      <c r="D1070" s="5" t="s">
        <v>1107</v>
      </c>
      <c r="E1070" s="5" t="s">
        <v>1108</v>
      </c>
      <c r="F1070" s="5" t="s">
        <v>1109</v>
      </c>
      <c r="G1070" s="5" t="s">
        <v>1110</v>
      </c>
      <c r="H1070" s="5" t="s">
        <v>451</v>
      </c>
      <c r="I1070" s="5" t="s">
        <v>452</v>
      </c>
      <c r="J1070" s="5" t="s">
        <v>1111</v>
      </c>
      <c r="K1070" s="7">
        <v>41942</v>
      </c>
      <c r="L1070" s="7"/>
      <c r="M1070" s="6" t="s">
        <v>454</v>
      </c>
      <c r="N1070" s="5" t="s">
        <v>56</v>
      </c>
      <c r="O1070" s="9"/>
      <c r="P1070" s="6" t="str">
        <f>VLOOKUP(Table1[[#This Row],[SMT]],Table13[[SMT'#]:[163 J Election Question]],9,0)</f>
        <v>No</v>
      </c>
      <c r="Q1070" s="6"/>
      <c r="R1070" s="6"/>
      <c r="S107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70" s="38">
        <f>VLOOKUP(Table1[[#This Row],[SMT]],'[1]Section 163(j) Election'!$A$5:$J$1406,7,0)</f>
        <v>0</v>
      </c>
    </row>
    <row r="1071" spans="1:20" s="5" customFormat="1" ht="30" customHeight="1" x14ac:dyDescent="0.25">
      <c r="A1071" s="18" t="s">
        <v>4047</v>
      </c>
      <c r="B1071" s="19">
        <v>65748</v>
      </c>
      <c r="C1071" s="20">
        <v>100</v>
      </c>
      <c r="D1071" s="21" t="s">
        <v>4047</v>
      </c>
      <c r="E1071" s="21" t="s">
        <v>4048</v>
      </c>
      <c r="F1071" s="21" t="s">
        <v>4049</v>
      </c>
      <c r="G1071" s="21" t="s">
        <v>4050</v>
      </c>
      <c r="H1071" s="18" t="s">
        <v>451</v>
      </c>
      <c r="I1071" s="18" t="s">
        <v>452</v>
      </c>
      <c r="J1071" s="21" t="s">
        <v>18</v>
      </c>
      <c r="K1071" s="22">
        <v>43077</v>
      </c>
      <c r="L1071" s="22"/>
      <c r="M1071" s="20" t="s">
        <v>64</v>
      </c>
      <c r="N1071" s="21" t="s">
        <v>56</v>
      </c>
      <c r="O1071" s="23"/>
      <c r="P1071" s="20" t="s">
        <v>21</v>
      </c>
      <c r="Q1071" s="20">
        <v>2019</v>
      </c>
      <c r="R1071" s="24"/>
      <c r="S1071" s="37" t="str">
        <f>IF(VLOOKUP(Table1[[#This Row],[SMT]],'[1]Section 163(j) Election'!$A$5:$H$1484,8,0)=Table1[[#This Row],[Make Section 163j Election (Yes/No)]],"MATCH",VLOOKUP(Table1[[#This Row],[SMT]],'[1]Section 163(j) Election'!$A$5:$H$1406,8,0))</f>
        <v>NO</v>
      </c>
      <c r="T1071" s="37">
        <f>VLOOKUP(Table1[[#This Row],[SMT]],'[1]Section 163(j) Election'!$A$5:$J$1406,7,0)</f>
        <v>2019</v>
      </c>
    </row>
    <row r="1072" spans="1:20" s="5" customFormat="1" ht="30" customHeight="1" x14ac:dyDescent="0.25">
      <c r="A1072" s="5" t="s">
        <v>1813</v>
      </c>
      <c r="B1072" s="15">
        <v>65761</v>
      </c>
      <c r="C1072" s="6">
        <v>100</v>
      </c>
      <c r="D1072" s="5" t="s">
        <v>1813</v>
      </c>
      <c r="E1072" s="5" t="s">
        <v>1825</v>
      </c>
      <c r="F1072" s="5" t="s">
        <v>1826</v>
      </c>
      <c r="G1072" s="5" t="s">
        <v>1827</v>
      </c>
      <c r="H1072" s="5" t="s">
        <v>68</v>
      </c>
      <c r="I1072" s="5" t="s">
        <v>32</v>
      </c>
      <c r="J1072" s="5" t="s">
        <v>1828</v>
      </c>
      <c r="K1072" s="7">
        <v>41255</v>
      </c>
      <c r="L1072" s="7"/>
      <c r="M1072" s="6" t="s">
        <v>334</v>
      </c>
      <c r="N1072" s="5" t="s">
        <v>47</v>
      </c>
      <c r="O1072" s="9"/>
      <c r="P1072" s="6" t="str">
        <f>VLOOKUP(Table1[[#This Row],[SMT]],Table13[[SMT'#]:[163 J Election Question]],9,0)</f>
        <v>No</v>
      </c>
      <c r="Q1072" s="6"/>
      <c r="R1072" s="6"/>
      <c r="S107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72" s="38">
        <f>VLOOKUP(Table1[[#This Row],[SMT]],'[1]Section 163(j) Election'!$A$5:$J$1406,7,0)</f>
        <v>0</v>
      </c>
    </row>
    <row r="1073" spans="1:20" s="5" customFormat="1" ht="30" customHeight="1" x14ac:dyDescent="0.25">
      <c r="A1073" s="5" t="s">
        <v>3117</v>
      </c>
      <c r="B1073" s="15">
        <v>65762</v>
      </c>
      <c r="C1073" s="6">
        <v>100</v>
      </c>
      <c r="D1073" s="5" t="s">
        <v>3117</v>
      </c>
      <c r="E1073" s="5" t="s">
        <v>3129</v>
      </c>
      <c r="F1073" s="5" t="s">
        <v>3130</v>
      </c>
      <c r="G1073" s="5" t="s">
        <v>652</v>
      </c>
      <c r="H1073" s="5" t="s">
        <v>232</v>
      </c>
      <c r="I1073" s="5" t="s">
        <v>133</v>
      </c>
      <c r="J1073" s="5" t="s">
        <v>149</v>
      </c>
      <c r="K1073" s="7">
        <v>41311</v>
      </c>
      <c r="L1073" s="7"/>
      <c r="M1073" s="6" t="s">
        <v>404</v>
      </c>
      <c r="N1073" s="5" t="s">
        <v>56</v>
      </c>
      <c r="O1073" s="9"/>
      <c r="P1073" s="6" t="str">
        <f>VLOOKUP(Table1[[#This Row],[SMT]],Table13[[SMT'#]:[163 J Election Question]],9,0)</f>
        <v>No</v>
      </c>
      <c r="Q1073" s="6"/>
      <c r="R1073" s="6"/>
      <c r="S107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73" s="37">
        <f>VLOOKUP(Table1[[#This Row],[SMT]],'[1]Section 163(j) Election'!$A$5:$J$1406,7,0)</f>
        <v>0</v>
      </c>
    </row>
    <row r="1074" spans="1:20" s="5" customFormat="1" ht="30" customHeight="1" x14ac:dyDescent="0.25">
      <c r="A1074" s="5" t="s">
        <v>1681</v>
      </c>
      <c r="B1074" s="15">
        <v>65765</v>
      </c>
      <c r="C1074" s="6">
        <v>100</v>
      </c>
      <c r="D1074" s="5" t="s">
        <v>1681</v>
      </c>
      <c r="E1074" s="5" t="s">
        <v>1692</v>
      </c>
      <c r="F1074" s="5" t="s">
        <v>1693</v>
      </c>
      <c r="G1074" s="5" t="s">
        <v>599</v>
      </c>
      <c r="H1074" s="5" t="s">
        <v>431</v>
      </c>
      <c r="I1074" s="5" t="s">
        <v>43</v>
      </c>
      <c r="J1074" s="5" t="s">
        <v>432</v>
      </c>
      <c r="K1074" s="7">
        <v>41365</v>
      </c>
      <c r="L1074" s="7"/>
      <c r="M1074" s="6" t="s">
        <v>404</v>
      </c>
      <c r="N1074" s="5" t="s">
        <v>47</v>
      </c>
      <c r="O1074" s="9"/>
      <c r="P1074" s="6" t="str">
        <f>VLOOKUP(Table1[[#This Row],[SMT]],Table13[[SMT'#]:[163 J Election Question]],9,0)</f>
        <v>Yes</v>
      </c>
      <c r="Q1074" s="6">
        <v>2018</v>
      </c>
      <c r="R1074" s="6"/>
      <c r="S107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74" s="38">
        <f>VLOOKUP(Table1[[#This Row],[SMT]],'[1]Section 163(j) Election'!$A$5:$J$1406,7,0)</f>
        <v>2018</v>
      </c>
    </row>
    <row r="1075" spans="1:20" s="5" customFormat="1" ht="30" customHeight="1" x14ac:dyDescent="0.25">
      <c r="A1075" s="5" t="s">
        <v>1787</v>
      </c>
      <c r="B1075" s="15">
        <v>65769</v>
      </c>
      <c r="C1075" s="6">
        <v>100</v>
      </c>
      <c r="D1075" s="5" t="s">
        <v>1787</v>
      </c>
      <c r="E1075" s="5" t="s">
        <v>1810</v>
      </c>
      <c r="F1075" s="5" t="s">
        <v>1811</v>
      </c>
      <c r="G1075" s="5" t="s">
        <v>1812</v>
      </c>
      <c r="H1075" s="5" t="s">
        <v>68</v>
      </c>
      <c r="I1075" s="5" t="s">
        <v>32</v>
      </c>
      <c r="J1075" s="5" t="s">
        <v>149</v>
      </c>
      <c r="K1075" s="7">
        <v>41142</v>
      </c>
      <c r="L1075" s="7"/>
      <c r="M1075" s="6" t="s">
        <v>334</v>
      </c>
      <c r="N1075" s="5" t="s">
        <v>47</v>
      </c>
      <c r="O1075" s="9"/>
      <c r="P1075" s="6" t="str">
        <f>VLOOKUP(Table1[[#This Row],[SMT]],Table13[[SMT'#]:[163 J Election Question]],9,0)</f>
        <v>No</v>
      </c>
      <c r="Q1075" s="6"/>
      <c r="R1075" s="6"/>
      <c r="S107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75" s="37">
        <f>VLOOKUP(Table1[[#This Row],[SMT]],'[1]Section 163(j) Election'!$A$5:$J$1406,7,0)</f>
        <v>0</v>
      </c>
    </row>
    <row r="1076" spans="1:20" s="5" customFormat="1" ht="30" customHeight="1" x14ac:dyDescent="0.25">
      <c r="A1076" s="5" t="s">
        <v>3074</v>
      </c>
      <c r="B1076" s="15">
        <v>65774</v>
      </c>
      <c r="C1076" s="6">
        <v>100</v>
      </c>
      <c r="D1076" s="5" t="s">
        <v>3074</v>
      </c>
      <c r="E1076" s="5" t="s">
        <v>3111</v>
      </c>
      <c r="F1076" s="5" t="s">
        <v>3112</v>
      </c>
      <c r="G1076" s="5" t="s">
        <v>121</v>
      </c>
      <c r="H1076" s="5" t="s">
        <v>100</v>
      </c>
      <c r="I1076" s="5" t="s">
        <v>32</v>
      </c>
      <c r="J1076" s="5" t="s">
        <v>122</v>
      </c>
      <c r="K1076" s="7">
        <v>41428</v>
      </c>
      <c r="L1076" s="7"/>
      <c r="M1076" s="6" t="s">
        <v>334</v>
      </c>
      <c r="N1076" s="5" t="s">
        <v>26</v>
      </c>
      <c r="O1076" s="9"/>
      <c r="P1076" s="6" t="str">
        <f>VLOOKUP(Table1[[#This Row],[SMT]],Table13[[SMT'#]:[163 J Election Question]],9,0)</f>
        <v>No</v>
      </c>
      <c r="Q1076" s="6"/>
      <c r="R1076" s="6"/>
      <c r="S107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76" s="38">
        <f>VLOOKUP(Table1[[#This Row],[SMT]],'[1]Section 163(j) Election'!$A$5:$J$1406,7,0)</f>
        <v>0</v>
      </c>
    </row>
    <row r="1077" spans="1:20" s="5" customFormat="1" ht="30" customHeight="1" x14ac:dyDescent="0.25">
      <c r="A1077" s="5" t="s">
        <v>3117</v>
      </c>
      <c r="B1077" s="15">
        <v>65775</v>
      </c>
      <c r="C1077" s="6">
        <v>100</v>
      </c>
      <c r="D1077" s="5" t="s">
        <v>3117</v>
      </c>
      <c r="E1077" s="5" t="s">
        <v>3131</v>
      </c>
      <c r="F1077" s="5" t="s">
        <v>3132</v>
      </c>
      <c r="G1077" s="5" t="s">
        <v>121</v>
      </c>
      <c r="H1077" s="5" t="s">
        <v>100</v>
      </c>
      <c r="I1077" s="5" t="s">
        <v>32</v>
      </c>
      <c r="J1077" s="5" t="s">
        <v>122</v>
      </c>
      <c r="K1077" s="7">
        <v>41451</v>
      </c>
      <c r="L1077" s="7"/>
      <c r="M1077" s="6" t="s">
        <v>334</v>
      </c>
      <c r="N1077" s="5" t="s">
        <v>26</v>
      </c>
      <c r="O1077" s="9"/>
      <c r="P1077" s="6" t="str">
        <f>VLOOKUP(Table1[[#This Row],[SMT]],Table13[[SMT'#]:[163 J Election Question]],9,0)</f>
        <v>No</v>
      </c>
      <c r="Q1077" s="6"/>
      <c r="R1077" s="6"/>
      <c r="S107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77" s="37">
        <f>VLOOKUP(Table1[[#This Row],[SMT]],'[1]Section 163(j) Election'!$A$5:$J$1406,7,0)</f>
        <v>2022</v>
      </c>
    </row>
    <row r="1078" spans="1:20" s="5" customFormat="1" ht="30" customHeight="1" x14ac:dyDescent="0.25">
      <c r="A1078" s="5" t="s">
        <v>3074</v>
      </c>
      <c r="B1078" s="15">
        <v>65776</v>
      </c>
      <c r="C1078" s="6">
        <v>100</v>
      </c>
      <c r="D1078" s="5" t="s">
        <v>3074</v>
      </c>
      <c r="E1078" s="5" t="s">
        <v>3113</v>
      </c>
      <c r="F1078" s="5" t="s">
        <v>3114</v>
      </c>
      <c r="G1078" s="5" t="s">
        <v>121</v>
      </c>
      <c r="H1078" s="5" t="s">
        <v>100</v>
      </c>
      <c r="I1078" s="5" t="s">
        <v>32</v>
      </c>
      <c r="J1078" s="5" t="s">
        <v>122</v>
      </c>
      <c r="K1078" s="7">
        <v>41397</v>
      </c>
      <c r="L1078" s="7"/>
      <c r="M1078" s="6" t="s">
        <v>334</v>
      </c>
      <c r="N1078" s="5" t="s">
        <v>56</v>
      </c>
      <c r="O1078" s="9"/>
      <c r="P1078" s="6" t="str">
        <f>VLOOKUP(Table1[[#This Row],[SMT]],Table13[[SMT'#]:[163 J Election Question]],9,0)</f>
        <v>No</v>
      </c>
      <c r="Q1078" s="6"/>
      <c r="R1078" s="6"/>
      <c r="S107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78" s="38">
        <f>VLOOKUP(Table1[[#This Row],[SMT]],'[1]Section 163(j) Election'!$A$5:$J$1406,7,0)</f>
        <v>0</v>
      </c>
    </row>
    <row r="1079" spans="1:20" s="5" customFormat="1" ht="30" customHeight="1" x14ac:dyDescent="0.25">
      <c r="A1079" s="5" t="s">
        <v>3823</v>
      </c>
      <c r="B1079" s="15">
        <v>65778</v>
      </c>
      <c r="C1079" s="6">
        <v>100</v>
      </c>
      <c r="D1079" s="5" t="s">
        <v>3823</v>
      </c>
      <c r="E1079" s="5" t="s">
        <v>3826</v>
      </c>
      <c r="F1079" s="5" t="s">
        <v>3827</v>
      </c>
      <c r="G1079" s="5" t="s">
        <v>3828</v>
      </c>
      <c r="H1079" s="5" t="s">
        <v>109</v>
      </c>
      <c r="I1079" s="5" t="s">
        <v>32</v>
      </c>
      <c r="J1079" s="5" t="s">
        <v>19</v>
      </c>
      <c r="K1079" s="7">
        <v>41635</v>
      </c>
      <c r="L1079" s="7"/>
      <c r="M1079" s="6" t="s">
        <v>459</v>
      </c>
      <c r="N1079" s="5" t="s">
        <v>47</v>
      </c>
      <c r="O1079" s="9"/>
      <c r="P1079" s="6" t="str">
        <f>VLOOKUP(Table1[[#This Row],[SMT]],Table13[[SMT'#]:[163 J Election Question]],9,0)</f>
        <v>No</v>
      </c>
      <c r="Q1079" s="6"/>
      <c r="R1079" s="6"/>
      <c r="S107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79" s="37">
        <f>VLOOKUP(Table1[[#This Row],[SMT]],'[1]Section 163(j) Election'!$A$5:$J$1406,7,0)</f>
        <v>0</v>
      </c>
    </row>
    <row r="1080" spans="1:20" s="5" customFormat="1" ht="30" customHeight="1" x14ac:dyDescent="0.25">
      <c r="A1080" s="5" t="s">
        <v>3866</v>
      </c>
      <c r="B1080" s="15">
        <v>65779</v>
      </c>
      <c r="C1080" s="6">
        <v>100</v>
      </c>
      <c r="D1080" s="5" t="s">
        <v>3866</v>
      </c>
      <c r="E1080" s="5" t="s">
        <v>3869</v>
      </c>
      <c r="F1080" s="5" t="s">
        <v>3870</v>
      </c>
      <c r="G1080" s="5" t="s">
        <v>3127</v>
      </c>
      <c r="H1080" s="5" t="s">
        <v>127</v>
      </c>
      <c r="I1080" s="5" t="s">
        <v>43</v>
      </c>
      <c r="J1080" s="5" t="s">
        <v>3128</v>
      </c>
      <c r="K1080" s="7">
        <v>41205</v>
      </c>
      <c r="L1080" s="7"/>
      <c r="M1080" s="6" t="s">
        <v>334</v>
      </c>
      <c r="N1080" s="5" t="s">
        <v>47</v>
      </c>
      <c r="O1080" s="9"/>
      <c r="P1080" s="6" t="str">
        <f>VLOOKUP(Table1[[#This Row],[SMT]],Table13[[SMT'#]:[163 J Election Question]],9,0)</f>
        <v>No</v>
      </c>
      <c r="Q1080" s="6"/>
      <c r="R1080" s="6"/>
      <c r="S108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80" s="38">
        <f>VLOOKUP(Table1[[#This Row],[SMT]],'[1]Section 163(j) Election'!$A$5:$J$1406,7,0)</f>
        <v>0</v>
      </c>
    </row>
    <row r="1081" spans="1:20" s="5" customFormat="1" ht="30" customHeight="1" x14ac:dyDescent="0.25">
      <c r="A1081" s="5" t="s">
        <v>882</v>
      </c>
      <c r="B1081" s="15">
        <v>65812</v>
      </c>
      <c r="C1081" s="6">
        <v>100</v>
      </c>
      <c r="D1081" s="5" t="s">
        <v>882</v>
      </c>
      <c r="E1081" s="5" t="s">
        <v>888</v>
      </c>
      <c r="F1081" s="5" t="s">
        <v>889</v>
      </c>
      <c r="G1081" s="5" t="s">
        <v>890</v>
      </c>
      <c r="H1081" s="5" t="s">
        <v>499</v>
      </c>
      <c r="I1081" s="5" t="s">
        <v>43</v>
      </c>
      <c r="J1081" s="5" t="s">
        <v>525</v>
      </c>
      <c r="K1081" s="7">
        <v>41367</v>
      </c>
      <c r="L1081" s="7"/>
      <c r="M1081" s="6" t="s">
        <v>250</v>
      </c>
      <c r="N1081" s="5" t="s">
        <v>26</v>
      </c>
      <c r="O1081" s="9"/>
      <c r="P1081" s="6" t="str">
        <f>VLOOKUP(Table1[[#This Row],[SMT]],Table13[[SMT'#]:[163 J Election Question]],9,0)</f>
        <v>Yes</v>
      </c>
      <c r="Q1081" s="6">
        <v>2018</v>
      </c>
      <c r="R1081" s="6"/>
      <c r="S108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81" s="37">
        <f>VLOOKUP(Table1[[#This Row],[SMT]],'[1]Section 163(j) Election'!$A$5:$J$1406,7,0)</f>
        <v>2018</v>
      </c>
    </row>
    <row r="1082" spans="1:20" s="5" customFormat="1" ht="30" customHeight="1" x14ac:dyDescent="0.25">
      <c r="A1082" s="5" t="s">
        <v>3871</v>
      </c>
      <c r="B1082" s="15">
        <v>65819</v>
      </c>
      <c r="C1082" s="6">
        <v>95</v>
      </c>
      <c r="D1082" s="5" t="s">
        <v>3871</v>
      </c>
      <c r="E1082" s="5" t="s">
        <v>3872</v>
      </c>
      <c r="F1082" s="5" t="s">
        <v>3873</v>
      </c>
      <c r="G1082" s="5" t="s">
        <v>1853</v>
      </c>
      <c r="H1082" s="5" t="s">
        <v>109</v>
      </c>
      <c r="I1082" s="5" t="s">
        <v>32</v>
      </c>
      <c r="J1082" s="5" t="s">
        <v>809</v>
      </c>
      <c r="K1082" s="7">
        <v>42276</v>
      </c>
      <c r="L1082" s="7"/>
      <c r="M1082" s="6" t="s">
        <v>90</v>
      </c>
      <c r="N1082" s="5" t="s">
        <v>47</v>
      </c>
      <c r="O1082" s="9"/>
      <c r="P1082" s="6" t="str">
        <f>VLOOKUP(Table1[[#This Row],[SMT]],Table13[[SMT'#]:[163 J Election Question]],9,0)</f>
        <v>No</v>
      </c>
      <c r="Q1082" s="6"/>
      <c r="R1082" s="6"/>
      <c r="S108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82" s="38">
        <f>VLOOKUP(Table1[[#This Row],[SMT]],'[1]Section 163(j) Election'!$A$5:$J$1406,7,0)</f>
        <v>0</v>
      </c>
    </row>
    <row r="1083" spans="1:20" s="5" customFormat="1" ht="30" customHeight="1" x14ac:dyDescent="0.25">
      <c r="A1083" s="5" t="s">
        <v>3904</v>
      </c>
      <c r="B1083" s="15">
        <v>65819</v>
      </c>
      <c r="C1083" s="6">
        <v>5</v>
      </c>
      <c r="D1083" s="5" t="s">
        <v>3904</v>
      </c>
      <c r="E1083" s="5" t="s">
        <v>3872</v>
      </c>
      <c r="F1083" s="5" t="s">
        <v>3873</v>
      </c>
      <c r="G1083" s="5" t="s">
        <v>1853</v>
      </c>
      <c r="H1083" s="5" t="s">
        <v>109</v>
      </c>
      <c r="I1083" s="5" t="s">
        <v>32</v>
      </c>
      <c r="J1083" s="5" t="s">
        <v>809</v>
      </c>
      <c r="K1083" s="7">
        <v>42276</v>
      </c>
      <c r="L1083" s="7"/>
      <c r="M1083" s="6" t="s">
        <v>90</v>
      </c>
      <c r="N1083" s="5" t="s">
        <v>47</v>
      </c>
      <c r="O1083" s="9"/>
      <c r="P1083" s="6" t="str">
        <f>VLOOKUP(Table1[[#This Row],[SMT]],Table13[[SMT'#]:[163 J Election Question]],9,0)</f>
        <v>No</v>
      </c>
      <c r="Q1083" s="6"/>
      <c r="R1083" s="6"/>
      <c r="S108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83" s="37">
        <f>VLOOKUP(Table1[[#This Row],[SMT]],'[1]Section 163(j) Election'!$A$5:$J$1406,7,0)</f>
        <v>0</v>
      </c>
    </row>
    <row r="1084" spans="1:20" s="5" customFormat="1" ht="30" customHeight="1" x14ac:dyDescent="0.25">
      <c r="A1084" s="5" t="s">
        <v>3117</v>
      </c>
      <c r="B1084" s="15">
        <v>65830</v>
      </c>
      <c r="C1084" s="6">
        <v>100</v>
      </c>
      <c r="D1084" s="5" t="s">
        <v>3117</v>
      </c>
      <c r="E1084" s="5" t="s">
        <v>3133</v>
      </c>
      <c r="F1084" s="5" t="s">
        <v>3134</v>
      </c>
      <c r="G1084" s="5" t="s">
        <v>332</v>
      </c>
      <c r="H1084" s="5" t="s">
        <v>289</v>
      </c>
      <c r="I1084" s="5" t="s">
        <v>133</v>
      </c>
      <c r="J1084" s="5" t="s">
        <v>333</v>
      </c>
      <c r="K1084" s="7">
        <v>41579</v>
      </c>
      <c r="L1084" s="7"/>
      <c r="M1084" s="6" t="s">
        <v>404</v>
      </c>
      <c r="N1084" s="5" t="s">
        <v>47</v>
      </c>
      <c r="O1084" s="9"/>
      <c r="P1084" s="6" t="str">
        <f>VLOOKUP(Table1[[#This Row],[SMT]],Table13[[SMT'#]:[163 J Election Question]],9,0)</f>
        <v>No</v>
      </c>
      <c r="Q1084" s="6"/>
      <c r="R1084" s="6"/>
      <c r="S108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84" s="38">
        <f>VLOOKUP(Table1[[#This Row],[SMT]],'[1]Section 163(j) Election'!$A$5:$J$1406,7,0)</f>
        <v>0</v>
      </c>
    </row>
    <row r="1085" spans="1:20" s="5" customFormat="1" ht="30" customHeight="1" x14ac:dyDescent="0.25">
      <c r="A1085" s="5" t="s">
        <v>1813</v>
      </c>
      <c r="B1085" s="15">
        <v>65836</v>
      </c>
      <c r="C1085" s="6">
        <v>100</v>
      </c>
      <c r="D1085" s="5" t="s">
        <v>1813</v>
      </c>
      <c r="E1085" s="5" t="s">
        <v>1829</v>
      </c>
      <c r="F1085" s="5" t="s">
        <v>1830</v>
      </c>
      <c r="G1085" s="5" t="s">
        <v>231</v>
      </c>
      <c r="H1085" s="5" t="s">
        <v>61</v>
      </c>
      <c r="I1085" s="5" t="s">
        <v>32</v>
      </c>
      <c r="J1085" s="5" t="s">
        <v>236</v>
      </c>
      <c r="K1085" s="7">
        <v>41360</v>
      </c>
      <c r="L1085" s="7"/>
      <c r="M1085" s="6" t="s">
        <v>334</v>
      </c>
      <c r="N1085" s="5" t="s">
        <v>56</v>
      </c>
      <c r="O1085" s="9"/>
      <c r="P1085" s="6" t="str">
        <f>VLOOKUP(Table1[[#This Row],[SMT]],Table13[[SMT'#]:[163 J Election Question]],9,0)</f>
        <v>No</v>
      </c>
      <c r="Q1085" s="6"/>
      <c r="R1085" s="6"/>
      <c r="S108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85" s="37">
        <f>VLOOKUP(Table1[[#This Row],[SMT]],'[1]Section 163(j) Election'!$A$5:$J$1406,7,0)</f>
        <v>0</v>
      </c>
    </row>
    <row r="1086" spans="1:20" s="5" customFormat="1" ht="30" customHeight="1" x14ac:dyDescent="0.25">
      <c r="A1086" s="5" t="s">
        <v>4128</v>
      </c>
      <c r="B1086" s="15">
        <v>65848</v>
      </c>
      <c r="C1086" s="6">
        <v>100</v>
      </c>
      <c r="D1086" s="5" t="s">
        <v>4128</v>
      </c>
      <c r="E1086" s="5" t="s">
        <v>4129</v>
      </c>
      <c r="F1086" s="5" t="s">
        <v>4130</v>
      </c>
      <c r="G1086" s="5" t="s">
        <v>2758</v>
      </c>
      <c r="H1086" s="5" t="s">
        <v>463</v>
      </c>
      <c r="I1086" s="5" t="s">
        <v>452</v>
      </c>
      <c r="J1086" s="5" t="s">
        <v>264</v>
      </c>
      <c r="K1086" s="7">
        <v>42306</v>
      </c>
      <c r="L1086" s="7"/>
      <c r="M1086" s="6" t="s">
        <v>90</v>
      </c>
      <c r="N1086" s="5" t="s">
        <v>47</v>
      </c>
      <c r="O1086" s="9"/>
      <c r="P1086" s="6" t="str">
        <f>VLOOKUP(Table1[[#This Row],[SMT]],[3]Sheet1!$A$11:$AC$60,29,0)</f>
        <v>No</v>
      </c>
      <c r="Q1086" s="6"/>
      <c r="R1086" s="6"/>
      <c r="S1086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086" s="38" t="e">
        <f>VLOOKUP(Table1[[#This Row],[SMT]],'[1]Section 163(j) Election'!$A$5:$J$1406,7,0)</f>
        <v>#N/A</v>
      </c>
    </row>
    <row r="1087" spans="1:20" s="5" customFormat="1" ht="30" customHeight="1" x14ac:dyDescent="0.25">
      <c r="A1087" s="5" t="s">
        <v>1813</v>
      </c>
      <c r="B1087" s="15">
        <v>65849</v>
      </c>
      <c r="C1087" s="6">
        <v>100</v>
      </c>
      <c r="D1087" s="5" t="s">
        <v>1813</v>
      </c>
      <c r="E1087" s="5" t="s">
        <v>1831</v>
      </c>
      <c r="F1087" s="5" t="s">
        <v>1832</v>
      </c>
      <c r="G1087" s="5" t="s">
        <v>1704</v>
      </c>
      <c r="H1087" s="5" t="s">
        <v>463</v>
      </c>
      <c r="I1087" s="5" t="s">
        <v>452</v>
      </c>
      <c r="J1087" s="5" t="s">
        <v>302</v>
      </c>
      <c r="K1087" s="7">
        <v>41417</v>
      </c>
      <c r="L1087" s="7"/>
      <c r="M1087" s="6" t="s">
        <v>404</v>
      </c>
      <c r="N1087" s="5" t="s">
        <v>26</v>
      </c>
      <c r="O1087" s="9"/>
      <c r="P1087" s="6" t="str">
        <f>VLOOKUP(Table1[[#This Row],[SMT]],Table13[[SMT'#]:[163 J Election Question]],9,0)</f>
        <v>No</v>
      </c>
      <c r="Q1087" s="6"/>
      <c r="R1087" s="6"/>
      <c r="S108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87" s="37">
        <f>VLOOKUP(Table1[[#This Row],[SMT]],'[1]Section 163(j) Election'!$A$5:$J$1406,7,0)</f>
        <v>2022</v>
      </c>
    </row>
    <row r="1088" spans="1:20" s="5" customFormat="1" ht="30" customHeight="1" x14ac:dyDescent="0.25">
      <c r="A1088" s="5" t="s">
        <v>686</v>
      </c>
      <c r="B1088" s="15">
        <v>65851</v>
      </c>
      <c r="C1088" s="6">
        <v>100</v>
      </c>
      <c r="D1088" s="5" t="s">
        <v>686</v>
      </c>
      <c r="E1088" s="5" t="s">
        <v>696</v>
      </c>
      <c r="F1088" s="5" t="s">
        <v>697</v>
      </c>
      <c r="G1088" s="5" t="s">
        <v>698</v>
      </c>
      <c r="H1088" s="5" t="s">
        <v>463</v>
      </c>
      <c r="I1088" s="5" t="s">
        <v>452</v>
      </c>
      <c r="J1088" s="5" t="s">
        <v>473</v>
      </c>
      <c r="K1088" s="7">
        <v>42061</v>
      </c>
      <c r="L1088" s="7"/>
      <c r="M1088" s="6" t="s">
        <v>459</v>
      </c>
      <c r="N1088" s="5" t="s">
        <v>47</v>
      </c>
      <c r="O1088" s="9"/>
      <c r="P1088" s="6" t="str">
        <f>VLOOKUP(Table1[[#This Row],[SMT]],Table13[[SMT'#]:[163 J Election Question]],9,0)</f>
        <v>No</v>
      </c>
      <c r="Q1088" s="6"/>
      <c r="R1088" s="6"/>
      <c r="S108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88" s="38">
        <f>VLOOKUP(Table1[[#This Row],[SMT]],'[1]Section 163(j) Election'!$A$5:$J$1406,7,0)</f>
        <v>0</v>
      </c>
    </row>
    <row r="1089" spans="1:20" s="5" customFormat="1" ht="30" customHeight="1" x14ac:dyDescent="0.25">
      <c r="A1089" s="5" t="s">
        <v>440</v>
      </c>
      <c r="B1089" s="15">
        <v>65852</v>
      </c>
      <c r="C1089" s="6">
        <v>100</v>
      </c>
      <c r="D1089" s="5" t="s">
        <v>440</v>
      </c>
      <c r="E1089" s="5" t="s">
        <v>455</v>
      </c>
      <c r="F1089" s="5" t="s">
        <v>456</v>
      </c>
      <c r="G1089" s="5" t="s">
        <v>457</v>
      </c>
      <c r="H1089" s="5" t="s">
        <v>451</v>
      </c>
      <c r="I1089" s="5" t="s">
        <v>452</v>
      </c>
      <c r="J1089" s="5" t="s">
        <v>458</v>
      </c>
      <c r="K1089" s="7">
        <v>41590</v>
      </c>
      <c r="L1089" s="7"/>
      <c r="M1089" s="6" t="s">
        <v>459</v>
      </c>
      <c r="N1089" s="5" t="s">
        <v>56</v>
      </c>
      <c r="O1089" s="9"/>
      <c r="P1089" s="6" t="str">
        <f>VLOOKUP(Table1[[#This Row],[SMT]],Table13[[SMT'#]:[163 J Election Question]],9,0)</f>
        <v>No</v>
      </c>
      <c r="Q1089" s="6"/>
      <c r="R1089" s="6"/>
      <c r="S108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89" s="37">
        <f>VLOOKUP(Table1[[#This Row],[SMT]],'[1]Section 163(j) Election'!$A$5:$J$1406,7,0)</f>
        <v>0</v>
      </c>
    </row>
    <row r="1090" spans="1:20" s="5" customFormat="1" ht="30" customHeight="1" x14ac:dyDescent="0.25">
      <c r="A1090" s="5" t="s">
        <v>3074</v>
      </c>
      <c r="B1090" s="15">
        <v>65859</v>
      </c>
      <c r="C1090" s="6">
        <v>100</v>
      </c>
      <c r="D1090" s="5" t="s">
        <v>3074</v>
      </c>
      <c r="E1090" s="5" t="s">
        <v>3115</v>
      </c>
      <c r="F1090" s="5" t="s">
        <v>3116</v>
      </c>
      <c r="G1090" s="5" t="s">
        <v>1659</v>
      </c>
      <c r="H1090" s="5" t="s">
        <v>31</v>
      </c>
      <c r="I1090" s="5" t="s">
        <v>32</v>
      </c>
      <c r="J1090" s="5" t="s">
        <v>153</v>
      </c>
      <c r="K1090" s="7">
        <v>41261</v>
      </c>
      <c r="L1090" s="7"/>
      <c r="M1090" s="6" t="s">
        <v>404</v>
      </c>
      <c r="N1090" s="5" t="s">
        <v>178</v>
      </c>
      <c r="O1090" s="9"/>
      <c r="P1090" s="6" t="str">
        <f>VLOOKUP(Table1[[#This Row],[SMT]],Table13[[SMT'#]:[163 J Election Question]],9,0)</f>
        <v>No</v>
      </c>
      <c r="Q1090" s="6"/>
      <c r="R1090" s="6"/>
      <c r="S109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90" s="38">
        <f>VLOOKUP(Table1[[#This Row],[SMT]],'[1]Section 163(j) Election'!$A$5:$J$1406,7,0)</f>
        <v>2022</v>
      </c>
    </row>
    <row r="1091" spans="1:20" s="5" customFormat="1" ht="30" customHeight="1" x14ac:dyDescent="0.25">
      <c r="A1091" s="5" t="s">
        <v>800</v>
      </c>
      <c r="B1091" s="15">
        <v>65860</v>
      </c>
      <c r="C1091" s="6">
        <v>10.75</v>
      </c>
      <c r="D1091" s="5" t="s">
        <v>800</v>
      </c>
      <c r="E1091" s="5" t="s">
        <v>801</v>
      </c>
      <c r="F1091" s="5" t="s">
        <v>802</v>
      </c>
      <c r="G1091" s="5" t="s">
        <v>803</v>
      </c>
      <c r="H1091" s="5" t="s">
        <v>182</v>
      </c>
      <c r="I1091" s="5" t="s">
        <v>32</v>
      </c>
      <c r="J1091" s="5" t="s">
        <v>62</v>
      </c>
      <c r="K1091" s="7">
        <v>41233</v>
      </c>
      <c r="L1091" s="7"/>
      <c r="M1091" s="6" t="s">
        <v>404</v>
      </c>
      <c r="N1091" s="5" t="s">
        <v>47</v>
      </c>
      <c r="O1091" s="9"/>
      <c r="P1091" s="6" t="str">
        <f>VLOOKUP(Table1[[#This Row],[SMT]],Table13[[SMT'#]:[163 J Election Question]],9,0)</f>
        <v>Yes</v>
      </c>
      <c r="Q1091" s="6">
        <v>2018</v>
      </c>
      <c r="R1091" s="6"/>
      <c r="S109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91" s="37">
        <f>VLOOKUP(Table1[[#This Row],[SMT]],'[1]Section 163(j) Election'!$A$5:$J$1406,7,0)</f>
        <v>2018</v>
      </c>
    </row>
    <row r="1092" spans="1:20" s="5" customFormat="1" ht="30" customHeight="1" x14ac:dyDescent="0.25">
      <c r="A1092" s="5" t="s">
        <v>3866</v>
      </c>
      <c r="B1092" s="15">
        <v>65860</v>
      </c>
      <c r="C1092" s="6">
        <v>89.25</v>
      </c>
      <c r="D1092" s="5" t="s">
        <v>3866</v>
      </c>
      <c r="E1092" s="5" t="s">
        <v>801</v>
      </c>
      <c r="F1092" s="5" t="s">
        <v>802</v>
      </c>
      <c r="G1092" s="5" t="s">
        <v>803</v>
      </c>
      <c r="H1092" s="5" t="s">
        <v>182</v>
      </c>
      <c r="I1092" s="5" t="s">
        <v>32</v>
      </c>
      <c r="J1092" s="5" t="s">
        <v>62</v>
      </c>
      <c r="K1092" s="7">
        <v>41233</v>
      </c>
      <c r="L1092" s="7"/>
      <c r="M1092" s="6" t="s">
        <v>404</v>
      </c>
      <c r="N1092" s="5" t="s">
        <v>47</v>
      </c>
      <c r="O1092" s="9"/>
      <c r="P1092" s="6" t="str">
        <f>VLOOKUP(Table1[[#This Row],[SMT]],Table13[[SMT'#]:[163 J Election Question]],9,0)</f>
        <v>Yes</v>
      </c>
      <c r="Q1092" s="6">
        <v>2018</v>
      </c>
      <c r="R1092" s="6"/>
      <c r="S109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92" s="38">
        <f>VLOOKUP(Table1[[#This Row],[SMT]],'[1]Section 163(j) Election'!$A$5:$J$1406,7,0)</f>
        <v>2018</v>
      </c>
    </row>
    <row r="1093" spans="1:20" s="5" customFormat="1" ht="30" customHeight="1" x14ac:dyDescent="0.25">
      <c r="A1093" s="5" t="s">
        <v>882</v>
      </c>
      <c r="B1093" s="15">
        <v>65869</v>
      </c>
      <c r="C1093" s="6">
        <v>100</v>
      </c>
      <c r="D1093" s="5" t="s">
        <v>882</v>
      </c>
      <c r="E1093" s="5" t="s">
        <v>891</v>
      </c>
      <c r="F1093" s="5" t="s">
        <v>892</v>
      </c>
      <c r="G1093" s="5" t="s">
        <v>845</v>
      </c>
      <c r="H1093" s="5" t="s">
        <v>499</v>
      </c>
      <c r="I1093" s="5" t="s">
        <v>43</v>
      </c>
      <c r="J1093" s="5" t="s">
        <v>893</v>
      </c>
      <c r="K1093" s="7">
        <v>41362</v>
      </c>
      <c r="L1093" s="7"/>
      <c r="M1093" s="6" t="s">
        <v>334</v>
      </c>
      <c r="N1093" s="5" t="s">
        <v>47</v>
      </c>
      <c r="O1093" s="9"/>
      <c r="P1093" s="6" t="str">
        <f>VLOOKUP(Table1[[#This Row],[SMT]],Table13[[SMT'#]:[163 J Election Question]],9,0)</f>
        <v>No</v>
      </c>
      <c r="Q1093" s="6"/>
      <c r="R1093" s="6"/>
      <c r="S109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93" s="37">
        <f>VLOOKUP(Table1[[#This Row],[SMT]],'[1]Section 163(j) Election'!$A$5:$J$1406,7,0)</f>
        <v>0</v>
      </c>
    </row>
    <row r="1094" spans="1:20" s="5" customFormat="1" ht="30" customHeight="1" x14ac:dyDescent="0.25">
      <c r="A1094" s="5" t="s">
        <v>4128</v>
      </c>
      <c r="B1094" s="15">
        <v>65871</v>
      </c>
      <c r="C1094" s="6">
        <v>100</v>
      </c>
      <c r="D1094" s="5" t="s">
        <v>4128</v>
      </c>
      <c r="E1094" s="5" t="s">
        <v>4131</v>
      </c>
      <c r="F1094" s="5" t="s">
        <v>4132</v>
      </c>
      <c r="G1094" s="5" t="s">
        <v>4133</v>
      </c>
      <c r="H1094" s="5" t="s">
        <v>164</v>
      </c>
      <c r="I1094" s="5" t="s">
        <v>133</v>
      </c>
      <c r="J1094" s="5" t="s">
        <v>264</v>
      </c>
      <c r="K1094" s="7">
        <v>41940</v>
      </c>
      <c r="L1094" s="7"/>
      <c r="M1094" s="6" t="s">
        <v>454</v>
      </c>
      <c r="N1094" s="5" t="s">
        <v>178</v>
      </c>
      <c r="O1094" s="9"/>
      <c r="P1094" s="6" t="str">
        <f>VLOOKUP(Table1[[#This Row],[SMT]],[3]Sheet1!$A$11:$AC$60,29,0)</f>
        <v>No</v>
      </c>
      <c r="Q1094" s="6"/>
      <c r="R1094" s="6"/>
      <c r="S109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94" s="38">
        <f>VLOOKUP(Table1[[#This Row],[SMT]],'[1]Section 163(j) Election'!$A$5:$J$1406,7,0)</f>
        <v>0</v>
      </c>
    </row>
    <row r="1095" spans="1:20" s="5" customFormat="1" ht="30" customHeight="1" x14ac:dyDescent="0.25">
      <c r="A1095" s="5" t="s">
        <v>1843</v>
      </c>
      <c r="B1095" s="15">
        <v>65879</v>
      </c>
      <c r="C1095" s="6">
        <v>100</v>
      </c>
      <c r="D1095" s="5" t="s">
        <v>1843</v>
      </c>
      <c r="E1095" s="5" t="s">
        <v>1844</v>
      </c>
      <c r="F1095" s="5" t="s">
        <v>1845</v>
      </c>
      <c r="G1095" s="5" t="s">
        <v>1846</v>
      </c>
      <c r="H1095" s="5" t="s">
        <v>144</v>
      </c>
      <c r="I1095" s="5" t="s">
        <v>133</v>
      </c>
      <c r="J1095" s="5" t="s">
        <v>1805</v>
      </c>
      <c r="K1095" s="7">
        <v>41878</v>
      </c>
      <c r="L1095" s="7"/>
      <c r="M1095" s="6" t="s">
        <v>404</v>
      </c>
      <c r="N1095" s="5" t="s">
        <v>47</v>
      </c>
      <c r="O1095" s="9"/>
      <c r="P1095" s="6" t="str">
        <f>VLOOKUP(Table1[[#This Row],[SMT]],Table13[[SMT'#]:[163 J Election Question]],9,0)</f>
        <v>Yes</v>
      </c>
      <c r="Q1095" s="6">
        <v>2018</v>
      </c>
      <c r="R1095" s="6"/>
      <c r="S109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95" s="37">
        <f>VLOOKUP(Table1[[#This Row],[SMT]],'[1]Section 163(j) Election'!$A$5:$J$1406,7,0)</f>
        <v>2018</v>
      </c>
    </row>
    <row r="1096" spans="1:20" s="5" customFormat="1" ht="30" customHeight="1" x14ac:dyDescent="0.25">
      <c r="A1096" s="5" t="s">
        <v>3958</v>
      </c>
      <c r="B1096" s="15">
        <v>65889</v>
      </c>
      <c r="C1096" s="6">
        <v>100</v>
      </c>
      <c r="D1096" s="5" t="s">
        <v>3958</v>
      </c>
      <c r="E1096" s="5" t="s">
        <v>3959</v>
      </c>
      <c r="F1096" s="5" t="s">
        <v>3960</v>
      </c>
      <c r="G1096" s="5" t="s">
        <v>1211</v>
      </c>
      <c r="H1096" s="5" t="s">
        <v>289</v>
      </c>
      <c r="I1096" s="5" t="s">
        <v>133</v>
      </c>
      <c r="J1096" s="5" t="s">
        <v>566</v>
      </c>
      <c r="K1096" s="7">
        <v>42451</v>
      </c>
      <c r="L1096" s="7"/>
      <c r="M1096" s="6" t="s">
        <v>90</v>
      </c>
      <c r="N1096" s="5" t="s">
        <v>47</v>
      </c>
      <c r="O1096" s="9"/>
      <c r="P1096" s="6" t="str">
        <f>VLOOKUP(Table1[[#This Row],[SMT]],Table13[[SMT'#]:[163 J Election Question]],9,0)</f>
        <v>No</v>
      </c>
      <c r="Q1096" s="6"/>
      <c r="R1096" s="6"/>
      <c r="S109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96" s="38">
        <f>VLOOKUP(Table1[[#This Row],[SMT]],'[1]Section 163(j) Election'!$A$5:$J$1406,7,0)</f>
        <v>0</v>
      </c>
    </row>
    <row r="1097" spans="1:20" s="5" customFormat="1" ht="30" customHeight="1" x14ac:dyDescent="0.25">
      <c r="A1097" s="5" t="s">
        <v>4108</v>
      </c>
      <c r="B1097" s="15">
        <v>65896</v>
      </c>
      <c r="C1097" s="6">
        <v>100</v>
      </c>
      <c r="D1097" s="5" t="s">
        <v>4108</v>
      </c>
      <c r="E1097" s="5" t="s">
        <v>4114</v>
      </c>
      <c r="F1097" s="5" t="s">
        <v>4115</v>
      </c>
      <c r="G1097" s="5" t="s">
        <v>337</v>
      </c>
      <c r="H1097" s="5" t="s">
        <v>289</v>
      </c>
      <c r="I1097" s="5" t="s">
        <v>133</v>
      </c>
      <c r="J1097" s="5" t="s">
        <v>171</v>
      </c>
      <c r="K1097" s="7">
        <v>41382</v>
      </c>
      <c r="L1097" s="7"/>
      <c r="M1097" s="6" t="s">
        <v>334</v>
      </c>
      <c r="N1097" s="5" t="s">
        <v>56</v>
      </c>
      <c r="O1097" s="9"/>
      <c r="P1097" s="6" t="str">
        <f>VLOOKUP(Table1[[#This Row],[SMT]],[3]Sheet1!$A$11:$AC$60,29,0)</f>
        <v>No</v>
      </c>
      <c r="Q1097" s="6"/>
      <c r="R1097" s="6"/>
      <c r="S109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97" s="37">
        <f>VLOOKUP(Table1[[#This Row],[SMT]],'[1]Section 163(j) Election'!$A$5:$J$1406,7,0)</f>
        <v>0</v>
      </c>
    </row>
    <row r="1098" spans="1:20" s="5" customFormat="1" ht="30" customHeight="1" x14ac:dyDescent="0.25">
      <c r="A1098" s="5" t="s">
        <v>3146</v>
      </c>
      <c r="B1098" s="15">
        <v>65903</v>
      </c>
      <c r="C1098" s="6">
        <v>100</v>
      </c>
      <c r="D1098" s="5" t="s">
        <v>3146</v>
      </c>
      <c r="E1098" s="5" t="s">
        <v>3147</v>
      </c>
      <c r="F1098" s="5" t="s">
        <v>3148</v>
      </c>
      <c r="G1098" s="5" t="s">
        <v>1774</v>
      </c>
      <c r="H1098" s="5" t="s">
        <v>203</v>
      </c>
      <c r="I1098" s="5" t="s">
        <v>133</v>
      </c>
      <c r="J1098" s="5" t="s">
        <v>1775</v>
      </c>
      <c r="K1098" s="7">
        <v>42191</v>
      </c>
      <c r="L1098" s="7"/>
      <c r="M1098" s="6" t="s">
        <v>454</v>
      </c>
      <c r="N1098" s="5" t="s">
        <v>56</v>
      </c>
      <c r="O1098" s="9"/>
      <c r="P1098" s="6" t="str">
        <f>VLOOKUP(Table1[[#This Row],[SMT]],Table13[[SMT'#]:[163 J Election Question]],9,0)</f>
        <v>No</v>
      </c>
      <c r="Q1098" s="6"/>
      <c r="R1098" s="6"/>
      <c r="S109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98" s="38">
        <f>VLOOKUP(Table1[[#This Row],[SMT]],'[1]Section 163(j) Election'!$A$5:$J$1406,7,0)</f>
        <v>0</v>
      </c>
    </row>
    <row r="1099" spans="1:20" s="5" customFormat="1" ht="30" customHeight="1" x14ac:dyDescent="0.25">
      <c r="A1099" s="5" t="s">
        <v>686</v>
      </c>
      <c r="B1099" s="15">
        <v>65907</v>
      </c>
      <c r="C1099" s="6">
        <v>100</v>
      </c>
      <c r="D1099" s="5" t="s">
        <v>686</v>
      </c>
      <c r="E1099" s="5" t="s">
        <v>699</v>
      </c>
      <c r="F1099" s="5" t="s">
        <v>700</v>
      </c>
      <c r="G1099" s="5" t="s">
        <v>701</v>
      </c>
      <c r="H1099" s="5" t="s">
        <v>182</v>
      </c>
      <c r="I1099" s="5" t="s">
        <v>32</v>
      </c>
      <c r="J1099" s="5" t="s">
        <v>82</v>
      </c>
      <c r="K1099" s="7">
        <v>41358</v>
      </c>
      <c r="L1099" s="7"/>
      <c r="M1099" s="6" t="s">
        <v>404</v>
      </c>
      <c r="N1099" s="5" t="s">
        <v>47</v>
      </c>
      <c r="O1099" s="9"/>
      <c r="P1099" s="6" t="str">
        <f>VLOOKUP(Table1[[#This Row],[SMT]],Table13[[SMT'#]:[163 J Election Question]],9,0)</f>
        <v>No</v>
      </c>
      <c r="Q1099" s="6"/>
      <c r="R1099" s="6"/>
      <c r="S109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099" s="37">
        <f>VLOOKUP(Table1[[#This Row],[SMT]],'[1]Section 163(j) Election'!$A$5:$J$1406,7,0)</f>
        <v>0</v>
      </c>
    </row>
    <row r="1100" spans="1:20" s="5" customFormat="1" ht="30" customHeight="1" x14ac:dyDescent="0.25">
      <c r="A1100" s="5" t="s">
        <v>1813</v>
      </c>
      <c r="B1100" s="15">
        <v>65909</v>
      </c>
      <c r="C1100" s="6">
        <v>100</v>
      </c>
      <c r="D1100" s="5" t="s">
        <v>1813</v>
      </c>
      <c r="E1100" s="5" t="s">
        <v>1833</v>
      </c>
      <c r="F1100" s="5" t="s">
        <v>1834</v>
      </c>
      <c r="G1100" s="5" t="s">
        <v>202</v>
      </c>
      <c r="H1100" s="5" t="s">
        <v>203</v>
      </c>
      <c r="I1100" s="5" t="s">
        <v>133</v>
      </c>
      <c r="J1100" s="5" t="s">
        <v>204</v>
      </c>
      <c r="K1100" s="7">
        <v>41628</v>
      </c>
      <c r="L1100" s="7"/>
      <c r="M1100" s="6" t="s">
        <v>459</v>
      </c>
      <c r="N1100" s="5" t="s">
        <v>178</v>
      </c>
      <c r="O1100" s="9"/>
      <c r="P1100" s="6" t="str">
        <f>VLOOKUP(Table1[[#This Row],[SMT]],Table13[[SMT'#]:[163 J Election Question]],9,0)</f>
        <v>No</v>
      </c>
      <c r="Q1100" s="6"/>
      <c r="R1100" s="6"/>
      <c r="S110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00" s="38">
        <f>VLOOKUP(Table1[[#This Row],[SMT]],'[1]Section 163(j) Election'!$A$5:$J$1406,7,0)</f>
        <v>2022</v>
      </c>
    </row>
    <row r="1101" spans="1:20" s="5" customFormat="1" ht="30" customHeight="1" x14ac:dyDescent="0.25">
      <c r="A1101" s="5" t="s">
        <v>3117</v>
      </c>
      <c r="B1101" s="15">
        <v>65917</v>
      </c>
      <c r="C1101" s="6">
        <v>100</v>
      </c>
      <c r="D1101" s="5" t="s">
        <v>3117</v>
      </c>
      <c r="E1101" s="5" t="s">
        <v>3135</v>
      </c>
      <c r="F1101" s="5" t="s">
        <v>3136</v>
      </c>
      <c r="G1101" s="5" t="s">
        <v>1659</v>
      </c>
      <c r="H1101" s="5" t="s">
        <v>31</v>
      </c>
      <c r="I1101" s="5" t="s">
        <v>32</v>
      </c>
      <c r="J1101" s="5" t="s">
        <v>153</v>
      </c>
      <c r="K1101" s="7">
        <v>41597</v>
      </c>
      <c r="L1101" s="7"/>
      <c r="M1101" s="6" t="s">
        <v>459</v>
      </c>
      <c r="N1101" s="5" t="s">
        <v>178</v>
      </c>
      <c r="O1101" s="9"/>
      <c r="P1101" s="6" t="str">
        <f>VLOOKUP(Table1[[#This Row],[SMT]],Table13[[SMT'#]:[163 J Election Question]],9,0)</f>
        <v>No</v>
      </c>
      <c r="Q1101" s="6"/>
      <c r="R1101" s="6"/>
      <c r="S110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01" s="37">
        <f>VLOOKUP(Table1[[#This Row],[SMT]],'[1]Section 163(j) Election'!$A$5:$J$1406,7,0)</f>
        <v>2022</v>
      </c>
    </row>
    <row r="1102" spans="1:20" s="5" customFormat="1" ht="30" customHeight="1" x14ac:dyDescent="0.25">
      <c r="A1102" s="5" t="s">
        <v>3958</v>
      </c>
      <c r="B1102" s="15">
        <v>65919</v>
      </c>
      <c r="C1102" s="6">
        <v>100</v>
      </c>
      <c r="D1102" s="5" t="s">
        <v>3958</v>
      </c>
      <c r="E1102" s="5" t="s">
        <v>3961</v>
      </c>
      <c r="F1102" s="5" t="s">
        <v>3962</v>
      </c>
      <c r="G1102" s="5" t="s">
        <v>2284</v>
      </c>
      <c r="H1102" s="5" t="s">
        <v>32</v>
      </c>
      <c r="I1102" s="5" t="s">
        <v>32</v>
      </c>
      <c r="J1102" s="5" t="s">
        <v>110</v>
      </c>
      <c r="K1102" s="7">
        <v>42908</v>
      </c>
      <c r="L1102" s="7"/>
      <c r="M1102" s="6" t="s">
        <v>105</v>
      </c>
      <c r="N1102" s="5" t="s">
        <v>47</v>
      </c>
      <c r="O1102" s="9"/>
      <c r="P1102" s="6" t="str">
        <f>VLOOKUP(Table1[[#This Row],[SMT]],Table13[[SMT'#]:[163 J Election Question]],9,0)</f>
        <v>Yes</v>
      </c>
      <c r="Q1102" s="6">
        <v>2018</v>
      </c>
      <c r="R1102" s="6"/>
      <c r="S110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02" s="38">
        <f>VLOOKUP(Table1[[#This Row],[SMT]],'[1]Section 163(j) Election'!$A$5:$J$1406,7,0)</f>
        <v>2018</v>
      </c>
    </row>
    <row r="1103" spans="1:20" s="5" customFormat="1" ht="30" customHeight="1" x14ac:dyDescent="0.25">
      <c r="A1103" s="5" t="s">
        <v>1767</v>
      </c>
      <c r="B1103" s="15">
        <v>65921</v>
      </c>
      <c r="C1103" s="6">
        <v>100</v>
      </c>
      <c r="D1103" s="5" t="s">
        <v>1767</v>
      </c>
      <c r="E1103" s="5" t="s">
        <v>1781</v>
      </c>
      <c r="F1103" s="5" t="s">
        <v>1782</v>
      </c>
      <c r="G1103" s="5" t="s">
        <v>1783</v>
      </c>
      <c r="H1103" s="5" t="s">
        <v>42</v>
      </c>
      <c r="I1103" s="5" t="s">
        <v>43</v>
      </c>
      <c r="J1103" s="5" t="s">
        <v>249</v>
      </c>
      <c r="K1103" s="7">
        <v>41625</v>
      </c>
      <c r="L1103" s="7"/>
      <c r="M1103" s="6" t="s">
        <v>459</v>
      </c>
      <c r="N1103" s="5" t="s">
        <v>47</v>
      </c>
      <c r="O1103" s="9"/>
      <c r="P1103" s="6" t="str">
        <f>VLOOKUP(Table1[[#This Row],[SMT]],Table13[[SMT'#]:[163 J Election Question]],9,0)</f>
        <v>No</v>
      </c>
      <c r="Q1103" s="6"/>
      <c r="R1103" s="6"/>
      <c r="S110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03" s="37">
        <f>VLOOKUP(Table1[[#This Row],[SMT]],'[1]Section 163(j) Election'!$A$5:$J$1406,7,0)</f>
        <v>0</v>
      </c>
    </row>
    <row r="1104" spans="1:20" s="5" customFormat="1" ht="30" customHeight="1" x14ac:dyDescent="0.25">
      <c r="A1104" s="5" t="s">
        <v>3146</v>
      </c>
      <c r="B1104" s="15">
        <v>65924</v>
      </c>
      <c r="C1104" s="6">
        <v>100</v>
      </c>
      <c r="D1104" s="5" t="s">
        <v>3146</v>
      </c>
      <c r="E1104" s="5" t="s">
        <v>3149</v>
      </c>
      <c r="F1104" s="5" t="s">
        <v>3150</v>
      </c>
      <c r="G1104" s="5" t="s">
        <v>3151</v>
      </c>
      <c r="H1104" s="5" t="s">
        <v>182</v>
      </c>
      <c r="I1104" s="5" t="s">
        <v>32</v>
      </c>
      <c r="J1104" s="5" t="s">
        <v>62</v>
      </c>
      <c r="K1104" s="7">
        <v>41709</v>
      </c>
      <c r="L1104" s="7"/>
      <c r="M1104" s="6" t="s">
        <v>459</v>
      </c>
      <c r="N1104" s="5" t="s">
        <v>47</v>
      </c>
      <c r="O1104" s="9"/>
      <c r="P1104" s="6" t="str">
        <f>VLOOKUP(Table1[[#This Row],[SMT]],Table13[[SMT'#]:[163 J Election Question]],9,0)</f>
        <v>No</v>
      </c>
      <c r="Q1104" s="6"/>
      <c r="R1104" s="6"/>
      <c r="S110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04" s="38">
        <f>VLOOKUP(Table1[[#This Row],[SMT]],'[1]Section 163(j) Election'!$A$5:$J$1406,7,0)</f>
        <v>0</v>
      </c>
    </row>
    <row r="1105" spans="1:20" s="5" customFormat="1" ht="30" customHeight="1" x14ac:dyDescent="0.25">
      <c r="A1105" s="5" t="s">
        <v>686</v>
      </c>
      <c r="B1105" s="15">
        <v>65940</v>
      </c>
      <c r="C1105" s="6">
        <v>100</v>
      </c>
      <c r="D1105" s="5" t="s">
        <v>686</v>
      </c>
      <c r="E1105" s="5" t="s">
        <v>702</v>
      </c>
      <c r="F1105" s="5" t="s">
        <v>703</v>
      </c>
      <c r="G1105" s="5" t="s">
        <v>704</v>
      </c>
      <c r="H1105" s="5" t="s">
        <v>164</v>
      </c>
      <c r="I1105" s="5" t="s">
        <v>133</v>
      </c>
      <c r="J1105" s="5" t="s">
        <v>705</v>
      </c>
      <c r="K1105" s="7">
        <v>41814</v>
      </c>
      <c r="L1105" s="7"/>
      <c r="M1105" s="6" t="s">
        <v>454</v>
      </c>
      <c r="N1105" s="5" t="s">
        <v>47</v>
      </c>
      <c r="O1105" s="9"/>
      <c r="P1105" s="6" t="str">
        <f>VLOOKUP(Table1[[#This Row],[SMT]],Table13[[SMT'#]:[163 J Election Question]],9,0)</f>
        <v>Yes</v>
      </c>
      <c r="Q1105" s="6">
        <v>2018</v>
      </c>
      <c r="R1105" s="6"/>
      <c r="S110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05" s="37">
        <f>VLOOKUP(Table1[[#This Row],[SMT]],'[1]Section 163(j) Election'!$A$5:$J$1406,7,0)</f>
        <v>2018</v>
      </c>
    </row>
    <row r="1106" spans="1:20" s="5" customFormat="1" ht="30" customHeight="1" x14ac:dyDescent="0.25">
      <c r="A1106" s="5" t="s">
        <v>3117</v>
      </c>
      <c r="B1106" s="15">
        <v>65955</v>
      </c>
      <c r="C1106" s="6">
        <v>100</v>
      </c>
      <c r="D1106" s="5" t="s">
        <v>3117</v>
      </c>
      <c r="E1106" s="5" t="s">
        <v>3137</v>
      </c>
      <c r="F1106" s="5" t="s">
        <v>3138</v>
      </c>
      <c r="G1106" s="5" t="s">
        <v>3139</v>
      </c>
      <c r="H1106" s="5" t="s">
        <v>109</v>
      </c>
      <c r="I1106" s="5" t="s">
        <v>32</v>
      </c>
      <c r="J1106" s="5" t="s">
        <v>809</v>
      </c>
      <c r="K1106" s="7">
        <v>41327</v>
      </c>
      <c r="L1106" s="7"/>
      <c r="M1106" s="6" t="s">
        <v>404</v>
      </c>
      <c r="N1106" s="5" t="s">
        <v>47</v>
      </c>
      <c r="O1106" s="9"/>
      <c r="P1106" s="6" t="str">
        <f>VLOOKUP(Table1[[#This Row],[SMT]],Table13[[SMT'#]:[163 J Election Question]],9,0)</f>
        <v>No</v>
      </c>
      <c r="Q1106" s="6"/>
      <c r="R1106" s="6"/>
      <c r="S110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06" s="38">
        <f>VLOOKUP(Table1[[#This Row],[SMT]],'[1]Section 163(j) Election'!$A$5:$J$1406,7,0)</f>
        <v>0</v>
      </c>
    </row>
    <row r="1107" spans="1:20" s="5" customFormat="1" ht="30" customHeight="1" x14ac:dyDescent="0.25">
      <c r="A1107" s="5" t="s">
        <v>759</v>
      </c>
      <c r="B1107" s="15">
        <v>65966</v>
      </c>
      <c r="C1107" s="6">
        <v>18.3</v>
      </c>
      <c r="D1107" s="5" t="s">
        <v>759</v>
      </c>
      <c r="E1107" s="5" t="s">
        <v>762</v>
      </c>
      <c r="F1107" s="5" t="s">
        <v>763</v>
      </c>
      <c r="G1107" s="5" t="s">
        <v>764</v>
      </c>
      <c r="H1107" s="5" t="s">
        <v>31</v>
      </c>
      <c r="I1107" s="5" t="s">
        <v>32</v>
      </c>
      <c r="J1107" s="5" t="s">
        <v>110</v>
      </c>
      <c r="K1107" s="7">
        <v>42135</v>
      </c>
      <c r="L1107" s="7"/>
      <c r="M1107" s="6" t="s">
        <v>459</v>
      </c>
      <c r="N1107" s="5" t="s">
        <v>47</v>
      </c>
      <c r="O1107" s="9"/>
      <c r="P1107" s="6" t="str">
        <f>VLOOKUP(Table1[[#This Row],[SMT]],Table13[[SMT'#]:[163 J Election Question]],9,0)</f>
        <v>No</v>
      </c>
      <c r="Q1107" s="6"/>
      <c r="R1107" s="6"/>
      <c r="S110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07" s="37">
        <f>VLOOKUP(Table1[[#This Row],[SMT]],'[1]Section 163(j) Election'!$A$5:$J$1406,7,0)</f>
        <v>2022</v>
      </c>
    </row>
    <row r="1108" spans="1:20" s="5" customFormat="1" ht="30" customHeight="1" x14ac:dyDescent="0.25">
      <c r="A1108" s="5" t="s">
        <v>3904</v>
      </c>
      <c r="B1108" s="15">
        <v>65966</v>
      </c>
      <c r="C1108" s="6">
        <v>81.7</v>
      </c>
      <c r="D1108" s="5" t="s">
        <v>3904</v>
      </c>
      <c r="E1108" s="5" t="s">
        <v>762</v>
      </c>
      <c r="F1108" s="5" t="s">
        <v>763</v>
      </c>
      <c r="G1108" s="5" t="s">
        <v>764</v>
      </c>
      <c r="H1108" s="5" t="s">
        <v>31</v>
      </c>
      <c r="I1108" s="5" t="s">
        <v>32</v>
      </c>
      <c r="J1108" s="5" t="s">
        <v>110</v>
      </c>
      <c r="K1108" s="7">
        <v>42135</v>
      </c>
      <c r="L1108" s="7"/>
      <c r="M1108" s="6" t="s">
        <v>459</v>
      </c>
      <c r="N1108" s="5" t="s">
        <v>47</v>
      </c>
      <c r="O1108" s="9"/>
      <c r="P1108" s="6" t="str">
        <f>VLOOKUP(Table1[[#This Row],[SMT]],Table13[[SMT'#]:[163 J Election Question]],9,0)</f>
        <v>No</v>
      </c>
      <c r="Q1108" s="6"/>
      <c r="R1108" s="6"/>
      <c r="S110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08" s="38">
        <f>VLOOKUP(Table1[[#This Row],[SMT]],'[1]Section 163(j) Election'!$A$5:$J$1406,7,0)</f>
        <v>2022</v>
      </c>
    </row>
    <row r="1109" spans="1:20" s="5" customFormat="1" ht="30" customHeight="1" x14ac:dyDescent="0.25">
      <c r="A1109" s="5" t="s">
        <v>900</v>
      </c>
      <c r="B1109" s="15">
        <v>65980</v>
      </c>
      <c r="C1109" s="6">
        <v>100</v>
      </c>
      <c r="D1109" s="5" t="s">
        <v>900</v>
      </c>
      <c r="E1109" s="5" t="s">
        <v>901</v>
      </c>
      <c r="F1109" s="5" t="s">
        <v>902</v>
      </c>
      <c r="G1109" s="5" t="s">
        <v>903</v>
      </c>
      <c r="H1109" s="5" t="s">
        <v>499</v>
      </c>
      <c r="I1109" s="5" t="s">
        <v>43</v>
      </c>
      <c r="J1109" s="5" t="s">
        <v>904</v>
      </c>
      <c r="K1109" s="7">
        <v>41690</v>
      </c>
      <c r="L1109" s="7"/>
      <c r="M1109" s="6" t="s">
        <v>404</v>
      </c>
      <c r="N1109" s="5" t="s">
        <v>47</v>
      </c>
      <c r="O1109" s="9"/>
      <c r="P1109" s="6" t="str">
        <f>VLOOKUP(Table1[[#This Row],[SMT]],Table13[[SMT'#]:[163 J Election Question]],9,0)</f>
        <v>No</v>
      </c>
      <c r="Q1109" s="6"/>
      <c r="R1109" s="6"/>
      <c r="S110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09" s="37">
        <f>VLOOKUP(Table1[[#This Row],[SMT]],'[1]Section 163(j) Election'!$A$5:$J$1406,7,0)</f>
        <v>0</v>
      </c>
    </row>
    <row r="1110" spans="1:20" s="5" customFormat="1" ht="30" customHeight="1" x14ac:dyDescent="0.25">
      <c r="A1110" s="5" t="s">
        <v>440</v>
      </c>
      <c r="B1110" s="15">
        <v>65982</v>
      </c>
      <c r="C1110" s="6">
        <v>100</v>
      </c>
      <c r="D1110" s="5" t="s">
        <v>440</v>
      </c>
      <c r="E1110" s="5" t="s">
        <v>460</v>
      </c>
      <c r="F1110" s="5" t="s">
        <v>461</v>
      </c>
      <c r="G1110" s="5" t="s">
        <v>462</v>
      </c>
      <c r="H1110" s="5" t="s">
        <v>463</v>
      </c>
      <c r="I1110" s="5" t="s">
        <v>452</v>
      </c>
      <c r="J1110" s="5" t="s">
        <v>464</v>
      </c>
      <c r="K1110" s="7">
        <v>41816</v>
      </c>
      <c r="L1110" s="7"/>
      <c r="M1110" s="6" t="s">
        <v>454</v>
      </c>
      <c r="N1110" s="5" t="s">
        <v>56</v>
      </c>
      <c r="O1110" s="9"/>
      <c r="P1110" s="6" t="str">
        <f>VLOOKUP(Table1[[#This Row],[SMT]],Table13[[SMT'#]:[163 J Election Question]],9,0)</f>
        <v>No</v>
      </c>
      <c r="Q1110" s="6"/>
      <c r="R1110" s="6"/>
      <c r="S111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10" s="38">
        <f>VLOOKUP(Table1[[#This Row],[SMT]],'[1]Section 163(j) Election'!$A$5:$J$1406,7,0)</f>
        <v>0</v>
      </c>
    </row>
    <row r="1111" spans="1:20" s="5" customFormat="1" ht="30" customHeight="1" x14ac:dyDescent="0.25">
      <c r="A1111" s="5" t="s">
        <v>3946</v>
      </c>
      <c r="B1111" s="15">
        <v>65984</v>
      </c>
      <c r="C1111" s="6">
        <v>100</v>
      </c>
      <c r="D1111" s="5" t="s">
        <v>3946</v>
      </c>
      <c r="E1111" s="5" t="s">
        <v>3951</v>
      </c>
      <c r="F1111" s="5" t="s">
        <v>3952</v>
      </c>
      <c r="G1111" s="5" t="s">
        <v>3953</v>
      </c>
      <c r="H1111" s="5" t="s">
        <v>431</v>
      </c>
      <c r="I1111" s="5" t="s">
        <v>43</v>
      </c>
      <c r="J1111" s="5" t="s">
        <v>1726</v>
      </c>
      <c r="K1111" s="7">
        <v>41730</v>
      </c>
      <c r="L1111" s="7"/>
      <c r="M1111" s="6" t="s">
        <v>459</v>
      </c>
      <c r="N1111" s="5" t="s">
        <v>178</v>
      </c>
      <c r="O1111" s="9"/>
      <c r="P1111" s="6" t="str">
        <f>VLOOKUP(Table1[[#This Row],[SMT]],Table13[[SMT'#]:[163 J Election Question]],9,0)</f>
        <v>Yes</v>
      </c>
      <c r="Q1111" s="6">
        <v>2018</v>
      </c>
      <c r="R1111" s="6"/>
      <c r="S111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11" s="37">
        <f>VLOOKUP(Table1[[#This Row],[SMT]],'[1]Section 163(j) Election'!$A$5:$J$1406,7,0)</f>
        <v>2018</v>
      </c>
    </row>
    <row r="1112" spans="1:20" s="5" customFormat="1" ht="30" customHeight="1" x14ac:dyDescent="0.25">
      <c r="A1112" s="5" t="s">
        <v>1694</v>
      </c>
      <c r="B1112" s="15">
        <v>65987</v>
      </c>
      <c r="C1112" s="6">
        <v>100</v>
      </c>
      <c r="D1112" s="5" t="s">
        <v>1694</v>
      </c>
      <c r="E1112" s="5" t="s">
        <v>1695</v>
      </c>
      <c r="F1112" s="5" t="s">
        <v>1696</v>
      </c>
      <c r="G1112" s="5" t="s">
        <v>478</v>
      </c>
      <c r="H1112" s="5" t="s">
        <v>132</v>
      </c>
      <c r="I1112" s="5" t="s">
        <v>133</v>
      </c>
      <c r="J1112" s="5" t="s">
        <v>19</v>
      </c>
      <c r="K1112" s="7">
        <v>41681</v>
      </c>
      <c r="L1112" s="7"/>
      <c r="M1112" s="6" t="s">
        <v>459</v>
      </c>
      <c r="N1112" s="5" t="s">
        <v>47</v>
      </c>
      <c r="O1112" s="9"/>
      <c r="P1112" s="6" t="str">
        <f>VLOOKUP(Table1[[#This Row],[SMT]],Table13[[SMT'#]:[163 J Election Question]],9,0)</f>
        <v>No</v>
      </c>
      <c r="Q1112" s="6"/>
      <c r="R1112" s="6"/>
      <c r="S111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12" s="38">
        <f>VLOOKUP(Table1[[#This Row],[SMT]],'[1]Section 163(j) Election'!$A$5:$J$1406,7,0)</f>
        <v>0</v>
      </c>
    </row>
    <row r="1113" spans="1:20" s="5" customFormat="1" ht="30" customHeight="1" x14ac:dyDescent="0.25">
      <c r="A1113" s="5" t="s">
        <v>882</v>
      </c>
      <c r="B1113" s="15">
        <v>65991</v>
      </c>
      <c r="C1113" s="6">
        <v>100</v>
      </c>
      <c r="D1113" s="5" t="s">
        <v>882</v>
      </c>
      <c r="E1113" s="5" t="s">
        <v>894</v>
      </c>
      <c r="F1113" s="5" t="s">
        <v>895</v>
      </c>
      <c r="G1113" s="5" t="s">
        <v>896</v>
      </c>
      <c r="H1113" s="5" t="s">
        <v>524</v>
      </c>
      <c r="I1113" s="5" t="s">
        <v>43</v>
      </c>
      <c r="J1113" s="5" t="s">
        <v>116</v>
      </c>
      <c r="K1113" s="7">
        <v>41505</v>
      </c>
      <c r="L1113" s="7"/>
      <c r="M1113" s="6" t="s">
        <v>404</v>
      </c>
      <c r="N1113" s="5" t="s">
        <v>47</v>
      </c>
      <c r="O1113" s="9"/>
      <c r="P1113" s="6" t="str">
        <f>VLOOKUP(Table1[[#This Row],[SMT]],Table13[[SMT'#]:[163 J Election Question]],9,0)</f>
        <v>Yes</v>
      </c>
      <c r="Q1113" s="6">
        <v>2018</v>
      </c>
      <c r="R1113" s="6"/>
      <c r="S111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13" s="37">
        <f>VLOOKUP(Table1[[#This Row],[SMT]],'[1]Section 163(j) Election'!$A$5:$J$1406,7,0)</f>
        <v>2018</v>
      </c>
    </row>
    <row r="1114" spans="1:20" s="5" customFormat="1" ht="30" customHeight="1" x14ac:dyDescent="0.25">
      <c r="A1114" s="5" t="s">
        <v>3117</v>
      </c>
      <c r="B1114" s="15">
        <v>65999</v>
      </c>
      <c r="C1114" s="6">
        <v>100</v>
      </c>
      <c r="D1114" s="5" t="s">
        <v>3117</v>
      </c>
      <c r="E1114" s="5" t="s">
        <v>3140</v>
      </c>
      <c r="F1114" s="5" t="s">
        <v>3141</v>
      </c>
      <c r="G1114" s="5" t="s">
        <v>3103</v>
      </c>
      <c r="H1114" s="5" t="s">
        <v>115</v>
      </c>
      <c r="I1114" s="5" t="s">
        <v>43</v>
      </c>
      <c r="J1114" s="5" t="s">
        <v>3104</v>
      </c>
      <c r="K1114" s="7">
        <v>41817</v>
      </c>
      <c r="L1114" s="7"/>
      <c r="M1114" s="6" t="s">
        <v>404</v>
      </c>
      <c r="N1114" s="5" t="s">
        <v>26</v>
      </c>
      <c r="O1114" s="9"/>
      <c r="P1114" s="6" t="str">
        <f>VLOOKUP(Table1[[#This Row],[SMT]],Table13[[SMT'#]:[163 J Election Question]],9,0)</f>
        <v>No</v>
      </c>
      <c r="Q1114" s="6"/>
      <c r="R1114" s="6"/>
      <c r="S111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14" s="38">
        <f>VLOOKUP(Table1[[#This Row],[SMT]],'[1]Section 163(j) Election'!$A$5:$J$1406,7,0)</f>
        <v>0</v>
      </c>
    </row>
    <row r="1115" spans="1:20" s="5" customFormat="1" ht="30" customHeight="1" x14ac:dyDescent="0.25">
      <c r="A1115" s="5" t="s">
        <v>3946</v>
      </c>
      <c r="B1115" s="15">
        <v>66000</v>
      </c>
      <c r="C1115" s="6">
        <v>100</v>
      </c>
      <c r="D1115" s="5" t="s">
        <v>3946</v>
      </c>
      <c r="E1115" s="5" t="s">
        <v>3954</v>
      </c>
      <c r="F1115" s="5" t="s">
        <v>3955</v>
      </c>
      <c r="G1115" s="5" t="s">
        <v>574</v>
      </c>
      <c r="H1115" s="5" t="s">
        <v>431</v>
      </c>
      <c r="I1115" s="5" t="s">
        <v>43</v>
      </c>
      <c r="J1115" s="5" t="s">
        <v>432</v>
      </c>
      <c r="K1115" s="7">
        <v>41597</v>
      </c>
      <c r="L1115" s="7"/>
      <c r="M1115" s="6" t="s">
        <v>459</v>
      </c>
      <c r="N1115" s="5" t="s">
        <v>56</v>
      </c>
      <c r="O1115" s="9"/>
      <c r="P1115" s="6" t="str">
        <f>VLOOKUP(Table1[[#This Row],[SMT]],Table13[[SMT'#]:[163 J Election Question]],9,0)</f>
        <v>Yes</v>
      </c>
      <c r="Q1115" s="6">
        <v>2018</v>
      </c>
      <c r="R1115" s="6"/>
      <c r="S111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15" s="37">
        <f>VLOOKUP(Table1[[#This Row],[SMT]],'[1]Section 163(j) Election'!$A$5:$J$1406,7,0)</f>
        <v>2018</v>
      </c>
    </row>
    <row r="1116" spans="1:20" s="5" customFormat="1" ht="30" customHeight="1" x14ac:dyDescent="0.25">
      <c r="A1116" s="5" t="s">
        <v>900</v>
      </c>
      <c r="B1116" s="15">
        <v>66012</v>
      </c>
      <c r="C1116" s="6">
        <v>100</v>
      </c>
      <c r="D1116" s="5" t="s">
        <v>900</v>
      </c>
      <c r="E1116" s="5" t="s">
        <v>905</v>
      </c>
      <c r="F1116" s="5" t="s">
        <v>906</v>
      </c>
      <c r="G1116" s="5" t="s">
        <v>907</v>
      </c>
      <c r="H1116" s="5" t="s">
        <v>431</v>
      </c>
      <c r="I1116" s="5" t="s">
        <v>43</v>
      </c>
      <c r="J1116" s="5" t="s">
        <v>432</v>
      </c>
      <c r="K1116" s="7">
        <v>41609</v>
      </c>
      <c r="L1116" s="7"/>
      <c r="M1116" s="6" t="s">
        <v>459</v>
      </c>
      <c r="N1116" s="5" t="s">
        <v>47</v>
      </c>
      <c r="O1116" s="9"/>
      <c r="P1116" s="6" t="str">
        <f>VLOOKUP(Table1[[#This Row],[SMT]],Table13[[SMT'#]:[163 J Election Question]],9,0)</f>
        <v>No</v>
      </c>
      <c r="Q1116" s="6"/>
      <c r="R1116" s="6"/>
      <c r="S111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16" s="38">
        <f>VLOOKUP(Table1[[#This Row],[SMT]],'[1]Section 163(j) Election'!$A$5:$J$1406,7,0)</f>
        <v>2022</v>
      </c>
    </row>
    <row r="1117" spans="1:20" s="5" customFormat="1" ht="30" customHeight="1" x14ac:dyDescent="0.25">
      <c r="A1117" s="5" t="s">
        <v>882</v>
      </c>
      <c r="B1117" s="15">
        <v>66014</v>
      </c>
      <c r="C1117" s="6">
        <v>100</v>
      </c>
      <c r="D1117" s="5" t="s">
        <v>882</v>
      </c>
      <c r="E1117" s="5" t="s">
        <v>897</v>
      </c>
      <c r="F1117" s="5" t="s">
        <v>898</v>
      </c>
      <c r="G1117" s="5" t="s">
        <v>899</v>
      </c>
      <c r="H1117" s="5" t="s">
        <v>499</v>
      </c>
      <c r="I1117" s="5" t="s">
        <v>43</v>
      </c>
      <c r="J1117" s="5" t="s">
        <v>862</v>
      </c>
      <c r="K1117" s="7">
        <v>41375</v>
      </c>
      <c r="L1117" s="7"/>
      <c r="M1117" s="6" t="s">
        <v>250</v>
      </c>
      <c r="N1117" s="5" t="s">
        <v>47</v>
      </c>
      <c r="O1117" s="9"/>
      <c r="P1117" s="6" t="str">
        <f>VLOOKUP(Table1[[#This Row],[SMT]],Table13[[SMT'#]:[163 J Election Question]],9,0)</f>
        <v>No</v>
      </c>
      <c r="Q1117" s="6"/>
      <c r="R1117" s="6"/>
      <c r="S111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17" s="37">
        <f>VLOOKUP(Table1[[#This Row],[SMT]],'[1]Section 163(j) Election'!$A$5:$J$1406,7,0)</f>
        <v>0</v>
      </c>
    </row>
    <row r="1118" spans="1:20" s="5" customFormat="1" ht="30" customHeight="1" x14ac:dyDescent="0.25">
      <c r="A1118" s="5" t="s">
        <v>632</v>
      </c>
      <c r="B1118" s="15">
        <v>66016</v>
      </c>
      <c r="C1118" s="6">
        <v>100</v>
      </c>
      <c r="D1118" s="5" t="s">
        <v>632</v>
      </c>
      <c r="E1118" s="5" t="s">
        <v>633</v>
      </c>
      <c r="F1118" s="5" t="s">
        <v>634</v>
      </c>
      <c r="G1118" s="5" t="s">
        <v>635</v>
      </c>
      <c r="H1118" s="5" t="s">
        <v>109</v>
      </c>
      <c r="I1118" s="5" t="s">
        <v>32</v>
      </c>
      <c r="J1118" s="5" t="s">
        <v>33</v>
      </c>
      <c r="K1118" s="7">
        <v>41940</v>
      </c>
      <c r="L1118" s="7"/>
      <c r="M1118" s="6" t="s">
        <v>454</v>
      </c>
      <c r="N1118" s="5" t="s">
        <v>47</v>
      </c>
      <c r="O1118" s="9"/>
      <c r="P1118" s="6" t="str">
        <f>VLOOKUP(Table1[[#This Row],[SMT]],Table13[[SMT'#]:[163 J Election Question]],9,0)</f>
        <v>Yes</v>
      </c>
      <c r="Q1118" s="6">
        <v>2018</v>
      </c>
      <c r="R1118" s="6"/>
      <c r="S111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18" s="38">
        <f>VLOOKUP(Table1[[#This Row],[SMT]],'[1]Section 163(j) Election'!$A$5:$J$1406,7,0)</f>
        <v>2018</v>
      </c>
    </row>
    <row r="1119" spans="1:20" s="5" customFormat="1" ht="30" customHeight="1" x14ac:dyDescent="0.25">
      <c r="A1119" s="5" t="s">
        <v>3823</v>
      </c>
      <c r="B1119" s="15">
        <v>66019</v>
      </c>
      <c r="C1119" s="6">
        <v>100</v>
      </c>
      <c r="D1119" s="5" t="s">
        <v>3823</v>
      </c>
      <c r="E1119" s="5" t="s">
        <v>3829</v>
      </c>
      <c r="F1119" s="5" t="s">
        <v>3830</v>
      </c>
      <c r="G1119" s="5" t="s">
        <v>2003</v>
      </c>
      <c r="H1119" s="5" t="s">
        <v>31</v>
      </c>
      <c r="I1119" s="5" t="s">
        <v>32</v>
      </c>
      <c r="J1119" s="5" t="s">
        <v>24</v>
      </c>
      <c r="K1119" s="7">
        <v>41570</v>
      </c>
      <c r="L1119" s="7"/>
      <c r="M1119" s="6" t="s">
        <v>459</v>
      </c>
      <c r="N1119" s="5" t="s">
        <v>47</v>
      </c>
      <c r="O1119" s="9"/>
      <c r="P1119" s="6" t="str">
        <f>VLOOKUP(Table1[[#This Row],[SMT]],Table13[[SMT'#]:[163 J Election Question]],9,0)</f>
        <v>No</v>
      </c>
      <c r="Q1119" s="6"/>
      <c r="R1119" s="6"/>
      <c r="S111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19" s="37">
        <f>VLOOKUP(Table1[[#This Row],[SMT]],'[1]Section 163(j) Election'!$A$5:$J$1406,7,0)</f>
        <v>0</v>
      </c>
    </row>
    <row r="1120" spans="1:20" s="5" customFormat="1" ht="30" customHeight="1" x14ac:dyDescent="0.25">
      <c r="A1120" s="5" t="s">
        <v>1813</v>
      </c>
      <c r="B1120" s="15">
        <v>66027</v>
      </c>
      <c r="C1120" s="6">
        <v>100</v>
      </c>
      <c r="D1120" s="5" t="s">
        <v>1813</v>
      </c>
      <c r="E1120" s="5" t="s">
        <v>1835</v>
      </c>
      <c r="F1120" s="5" t="s">
        <v>1836</v>
      </c>
      <c r="G1120" s="5" t="s">
        <v>1824</v>
      </c>
      <c r="H1120" s="5" t="s">
        <v>88</v>
      </c>
      <c r="I1120" s="5" t="s">
        <v>32</v>
      </c>
      <c r="J1120" s="5" t="s">
        <v>89</v>
      </c>
      <c r="K1120" s="7">
        <v>41529</v>
      </c>
      <c r="L1120" s="7"/>
      <c r="M1120" s="6" t="s">
        <v>334</v>
      </c>
      <c r="N1120" s="5" t="s">
        <v>56</v>
      </c>
      <c r="O1120" s="9"/>
      <c r="P1120" s="6" t="str">
        <f>VLOOKUP(Table1[[#This Row],[SMT]],Table13[[SMT'#]:[163 J Election Question]],9,0)</f>
        <v>Yes</v>
      </c>
      <c r="Q1120" s="6">
        <v>2018</v>
      </c>
      <c r="R1120" s="6"/>
      <c r="S112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20" s="38">
        <f>VLOOKUP(Table1[[#This Row],[SMT]],'[1]Section 163(j) Election'!$A$5:$J$1406,7,0)</f>
        <v>2018</v>
      </c>
    </row>
    <row r="1121" spans="1:20" s="5" customFormat="1" ht="30" customHeight="1" x14ac:dyDescent="0.25">
      <c r="A1121" s="5" t="s">
        <v>4128</v>
      </c>
      <c r="B1121" s="15">
        <v>66049</v>
      </c>
      <c r="C1121" s="6">
        <v>100</v>
      </c>
      <c r="D1121" s="5" t="s">
        <v>4128</v>
      </c>
      <c r="E1121" s="5" t="s">
        <v>4134</v>
      </c>
      <c r="F1121" s="5" t="s">
        <v>4135</v>
      </c>
      <c r="G1121" s="5" t="s">
        <v>638</v>
      </c>
      <c r="H1121" s="5" t="s">
        <v>132</v>
      </c>
      <c r="I1121" s="5" t="s">
        <v>133</v>
      </c>
      <c r="J1121" s="5" t="s">
        <v>639</v>
      </c>
      <c r="K1121" s="7">
        <v>41967</v>
      </c>
      <c r="L1121" s="7"/>
      <c r="M1121" s="6" t="s">
        <v>454</v>
      </c>
      <c r="N1121" s="5" t="s">
        <v>47</v>
      </c>
      <c r="O1121" s="9"/>
      <c r="P1121" s="6" t="str">
        <f>VLOOKUP(Table1[[#This Row],[SMT]],[3]Sheet1!$A$11:$AC$60,29,0)</f>
        <v>No</v>
      </c>
      <c r="Q1121" s="6"/>
      <c r="R1121" s="6"/>
      <c r="S112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21" s="37">
        <f>VLOOKUP(Table1[[#This Row],[SMT]],'[1]Section 163(j) Election'!$A$5:$J$1406,7,0)</f>
        <v>0</v>
      </c>
    </row>
    <row r="1122" spans="1:20" s="5" customFormat="1" ht="30" customHeight="1" x14ac:dyDescent="0.25">
      <c r="A1122" s="5" t="s">
        <v>632</v>
      </c>
      <c r="B1122" s="15">
        <v>66050</v>
      </c>
      <c r="C1122" s="6">
        <v>100</v>
      </c>
      <c r="D1122" s="5" t="s">
        <v>632</v>
      </c>
      <c r="E1122" s="5" t="s">
        <v>636</v>
      </c>
      <c r="F1122" s="5" t="s">
        <v>637</v>
      </c>
      <c r="G1122" s="5" t="s">
        <v>638</v>
      </c>
      <c r="H1122" s="5" t="s">
        <v>132</v>
      </c>
      <c r="I1122" s="5" t="s">
        <v>133</v>
      </c>
      <c r="J1122" s="5" t="s">
        <v>639</v>
      </c>
      <c r="K1122" s="7">
        <v>41809</v>
      </c>
      <c r="L1122" s="7"/>
      <c r="M1122" s="6" t="s">
        <v>459</v>
      </c>
      <c r="N1122" s="5" t="s">
        <v>47</v>
      </c>
      <c r="O1122" s="9"/>
      <c r="P1122" s="6" t="str">
        <f>VLOOKUP(Table1[[#This Row],[SMT]],Table13[[SMT'#]:[163 J Election Question]],9,0)</f>
        <v>No</v>
      </c>
      <c r="Q1122" s="6"/>
      <c r="R1122" s="6"/>
      <c r="S112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22" s="38">
        <f>VLOOKUP(Table1[[#This Row],[SMT]],'[1]Section 163(j) Election'!$A$5:$J$1406,7,0)</f>
        <v>0</v>
      </c>
    </row>
    <row r="1123" spans="1:20" s="5" customFormat="1" ht="30" customHeight="1" x14ac:dyDescent="0.25">
      <c r="A1123" s="5" t="s">
        <v>1843</v>
      </c>
      <c r="B1123" s="15">
        <v>66052</v>
      </c>
      <c r="C1123" s="6">
        <v>100</v>
      </c>
      <c r="D1123" s="5" t="s">
        <v>1843</v>
      </c>
      <c r="E1123" s="5" t="s">
        <v>1847</v>
      </c>
      <c r="F1123" s="5" t="s">
        <v>1848</v>
      </c>
      <c r="G1123" s="5" t="s">
        <v>1314</v>
      </c>
      <c r="H1123" s="5" t="s">
        <v>451</v>
      </c>
      <c r="I1123" s="5" t="s">
        <v>452</v>
      </c>
      <c r="J1123" s="5" t="s">
        <v>1315</v>
      </c>
      <c r="K1123" s="7">
        <v>42165</v>
      </c>
      <c r="L1123" s="7"/>
      <c r="M1123" s="6" t="s">
        <v>90</v>
      </c>
      <c r="N1123" s="5" t="s">
        <v>178</v>
      </c>
      <c r="O1123" s="9"/>
      <c r="P1123" s="6" t="str">
        <f>VLOOKUP(Table1[[#This Row],[SMT]],Table13[[SMT'#]:[163 J Election Question]],9,0)</f>
        <v>Yes</v>
      </c>
      <c r="Q1123" s="6">
        <v>2018</v>
      </c>
      <c r="R1123" s="6"/>
      <c r="S112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23" s="37">
        <f>VLOOKUP(Table1[[#This Row],[SMT]],'[1]Section 163(j) Election'!$A$5:$J$1406,7,0)</f>
        <v>2018</v>
      </c>
    </row>
    <row r="1124" spans="1:20" s="5" customFormat="1" ht="30" customHeight="1" x14ac:dyDescent="0.25">
      <c r="A1124" s="5" t="s">
        <v>440</v>
      </c>
      <c r="B1124" s="15">
        <v>66058</v>
      </c>
      <c r="C1124" s="6">
        <v>100</v>
      </c>
      <c r="D1124" s="5" t="s">
        <v>440</v>
      </c>
      <c r="E1124" s="5" t="s">
        <v>465</v>
      </c>
      <c r="F1124" s="5" t="s">
        <v>466</v>
      </c>
      <c r="G1124" s="5" t="s">
        <v>447</v>
      </c>
      <c r="H1124" s="5" t="s">
        <v>164</v>
      </c>
      <c r="I1124" s="5" t="s">
        <v>133</v>
      </c>
      <c r="J1124" s="5" t="s">
        <v>444</v>
      </c>
      <c r="K1124" s="7">
        <v>41627</v>
      </c>
      <c r="L1124" s="7"/>
      <c r="M1124" s="6" t="s">
        <v>459</v>
      </c>
      <c r="N1124" s="5" t="s">
        <v>47</v>
      </c>
      <c r="O1124" s="9"/>
      <c r="P1124" s="6" t="str">
        <f>VLOOKUP(Table1[[#This Row],[SMT]],Table13[[SMT'#]:[163 J Election Question]],9,0)</f>
        <v>No</v>
      </c>
      <c r="Q1124" s="6"/>
      <c r="R1124" s="6"/>
      <c r="S112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24" s="38">
        <f>VLOOKUP(Table1[[#This Row],[SMT]],'[1]Section 163(j) Election'!$A$5:$J$1406,7,0)</f>
        <v>0</v>
      </c>
    </row>
    <row r="1125" spans="1:20" s="5" customFormat="1" ht="30" customHeight="1" x14ac:dyDescent="0.25">
      <c r="A1125" s="5" t="s">
        <v>1843</v>
      </c>
      <c r="B1125" s="15">
        <v>66059</v>
      </c>
      <c r="C1125" s="6">
        <v>100</v>
      </c>
      <c r="D1125" s="5" t="s">
        <v>1843</v>
      </c>
      <c r="E1125" s="5" t="s">
        <v>1849</v>
      </c>
      <c r="F1125" s="5" t="s">
        <v>1850</v>
      </c>
      <c r="G1125" s="5" t="s">
        <v>689</v>
      </c>
      <c r="H1125" s="5" t="s">
        <v>132</v>
      </c>
      <c r="I1125" s="5" t="s">
        <v>133</v>
      </c>
      <c r="J1125" s="5" t="s">
        <v>19</v>
      </c>
      <c r="K1125" s="7">
        <v>42307</v>
      </c>
      <c r="L1125" s="7"/>
      <c r="M1125" s="6" t="s">
        <v>90</v>
      </c>
      <c r="N1125" s="5" t="s">
        <v>47</v>
      </c>
      <c r="O1125" s="9"/>
      <c r="P1125" s="6" t="str">
        <f>VLOOKUP(Table1[[#This Row],[SMT]],Table13[[SMT'#]:[163 J Election Question]],9,0)</f>
        <v>Yes</v>
      </c>
      <c r="Q1125" s="6">
        <v>2018</v>
      </c>
      <c r="R1125" s="6"/>
      <c r="S112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25" s="37">
        <f>VLOOKUP(Table1[[#This Row],[SMT]],'[1]Section 163(j) Election'!$A$5:$J$1406,7,0)</f>
        <v>0</v>
      </c>
    </row>
    <row r="1126" spans="1:20" s="5" customFormat="1" ht="30" customHeight="1" x14ac:dyDescent="0.25">
      <c r="A1126" s="5" t="s">
        <v>632</v>
      </c>
      <c r="B1126" s="15">
        <v>66065</v>
      </c>
      <c r="C1126" s="6">
        <v>100</v>
      </c>
      <c r="D1126" s="5" t="s">
        <v>632</v>
      </c>
      <c r="E1126" s="5" t="s">
        <v>640</v>
      </c>
      <c r="F1126" s="5" t="s">
        <v>641</v>
      </c>
      <c r="G1126" s="5" t="s">
        <v>642</v>
      </c>
      <c r="H1126" s="5" t="s">
        <v>127</v>
      </c>
      <c r="I1126" s="5" t="s">
        <v>43</v>
      </c>
      <c r="J1126" s="5" t="s">
        <v>44</v>
      </c>
      <c r="K1126" s="7">
        <v>42031</v>
      </c>
      <c r="L1126" s="7"/>
      <c r="M1126" s="6" t="s">
        <v>459</v>
      </c>
      <c r="N1126" s="5" t="s">
        <v>47</v>
      </c>
      <c r="O1126" s="9"/>
      <c r="P1126" s="6" t="str">
        <f>VLOOKUP(Table1[[#This Row],[SMT]],Table13[[SMT'#]:[163 J Election Question]],9,0)</f>
        <v>Yes</v>
      </c>
      <c r="Q1126" s="6">
        <v>2018</v>
      </c>
      <c r="R1126" s="6"/>
      <c r="S112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26" s="38">
        <f>VLOOKUP(Table1[[#This Row],[SMT]],'[1]Section 163(j) Election'!$A$5:$J$1406,7,0)</f>
        <v>2018</v>
      </c>
    </row>
    <row r="1127" spans="1:20" s="5" customFormat="1" ht="30" customHeight="1" x14ac:dyDescent="0.25">
      <c r="A1127" s="5" t="s">
        <v>900</v>
      </c>
      <c r="B1127" s="15">
        <v>66066</v>
      </c>
      <c r="C1127" s="6">
        <v>100</v>
      </c>
      <c r="D1127" s="5" t="s">
        <v>900</v>
      </c>
      <c r="E1127" s="5" t="s">
        <v>908</v>
      </c>
      <c r="F1127" s="5" t="s">
        <v>909</v>
      </c>
      <c r="G1127" s="5" t="s">
        <v>910</v>
      </c>
      <c r="H1127" s="5" t="s">
        <v>524</v>
      </c>
      <c r="I1127" s="5" t="s">
        <v>43</v>
      </c>
      <c r="J1127" s="5" t="s">
        <v>911</v>
      </c>
      <c r="K1127" s="7">
        <v>41671</v>
      </c>
      <c r="L1127" s="7"/>
      <c r="M1127" s="6" t="s">
        <v>334</v>
      </c>
      <c r="N1127" s="5" t="s">
        <v>56</v>
      </c>
      <c r="O1127" s="9"/>
      <c r="P1127" s="6" t="str">
        <f>VLOOKUP(Table1[[#This Row],[SMT]],Table13[[SMT'#]:[163 J Election Question]],9,0)</f>
        <v>Yes</v>
      </c>
      <c r="Q1127" s="6">
        <v>2018</v>
      </c>
      <c r="R1127" s="6"/>
      <c r="S112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27" s="37">
        <f>VLOOKUP(Table1[[#This Row],[SMT]],'[1]Section 163(j) Election'!$A$5:$J$1406,7,0)</f>
        <v>2018</v>
      </c>
    </row>
    <row r="1128" spans="1:20" s="5" customFormat="1" ht="30" customHeight="1" x14ac:dyDescent="0.25">
      <c r="A1128" s="5" t="s">
        <v>3146</v>
      </c>
      <c r="B1128" s="15">
        <v>66067</v>
      </c>
      <c r="C1128" s="6">
        <v>100</v>
      </c>
      <c r="D1128" s="5" t="s">
        <v>3146</v>
      </c>
      <c r="E1128" s="5" t="s">
        <v>3152</v>
      </c>
      <c r="F1128" s="5" t="s">
        <v>3153</v>
      </c>
      <c r="G1128" s="5" t="s">
        <v>1917</v>
      </c>
      <c r="H1128" s="5" t="s">
        <v>139</v>
      </c>
      <c r="I1128" s="5" t="s">
        <v>32</v>
      </c>
      <c r="J1128" s="5" t="s">
        <v>33</v>
      </c>
      <c r="K1128" s="7">
        <v>41617</v>
      </c>
      <c r="L1128" s="7"/>
      <c r="M1128" s="6" t="s">
        <v>404</v>
      </c>
      <c r="N1128" s="5" t="s">
        <v>47</v>
      </c>
      <c r="O1128" s="9"/>
      <c r="P1128" s="6" t="str">
        <f>VLOOKUP(Table1[[#This Row],[SMT]],Table13[[SMT'#]:[163 J Election Question]],9,0)</f>
        <v>No</v>
      </c>
      <c r="Q1128" s="6"/>
      <c r="R1128" s="6"/>
      <c r="S112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28" s="38">
        <f>VLOOKUP(Table1[[#This Row],[SMT]],'[1]Section 163(j) Election'!$A$5:$J$1406,7,0)</f>
        <v>0</v>
      </c>
    </row>
    <row r="1129" spans="1:20" s="5" customFormat="1" ht="30" customHeight="1" x14ac:dyDescent="0.25">
      <c r="A1129" s="5" t="s">
        <v>1813</v>
      </c>
      <c r="B1129" s="15">
        <v>66069</v>
      </c>
      <c r="C1129" s="6">
        <v>100</v>
      </c>
      <c r="D1129" s="5" t="s">
        <v>1813</v>
      </c>
      <c r="E1129" s="5" t="s">
        <v>1837</v>
      </c>
      <c r="F1129" s="5" t="s">
        <v>1838</v>
      </c>
      <c r="G1129" s="5" t="s">
        <v>1839</v>
      </c>
      <c r="H1129" s="5" t="s">
        <v>139</v>
      </c>
      <c r="I1129" s="5" t="s">
        <v>32</v>
      </c>
      <c r="J1129" s="5" t="s">
        <v>160</v>
      </c>
      <c r="K1129" s="7">
        <v>41611</v>
      </c>
      <c r="L1129" s="7"/>
      <c r="M1129" s="6" t="s">
        <v>404</v>
      </c>
      <c r="N1129" s="5" t="s">
        <v>178</v>
      </c>
      <c r="O1129" s="9"/>
      <c r="P1129" s="6" t="str">
        <f>VLOOKUP(Table1[[#This Row],[SMT]],Table13[[SMT'#]:[163 J Election Question]],9,0)</f>
        <v>No</v>
      </c>
      <c r="Q1129" s="6"/>
      <c r="R1129" s="6"/>
      <c r="S112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29" s="37">
        <f>VLOOKUP(Table1[[#This Row],[SMT]],'[1]Section 163(j) Election'!$A$5:$J$1406,7,0)</f>
        <v>0</v>
      </c>
    </row>
    <row r="1130" spans="1:20" s="5" customFormat="1" ht="30" customHeight="1" x14ac:dyDescent="0.25">
      <c r="A1130" s="5" t="s">
        <v>1496</v>
      </c>
      <c r="B1130" s="15">
        <v>66073</v>
      </c>
      <c r="C1130" s="6">
        <v>100</v>
      </c>
      <c r="D1130" s="5" t="s">
        <v>1496</v>
      </c>
      <c r="E1130" s="5" t="s">
        <v>1497</v>
      </c>
      <c r="F1130" s="5" t="s">
        <v>1498</v>
      </c>
      <c r="G1130" s="5" t="s">
        <v>1499</v>
      </c>
      <c r="H1130" s="5" t="s">
        <v>42</v>
      </c>
      <c r="I1130" s="5" t="s">
        <v>43</v>
      </c>
      <c r="J1130" s="5" t="s">
        <v>33</v>
      </c>
      <c r="K1130" s="7">
        <v>41486</v>
      </c>
      <c r="L1130" s="7"/>
      <c r="M1130" s="6" t="s">
        <v>334</v>
      </c>
      <c r="N1130" s="5" t="s">
        <v>26</v>
      </c>
      <c r="O1130" s="9"/>
      <c r="P1130" s="6" t="str">
        <f>VLOOKUP(Table1[[#This Row],[SMT]],Table13[[SMT'#]:[163 J Election Question]],9,0)</f>
        <v>No</v>
      </c>
      <c r="Q1130" s="6"/>
      <c r="R1130" s="6"/>
      <c r="S113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30" s="38">
        <f>VLOOKUP(Table1[[#This Row],[SMT]],'[1]Section 163(j) Election'!$A$5:$J$1406,7,0)</f>
        <v>0</v>
      </c>
    </row>
    <row r="1131" spans="1:20" s="5" customFormat="1" ht="30" customHeight="1" x14ac:dyDescent="0.25">
      <c r="A1131" s="5" t="s">
        <v>4108</v>
      </c>
      <c r="B1131" s="15">
        <v>66077</v>
      </c>
      <c r="C1131" s="6">
        <v>100</v>
      </c>
      <c r="D1131" s="5" t="s">
        <v>4108</v>
      </c>
      <c r="E1131" s="5" t="s">
        <v>4116</v>
      </c>
      <c r="F1131" s="5" t="s">
        <v>4117</v>
      </c>
      <c r="G1131" s="5" t="s">
        <v>4118</v>
      </c>
      <c r="H1131" s="5" t="s">
        <v>164</v>
      </c>
      <c r="I1131" s="5" t="s">
        <v>133</v>
      </c>
      <c r="J1131" s="5" t="s">
        <v>4119</v>
      </c>
      <c r="K1131" s="7">
        <v>41614</v>
      </c>
      <c r="L1131" s="7"/>
      <c r="M1131" s="6" t="s">
        <v>459</v>
      </c>
      <c r="N1131" s="5" t="s">
        <v>26</v>
      </c>
      <c r="O1131" s="9"/>
      <c r="P1131" s="6" t="str">
        <f>VLOOKUP(Table1[[#This Row],[SMT]],[3]Sheet1!$A$11:$AC$60,29,0)</f>
        <v>Yes</v>
      </c>
      <c r="Q1131" s="6">
        <v>2019</v>
      </c>
      <c r="R1131" s="6"/>
      <c r="S113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31" s="37">
        <f>VLOOKUP(Table1[[#This Row],[SMT]],'[1]Section 163(j) Election'!$A$5:$J$1406,7,0)</f>
        <v>2018</v>
      </c>
    </row>
    <row r="1132" spans="1:20" s="5" customFormat="1" ht="30" customHeight="1" x14ac:dyDescent="0.25">
      <c r="A1132" s="5" t="s">
        <v>1496</v>
      </c>
      <c r="B1132" s="15">
        <v>66080</v>
      </c>
      <c r="C1132" s="6">
        <v>100</v>
      </c>
      <c r="D1132" s="5" t="s">
        <v>1496</v>
      </c>
      <c r="E1132" s="5" t="s">
        <v>1500</v>
      </c>
      <c r="F1132" s="5" t="s">
        <v>1501</v>
      </c>
      <c r="G1132" s="5" t="s">
        <v>1502</v>
      </c>
      <c r="H1132" s="5" t="s">
        <v>42</v>
      </c>
      <c r="I1132" s="5" t="s">
        <v>43</v>
      </c>
      <c r="J1132" s="5" t="s">
        <v>631</v>
      </c>
      <c r="K1132" s="7">
        <v>41521</v>
      </c>
      <c r="L1132" s="7"/>
      <c r="M1132" s="6" t="s">
        <v>404</v>
      </c>
      <c r="N1132" s="5" t="s">
        <v>47</v>
      </c>
      <c r="O1132" s="9"/>
      <c r="P1132" s="6" t="str">
        <f>VLOOKUP(Table1[[#This Row],[SMT]],Table13[[SMT'#]:[163 J Election Question]],9,0)</f>
        <v>No</v>
      </c>
      <c r="Q1132" s="6"/>
      <c r="R1132" s="6"/>
      <c r="S113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32" s="38">
        <f>VLOOKUP(Table1[[#This Row],[SMT]],'[1]Section 163(j) Election'!$A$5:$J$1406,7,0)</f>
        <v>0</v>
      </c>
    </row>
    <row r="1133" spans="1:20" s="5" customFormat="1" ht="30" customHeight="1" x14ac:dyDescent="0.25">
      <c r="A1133" s="5" t="s">
        <v>759</v>
      </c>
      <c r="B1133" s="15">
        <v>66081</v>
      </c>
      <c r="C1133" s="6">
        <v>4.74</v>
      </c>
      <c r="D1133" s="5" t="s">
        <v>759</v>
      </c>
      <c r="E1133" s="5" t="s">
        <v>765</v>
      </c>
      <c r="F1133" s="5" t="s">
        <v>766</v>
      </c>
      <c r="G1133" s="5" t="s">
        <v>767</v>
      </c>
      <c r="H1133" s="5" t="s">
        <v>53</v>
      </c>
      <c r="I1133" s="5" t="s">
        <v>43</v>
      </c>
      <c r="J1133" s="5" t="s">
        <v>33</v>
      </c>
      <c r="K1133" s="7">
        <v>41627</v>
      </c>
      <c r="L1133" s="7"/>
      <c r="M1133" s="6" t="s">
        <v>459</v>
      </c>
      <c r="N1133" s="5" t="s">
        <v>47</v>
      </c>
      <c r="O1133" s="9"/>
      <c r="P1133" s="6" t="str">
        <f>VLOOKUP(Table1[[#This Row],[SMT]],Table13[[SMT'#]:[163 J Election Question]],9,0)</f>
        <v>No</v>
      </c>
      <c r="Q1133" s="6"/>
      <c r="R1133" s="6"/>
      <c r="S113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33" s="37">
        <f>VLOOKUP(Table1[[#This Row],[SMT]],'[1]Section 163(j) Election'!$A$5:$J$1406,7,0)</f>
        <v>0</v>
      </c>
    </row>
    <row r="1134" spans="1:20" s="5" customFormat="1" ht="30" customHeight="1" x14ac:dyDescent="0.25">
      <c r="A1134" s="5" t="s">
        <v>1496</v>
      </c>
      <c r="B1134" s="15">
        <v>66081</v>
      </c>
      <c r="C1134" s="6">
        <v>95.26</v>
      </c>
      <c r="D1134" s="5" t="s">
        <v>1496</v>
      </c>
      <c r="E1134" s="5" t="s">
        <v>765</v>
      </c>
      <c r="F1134" s="5" t="s">
        <v>766</v>
      </c>
      <c r="G1134" s="5" t="s">
        <v>767</v>
      </c>
      <c r="H1134" s="5" t="s">
        <v>53</v>
      </c>
      <c r="I1134" s="5" t="s">
        <v>43</v>
      </c>
      <c r="J1134" s="5" t="s">
        <v>33</v>
      </c>
      <c r="K1134" s="7">
        <v>41627</v>
      </c>
      <c r="L1134" s="7"/>
      <c r="M1134" s="6" t="s">
        <v>459</v>
      </c>
      <c r="N1134" s="5" t="s">
        <v>47</v>
      </c>
      <c r="O1134" s="9"/>
      <c r="P1134" s="6" t="str">
        <f>VLOOKUP(Table1[[#This Row],[SMT]],Table13[[SMT'#]:[163 J Election Question]],9,0)</f>
        <v>No</v>
      </c>
      <c r="Q1134" s="6"/>
      <c r="R1134" s="6"/>
      <c r="S113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34" s="38">
        <f>VLOOKUP(Table1[[#This Row],[SMT]],'[1]Section 163(j) Election'!$A$5:$J$1406,7,0)</f>
        <v>0</v>
      </c>
    </row>
    <row r="1135" spans="1:20" s="5" customFormat="1" ht="30" customHeight="1" x14ac:dyDescent="0.25">
      <c r="A1135" s="5" t="s">
        <v>1496</v>
      </c>
      <c r="B1135" s="15">
        <v>66083</v>
      </c>
      <c r="C1135" s="6">
        <v>100</v>
      </c>
      <c r="D1135" s="5" t="s">
        <v>1496</v>
      </c>
      <c r="E1135" s="5" t="s">
        <v>1503</v>
      </c>
      <c r="F1135" s="5" t="s">
        <v>1504</v>
      </c>
      <c r="G1135" s="5" t="s">
        <v>1505</v>
      </c>
      <c r="H1135" s="5" t="s">
        <v>53</v>
      </c>
      <c r="I1135" s="5" t="s">
        <v>43</v>
      </c>
      <c r="J1135" s="5" t="s">
        <v>19</v>
      </c>
      <c r="K1135" s="7">
        <v>41782</v>
      </c>
      <c r="L1135" s="7"/>
      <c r="M1135" s="6" t="s">
        <v>459</v>
      </c>
      <c r="N1135" s="5" t="s">
        <v>47</v>
      </c>
      <c r="O1135" s="9"/>
      <c r="P1135" s="6" t="str">
        <f>VLOOKUP(Table1[[#This Row],[SMT]],Table13[[SMT'#]:[163 J Election Question]],9,0)</f>
        <v>Yes</v>
      </c>
      <c r="Q1135" s="6">
        <v>2018</v>
      </c>
      <c r="R1135" s="6"/>
      <c r="S113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35" s="37">
        <f>VLOOKUP(Table1[[#This Row],[SMT]],'[1]Section 163(j) Election'!$A$5:$J$1406,7,0)</f>
        <v>2018</v>
      </c>
    </row>
    <row r="1136" spans="1:20" s="5" customFormat="1" ht="30" customHeight="1" x14ac:dyDescent="0.25">
      <c r="A1136" s="5" t="s">
        <v>1813</v>
      </c>
      <c r="B1136" s="15">
        <v>66090</v>
      </c>
      <c r="C1136" s="6">
        <v>100</v>
      </c>
      <c r="D1136" s="5" t="s">
        <v>1813</v>
      </c>
      <c r="E1136" s="5" t="s">
        <v>1840</v>
      </c>
      <c r="F1136" s="5" t="s">
        <v>1841</v>
      </c>
      <c r="G1136" s="5" t="s">
        <v>1842</v>
      </c>
      <c r="H1136" s="5" t="s">
        <v>203</v>
      </c>
      <c r="I1136" s="5" t="s">
        <v>133</v>
      </c>
      <c r="J1136" s="5" t="s">
        <v>540</v>
      </c>
      <c r="K1136" s="7">
        <v>41627</v>
      </c>
      <c r="L1136" s="7"/>
      <c r="M1136" s="6" t="s">
        <v>404</v>
      </c>
      <c r="N1136" s="5" t="s">
        <v>178</v>
      </c>
      <c r="O1136" s="9"/>
      <c r="P1136" s="6" t="str">
        <f>VLOOKUP(Table1[[#This Row],[SMT]],Table13[[SMT'#]:[163 J Election Question]],9,0)</f>
        <v>No</v>
      </c>
      <c r="Q1136" s="6"/>
      <c r="R1136" s="6"/>
      <c r="S113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36" s="38">
        <f>VLOOKUP(Table1[[#This Row],[SMT]],'[1]Section 163(j) Election'!$A$5:$J$1406,7,0)</f>
        <v>0</v>
      </c>
    </row>
    <row r="1137" spans="1:20" s="5" customFormat="1" ht="30" customHeight="1" x14ac:dyDescent="0.25">
      <c r="A1137" s="5" t="s">
        <v>1767</v>
      </c>
      <c r="B1137" s="15">
        <v>66093</v>
      </c>
      <c r="C1137" s="6">
        <v>100</v>
      </c>
      <c r="D1137" s="5" t="s">
        <v>1767</v>
      </c>
      <c r="E1137" s="5" t="s">
        <v>1784</v>
      </c>
      <c r="F1137" s="5" t="s">
        <v>1785</v>
      </c>
      <c r="G1137" s="5" t="s">
        <v>297</v>
      </c>
      <c r="H1137" s="5" t="s">
        <v>127</v>
      </c>
      <c r="I1137" s="5" t="s">
        <v>43</v>
      </c>
      <c r="J1137" s="5" t="s">
        <v>298</v>
      </c>
      <c r="K1137" s="7">
        <v>41934</v>
      </c>
      <c r="L1137" s="7"/>
      <c r="M1137" s="6" t="s">
        <v>459</v>
      </c>
      <c r="N1137" s="5" t="s">
        <v>47</v>
      </c>
      <c r="O1137" s="9"/>
      <c r="P1137" s="6" t="str">
        <f>VLOOKUP(Table1[[#This Row],[SMT]],Table13[[SMT'#]:[163 J Election Question]],9,0)</f>
        <v>No</v>
      </c>
      <c r="Q1137" s="6"/>
      <c r="R1137" s="6"/>
      <c r="S113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37" s="37">
        <f>VLOOKUP(Table1[[#This Row],[SMT]],'[1]Section 163(j) Election'!$A$5:$J$1406,7,0)</f>
        <v>0</v>
      </c>
    </row>
    <row r="1138" spans="1:20" s="5" customFormat="1" ht="30" customHeight="1" x14ac:dyDescent="0.25">
      <c r="A1138" s="5" t="s">
        <v>1843</v>
      </c>
      <c r="B1138" s="15">
        <v>66097</v>
      </c>
      <c r="C1138" s="6">
        <v>100</v>
      </c>
      <c r="D1138" s="5" t="s">
        <v>1843</v>
      </c>
      <c r="E1138" s="5" t="s">
        <v>1851</v>
      </c>
      <c r="F1138" s="5" t="s">
        <v>1852</v>
      </c>
      <c r="G1138" s="5" t="s">
        <v>1853</v>
      </c>
      <c r="H1138" s="5" t="s">
        <v>109</v>
      </c>
      <c r="I1138" s="5" t="s">
        <v>32</v>
      </c>
      <c r="J1138" s="5" t="s">
        <v>809</v>
      </c>
      <c r="K1138" s="7">
        <v>41771</v>
      </c>
      <c r="L1138" s="7"/>
      <c r="M1138" s="6" t="s">
        <v>459</v>
      </c>
      <c r="N1138" s="5" t="s">
        <v>47</v>
      </c>
      <c r="O1138" s="9"/>
      <c r="P1138" s="6" t="str">
        <f>VLOOKUP(Table1[[#This Row],[SMT]],Table13[[SMT'#]:[163 J Election Question]],9,0)</f>
        <v>No</v>
      </c>
      <c r="Q1138" s="6"/>
      <c r="R1138" s="6"/>
      <c r="S113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38" s="38">
        <f>VLOOKUP(Table1[[#This Row],[SMT]],'[1]Section 163(j) Election'!$A$5:$J$1406,7,0)</f>
        <v>0</v>
      </c>
    </row>
    <row r="1139" spans="1:20" s="5" customFormat="1" ht="30" customHeight="1" x14ac:dyDescent="0.25">
      <c r="A1139" s="5" t="s">
        <v>1496</v>
      </c>
      <c r="B1139" s="15">
        <v>66099</v>
      </c>
      <c r="C1139" s="6">
        <v>100</v>
      </c>
      <c r="D1139" s="5" t="s">
        <v>1496</v>
      </c>
      <c r="E1139" s="5" t="s">
        <v>1506</v>
      </c>
      <c r="F1139" s="5" t="s">
        <v>1507</v>
      </c>
      <c r="G1139" s="5" t="s">
        <v>1508</v>
      </c>
      <c r="H1139" s="5" t="s">
        <v>42</v>
      </c>
      <c r="I1139" s="5" t="s">
        <v>43</v>
      </c>
      <c r="J1139" s="5" t="s">
        <v>1509</v>
      </c>
      <c r="K1139" s="7">
        <v>41537</v>
      </c>
      <c r="L1139" s="7"/>
      <c r="M1139" s="6" t="s">
        <v>404</v>
      </c>
      <c r="N1139" s="5" t="s">
        <v>47</v>
      </c>
      <c r="O1139" s="9"/>
      <c r="P1139" s="6" t="str">
        <f>VLOOKUP(Table1[[#This Row],[SMT]],Table13[[SMT'#]:[163 J Election Question]],9,0)</f>
        <v>No</v>
      </c>
      <c r="Q1139" s="6"/>
      <c r="R1139" s="6"/>
      <c r="S113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39" s="37">
        <f>VLOOKUP(Table1[[#This Row],[SMT]],'[1]Section 163(j) Election'!$A$5:$J$1406,7,0)</f>
        <v>0</v>
      </c>
    </row>
    <row r="1140" spans="1:20" s="5" customFormat="1" ht="30" customHeight="1" x14ac:dyDescent="0.25">
      <c r="A1140" s="5" t="s">
        <v>4008</v>
      </c>
      <c r="B1140" s="15">
        <v>66100</v>
      </c>
      <c r="C1140" s="6">
        <v>100</v>
      </c>
      <c r="D1140" s="5" t="s">
        <v>4008</v>
      </c>
      <c r="E1140" s="5" t="s">
        <v>4011</v>
      </c>
      <c r="F1140" s="5" t="s">
        <v>4012</v>
      </c>
      <c r="G1140" s="5" t="s">
        <v>855</v>
      </c>
      <c r="H1140" s="5" t="s">
        <v>499</v>
      </c>
      <c r="I1140" s="5" t="s">
        <v>43</v>
      </c>
      <c r="J1140" s="5" t="s">
        <v>525</v>
      </c>
      <c r="K1140" s="7">
        <v>41609</v>
      </c>
      <c r="L1140" s="7"/>
      <c r="M1140" s="6" t="s">
        <v>404</v>
      </c>
      <c r="N1140" s="5" t="s">
        <v>47</v>
      </c>
      <c r="O1140" s="9"/>
      <c r="P1140" s="6" t="str">
        <f>VLOOKUP(Table1[[#This Row],[SMT]],Table13[[SMT'#]:[163 J Election Question]],9,0)</f>
        <v>Yes</v>
      </c>
      <c r="Q1140" s="6">
        <v>2018</v>
      </c>
      <c r="R1140" s="6"/>
      <c r="S114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40" s="38">
        <f>VLOOKUP(Table1[[#This Row],[SMT]],'[1]Section 163(j) Election'!$A$5:$J$1406,7,0)</f>
        <v>2018</v>
      </c>
    </row>
    <row r="1141" spans="1:20" s="5" customFormat="1" ht="30" customHeight="1" x14ac:dyDescent="0.25">
      <c r="A1141" s="5" t="s">
        <v>4008</v>
      </c>
      <c r="B1141" s="15">
        <v>66101</v>
      </c>
      <c r="C1141" s="6">
        <v>100</v>
      </c>
      <c r="D1141" s="5" t="s">
        <v>4008</v>
      </c>
      <c r="E1141" s="5" t="s">
        <v>4013</v>
      </c>
      <c r="F1141" s="5" t="s">
        <v>4014</v>
      </c>
      <c r="G1141" s="5" t="s">
        <v>858</v>
      </c>
      <c r="H1141" s="5" t="s">
        <v>524</v>
      </c>
      <c r="I1141" s="5" t="s">
        <v>43</v>
      </c>
      <c r="J1141" s="5" t="s">
        <v>862</v>
      </c>
      <c r="K1141" s="7">
        <v>41914</v>
      </c>
      <c r="L1141" s="7"/>
      <c r="M1141" s="6" t="s">
        <v>459</v>
      </c>
      <c r="N1141" s="5" t="s">
        <v>47</v>
      </c>
      <c r="O1141" s="9"/>
      <c r="P1141" s="6" t="str">
        <f>VLOOKUP(Table1[[#This Row],[SMT]],Table13[[SMT'#]:[163 J Election Question]],9,0)</f>
        <v>Yes</v>
      </c>
      <c r="Q1141" s="6">
        <v>2018</v>
      </c>
      <c r="R1141" s="6"/>
      <c r="S114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41" s="37">
        <f>VLOOKUP(Table1[[#This Row],[SMT]],'[1]Section 163(j) Election'!$A$5:$J$1406,7,0)</f>
        <v>2018</v>
      </c>
    </row>
    <row r="1142" spans="1:20" s="5" customFormat="1" ht="30" customHeight="1" x14ac:dyDescent="0.25">
      <c r="A1142" s="5" t="s">
        <v>4108</v>
      </c>
      <c r="B1142" s="15">
        <v>66124</v>
      </c>
      <c r="C1142" s="6">
        <v>100</v>
      </c>
      <c r="D1142" s="5" t="s">
        <v>4108</v>
      </c>
      <c r="E1142" s="5" t="s">
        <v>4120</v>
      </c>
      <c r="F1142" s="5" t="s">
        <v>4121</v>
      </c>
      <c r="G1142" s="5" t="s">
        <v>4122</v>
      </c>
      <c r="H1142" s="5" t="s">
        <v>164</v>
      </c>
      <c r="I1142" s="5" t="s">
        <v>133</v>
      </c>
      <c r="J1142" s="5" t="s">
        <v>1172</v>
      </c>
      <c r="K1142" s="7">
        <v>41911</v>
      </c>
      <c r="L1142" s="7"/>
      <c r="M1142" s="6" t="s">
        <v>454</v>
      </c>
      <c r="N1142" s="5" t="s">
        <v>47</v>
      </c>
      <c r="O1142" s="9"/>
      <c r="P1142" s="6" t="str">
        <f>VLOOKUP(Table1[[#This Row],[SMT]],[3]Sheet1!$A$11:$AC$60,29,0)</f>
        <v>No</v>
      </c>
      <c r="Q1142" s="6"/>
      <c r="R1142" s="6"/>
      <c r="S114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42" s="38">
        <f>VLOOKUP(Table1[[#This Row],[SMT]],'[1]Section 163(j) Election'!$A$5:$J$1406,7,0)</f>
        <v>0</v>
      </c>
    </row>
    <row r="1143" spans="1:20" s="5" customFormat="1" ht="30" customHeight="1" x14ac:dyDescent="0.25">
      <c r="A1143" s="5" t="s">
        <v>4108</v>
      </c>
      <c r="B1143" s="15">
        <v>66126</v>
      </c>
      <c r="C1143" s="6">
        <v>100</v>
      </c>
      <c r="D1143" s="5" t="s">
        <v>4108</v>
      </c>
      <c r="E1143" s="5" t="s">
        <v>4123</v>
      </c>
      <c r="F1143" s="5" t="s">
        <v>4124</v>
      </c>
      <c r="G1143" s="5" t="s">
        <v>4122</v>
      </c>
      <c r="H1143" s="5" t="s">
        <v>164</v>
      </c>
      <c r="I1143" s="5" t="s">
        <v>133</v>
      </c>
      <c r="J1143" s="5" t="s">
        <v>1172</v>
      </c>
      <c r="K1143" s="7">
        <v>42194</v>
      </c>
      <c r="L1143" s="7"/>
      <c r="M1143" s="6" t="s">
        <v>454</v>
      </c>
      <c r="N1143" s="5" t="s">
        <v>47</v>
      </c>
      <c r="O1143" s="9"/>
      <c r="P1143" s="6" t="str">
        <f>VLOOKUP(Table1[[#This Row],[SMT]],[3]Sheet1!$A$11:$AC$60,29,0)</f>
        <v>No</v>
      </c>
      <c r="Q1143" s="6"/>
      <c r="R1143" s="6"/>
      <c r="S114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43" s="37">
        <f>VLOOKUP(Table1[[#This Row],[SMT]],'[1]Section 163(j) Election'!$A$5:$J$1406,7,0)</f>
        <v>2022</v>
      </c>
    </row>
    <row r="1144" spans="1:20" s="5" customFormat="1" ht="30" customHeight="1" x14ac:dyDescent="0.25">
      <c r="A1144" s="5" t="s">
        <v>4108</v>
      </c>
      <c r="B1144" s="15">
        <v>66131</v>
      </c>
      <c r="C1144" s="6">
        <v>100</v>
      </c>
      <c r="D1144" s="5" t="s">
        <v>4108</v>
      </c>
      <c r="E1144" s="5" t="s">
        <v>4125</v>
      </c>
      <c r="F1144" s="5" t="s">
        <v>4126</v>
      </c>
      <c r="G1144" s="5" t="s">
        <v>4127</v>
      </c>
      <c r="H1144" s="5" t="s">
        <v>289</v>
      </c>
      <c r="I1144" s="5" t="s">
        <v>133</v>
      </c>
      <c r="J1144" s="5" t="s">
        <v>2064</v>
      </c>
      <c r="K1144" s="7">
        <v>41898</v>
      </c>
      <c r="L1144" s="7"/>
      <c r="M1144" s="6" t="s">
        <v>459</v>
      </c>
      <c r="N1144" s="5" t="s">
        <v>56</v>
      </c>
      <c r="O1144" s="9"/>
      <c r="P1144" s="6" t="str">
        <f>VLOOKUP(Table1[[#This Row],[SMT]],[3]Sheet1!$A$11:$AC$60,29,0)</f>
        <v>Yes</v>
      </c>
      <c r="Q1144" s="6">
        <v>2019</v>
      </c>
      <c r="R1144" s="6"/>
      <c r="S114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44" s="38">
        <f>VLOOKUP(Table1[[#This Row],[SMT]],'[1]Section 163(j) Election'!$A$5:$J$1406,7,0)</f>
        <v>2018</v>
      </c>
    </row>
    <row r="1145" spans="1:20" s="5" customFormat="1" ht="30" customHeight="1" x14ac:dyDescent="0.25">
      <c r="A1145" s="5" t="s">
        <v>1843</v>
      </c>
      <c r="B1145" s="15">
        <v>66148</v>
      </c>
      <c r="C1145" s="6">
        <v>100</v>
      </c>
      <c r="D1145" s="5" t="s">
        <v>1843</v>
      </c>
      <c r="E1145" s="5" t="s">
        <v>1854</v>
      </c>
      <c r="F1145" s="5" t="s">
        <v>1855</v>
      </c>
      <c r="G1145" s="5" t="s">
        <v>1856</v>
      </c>
      <c r="H1145" s="5" t="s">
        <v>88</v>
      </c>
      <c r="I1145" s="5" t="s">
        <v>32</v>
      </c>
      <c r="J1145" s="5" t="s">
        <v>89</v>
      </c>
      <c r="K1145" s="7">
        <v>41978</v>
      </c>
      <c r="L1145" s="7"/>
      <c r="M1145" s="6" t="s">
        <v>459</v>
      </c>
      <c r="N1145" s="5" t="s">
        <v>26</v>
      </c>
      <c r="O1145" s="9"/>
      <c r="P1145" s="6" t="str">
        <f>VLOOKUP(Table1[[#This Row],[SMT]],Table13[[SMT'#]:[163 J Election Question]],9,0)</f>
        <v>No</v>
      </c>
      <c r="Q1145" s="6"/>
      <c r="R1145" s="6"/>
      <c r="S114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45" s="37">
        <f>VLOOKUP(Table1[[#This Row],[SMT]],'[1]Section 163(j) Election'!$A$5:$J$1406,7,0)</f>
        <v>0</v>
      </c>
    </row>
    <row r="1146" spans="1:20" s="5" customFormat="1" ht="30" customHeight="1" x14ac:dyDescent="0.25">
      <c r="A1146" s="5" t="s">
        <v>759</v>
      </c>
      <c r="B1146" s="15">
        <v>66168</v>
      </c>
      <c r="C1146" s="6">
        <v>16.3</v>
      </c>
      <c r="D1146" s="5" t="s">
        <v>759</v>
      </c>
      <c r="E1146" s="5" t="s">
        <v>768</v>
      </c>
      <c r="F1146" s="5" t="s">
        <v>769</v>
      </c>
      <c r="G1146" s="5" t="s">
        <v>607</v>
      </c>
      <c r="H1146" s="5" t="s">
        <v>499</v>
      </c>
      <c r="I1146" s="5" t="s">
        <v>43</v>
      </c>
      <c r="J1146" s="5" t="s">
        <v>608</v>
      </c>
      <c r="K1146" s="7">
        <v>41717</v>
      </c>
      <c r="L1146" s="7"/>
      <c r="M1146" s="6" t="s">
        <v>459</v>
      </c>
      <c r="N1146" s="5" t="s">
        <v>47</v>
      </c>
      <c r="O1146" s="9"/>
      <c r="P1146" s="6" t="str">
        <f>VLOOKUP(Table1[[#This Row],[SMT]],Table13[[SMT'#]:[163 J Election Question]],9,0)</f>
        <v>No</v>
      </c>
      <c r="Q1146" s="6"/>
      <c r="R1146" s="6"/>
      <c r="S114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46" s="38">
        <f>VLOOKUP(Table1[[#This Row],[SMT]],'[1]Section 163(j) Election'!$A$5:$J$1406,7,0)</f>
        <v>0</v>
      </c>
    </row>
    <row r="1147" spans="1:20" s="5" customFormat="1" ht="30" customHeight="1" x14ac:dyDescent="0.25">
      <c r="A1147" s="5" t="s">
        <v>900</v>
      </c>
      <c r="B1147" s="15">
        <v>66168</v>
      </c>
      <c r="C1147" s="6">
        <v>53.75</v>
      </c>
      <c r="D1147" s="5" t="s">
        <v>900</v>
      </c>
      <c r="E1147" s="5" t="s">
        <v>768</v>
      </c>
      <c r="F1147" s="5" t="s">
        <v>769</v>
      </c>
      <c r="G1147" s="5" t="s">
        <v>607</v>
      </c>
      <c r="H1147" s="5" t="s">
        <v>499</v>
      </c>
      <c r="I1147" s="5" t="s">
        <v>43</v>
      </c>
      <c r="J1147" s="5" t="s">
        <v>608</v>
      </c>
      <c r="K1147" s="7">
        <v>41717</v>
      </c>
      <c r="L1147" s="7"/>
      <c r="M1147" s="6" t="s">
        <v>459</v>
      </c>
      <c r="N1147" s="5" t="s">
        <v>47</v>
      </c>
      <c r="O1147" s="9"/>
      <c r="P1147" s="6" t="str">
        <f>VLOOKUP(Table1[[#This Row],[SMT]],Table13[[SMT'#]:[163 J Election Question]],9,0)</f>
        <v>No</v>
      </c>
      <c r="Q1147" s="6"/>
      <c r="R1147" s="6"/>
      <c r="S114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47" s="37">
        <f>VLOOKUP(Table1[[#This Row],[SMT]],'[1]Section 163(j) Election'!$A$5:$J$1406,7,0)</f>
        <v>0</v>
      </c>
    </row>
    <row r="1148" spans="1:20" s="5" customFormat="1" ht="30" customHeight="1" x14ac:dyDescent="0.25">
      <c r="A1148" s="5" t="s">
        <v>923</v>
      </c>
      <c r="B1148" s="15">
        <v>66168</v>
      </c>
      <c r="C1148" s="6">
        <v>29.95</v>
      </c>
      <c r="D1148" s="5" t="s">
        <v>923</v>
      </c>
      <c r="E1148" s="5" t="s">
        <v>768</v>
      </c>
      <c r="F1148" s="5" t="s">
        <v>769</v>
      </c>
      <c r="G1148" s="5" t="s">
        <v>607</v>
      </c>
      <c r="H1148" s="5" t="s">
        <v>499</v>
      </c>
      <c r="I1148" s="5" t="s">
        <v>43</v>
      </c>
      <c r="J1148" s="5" t="s">
        <v>608</v>
      </c>
      <c r="K1148" s="7">
        <v>41717</v>
      </c>
      <c r="L1148" s="7"/>
      <c r="M1148" s="6" t="s">
        <v>459</v>
      </c>
      <c r="N1148" s="5" t="s">
        <v>47</v>
      </c>
      <c r="O1148" s="9"/>
      <c r="P1148" s="6" t="str">
        <f>VLOOKUP(Table1[[#This Row],[SMT]],Table13[[SMT'#]:[163 J Election Question]],9,0)</f>
        <v>No</v>
      </c>
      <c r="Q1148" s="6"/>
      <c r="R1148" s="6"/>
      <c r="S114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48" s="38">
        <f>VLOOKUP(Table1[[#This Row],[SMT]],'[1]Section 163(j) Election'!$A$5:$J$1406,7,0)</f>
        <v>0</v>
      </c>
    </row>
    <row r="1149" spans="1:20" s="5" customFormat="1" ht="30" customHeight="1" x14ac:dyDescent="0.25">
      <c r="A1149" s="5" t="s">
        <v>3843</v>
      </c>
      <c r="B1149" s="15">
        <v>66180</v>
      </c>
      <c r="C1149" s="6">
        <v>100</v>
      </c>
      <c r="D1149" s="5" t="s">
        <v>3843</v>
      </c>
      <c r="E1149" s="5" t="s">
        <v>3846</v>
      </c>
      <c r="F1149" s="5" t="s">
        <v>3847</v>
      </c>
      <c r="G1149" s="5" t="s">
        <v>3275</v>
      </c>
      <c r="H1149" s="5" t="s">
        <v>203</v>
      </c>
      <c r="I1149" s="5" t="s">
        <v>133</v>
      </c>
      <c r="J1149" s="5" t="s">
        <v>208</v>
      </c>
      <c r="K1149" s="7">
        <v>41876</v>
      </c>
      <c r="L1149" s="7"/>
      <c r="M1149" s="6" t="s">
        <v>454</v>
      </c>
      <c r="N1149" s="5" t="s">
        <v>47</v>
      </c>
      <c r="O1149" s="9"/>
      <c r="P1149" s="6" t="str">
        <f>VLOOKUP(Table1[[#This Row],[SMT]],Table13[[SMT'#]:[163 J Election Question]],9,0)</f>
        <v>Yes</v>
      </c>
      <c r="Q1149" s="6">
        <v>2018</v>
      </c>
      <c r="R1149" s="6"/>
      <c r="S114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49" s="37">
        <f>VLOOKUP(Table1[[#This Row],[SMT]],'[1]Section 163(j) Election'!$A$5:$J$1406,7,0)</f>
        <v>0</v>
      </c>
    </row>
    <row r="1150" spans="1:20" s="5" customFormat="1" ht="30" customHeight="1" x14ac:dyDescent="0.25">
      <c r="A1150" s="5" t="s">
        <v>3823</v>
      </c>
      <c r="B1150" s="15">
        <v>66182</v>
      </c>
      <c r="C1150" s="6">
        <v>100</v>
      </c>
      <c r="D1150" s="5" t="s">
        <v>3823</v>
      </c>
      <c r="E1150" s="5" t="s">
        <v>3831</v>
      </c>
      <c r="F1150" s="5" t="s">
        <v>3832</v>
      </c>
      <c r="G1150" s="5" t="s">
        <v>692</v>
      </c>
      <c r="H1150" s="5" t="s">
        <v>88</v>
      </c>
      <c r="I1150" s="5" t="s">
        <v>32</v>
      </c>
      <c r="J1150" s="5" t="s">
        <v>33</v>
      </c>
      <c r="K1150" s="7">
        <v>41723</v>
      </c>
      <c r="L1150" s="7"/>
      <c r="M1150" s="6" t="s">
        <v>404</v>
      </c>
      <c r="N1150" s="5" t="s">
        <v>47</v>
      </c>
      <c r="O1150" s="9"/>
      <c r="P1150" s="6" t="str">
        <f>VLOOKUP(Table1[[#This Row],[SMT]],Table13[[SMT'#]:[163 J Election Question]],9,0)</f>
        <v>No</v>
      </c>
      <c r="Q1150" s="6"/>
      <c r="R1150" s="6"/>
      <c r="S115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50" s="38">
        <f>VLOOKUP(Table1[[#This Row],[SMT]],'[1]Section 163(j) Election'!$A$5:$J$1406,7,0)</f>
        <v>0</v>
      </c>
    </row>
    <row r="1151" spans="1:20" s="5" customFormat="1" ht="30" customHeight="1" x14ac:dyDescent="0.25">
      <c r="A1151" s="5" t="s">
        <v>1843</v>
      </c>
      <c r="B1151" s="15">
        <v>66185</v>
      </c>
      <c r="C1151" s="6">
        <v>100</v>
      </c>
      <c r="D1151" s="5" t="s">
        <v>1843</v>
      </c>
      <c r="E1151" s="5" t="s">
        <v>1857</v>
      </c>
      <c r="F1151" s="5" t="s">
        <v>1858</v>
      </c>
      <c r="G1151" s="5" t="s">
        <v>1859</v>
      </c>
      <c r="H1151" s="5" t="s">
        <v>451</v>
      </c>
      <c r="I1151" s="5" t="s">
        <v>452</v>
      </c>
      <c r="J1151" s="5" t="s">
        <v>1320</v>
      </c>
      <c r="K1151" s="7">
        <v>41992</v>
      </c>
      <c r="L1151" s="7"/>
      <c r="M1151" s="6" t="s">
        <v>459</v>
      </c>
      <c r="N1151" s="5" t="s">
        <v>56</v>
      </c>
      <c r="O1151" s="9"/>
      <c r="P1151" s="6" t="str">
        <f>VLOOKUP(Table1[[#This Row],[SMT]],Table13[[SMT'#]:[163 J Election Question]],9,0)</f>
        <v>No</v>
      </c>
      <c r="Q1151" s="6"/>
      <c r="R1151" s="6"/>
      <c r="S115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51" s="37">
        <f>VLOOKUP(Table1[[#This Row],[SMT]],'[1]Section 163(j) Election'!$A$5:$J$1406,7,0)</f>
        <v>0</v>
      </c>
    </row>
    <row r="1152" spans="1:20" s="5" customFormat="1" ht="30" customHeight="1" x14ac:dyDescent="0.25">
      <c r="A1152" s="5" t="s">
        <v>1553</v>
      </c>
      <c r="B1152" s="15">
        <v>66186</v>
      </c>
      <c r="C1152" s="6">
        <v>100</v>
      </c>
      <c r="D1152" s="5" t="s">
        <v>1553</v>
      </c>
      <c r="E1152" s="5" t="s">
        <v>1558</v>
      </c>
      <c r="F1152" s="5" t="s">
        <v>1559</v>
      </c>
      <c r="G1152" s="5" t="s">
        <v>887</v>
      </c>
      <c r="H1152" s="5" t="s">
        <v>53</v>
      </c>
      <c r="I1152" s="5" t="s">
        <v>43</v>
      </c>
      <c r="J1152" s="5" t="s">
        <v>323</v>
      </c>
      <c r="K1152" s="7">
        <v>42642</v>
      </c>
      <c r="L1152" s="7"/>
      <c r="M1152" s="6" t="s">
        <v>90</v>
      </c>
      <c r="N1152" s="5" t="s">
        <v>47</v>
      </c>
      <c r="O1152" s="9"/>
      <c r="P1152" s="6" t="str">
        <f>VLOOKUP(Table1[[#This Row],[SMT]],Table13[[SMT'#]:[163 J Election Question]],9,0)</f>
        <v>Yes</v>
      </c>
      <c r="Q1152" s="6">
        <v>2018</v>
      </c>
      <c r="R1152" s="6"/>
      <c r="S115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52" s="38">
        <f>VLOOKUP(Table1[[#This Row],[SMT]],'[1]Section 163(j) Election'!$A$5:$J$1406,7,0)</f>
        <v>2018</v>
      </c>
    </row>
    <row r="1153" spans="1:20" s="5" customFormat="1" ht="30" customHeight="1" x14ac:dyDescent="0.25">
      <c r="A1153" s="5" t="s">
        <v>1843</v>
      </c>
      <c r="B1153" s="15">
        <v>66196</v>
      </c>
      <c r="C1153" s="6">
        <v>100</v>
      </c>
      <c r="D1153" s="5" t="s">
        <v>1843</v>
      </c>
      <c r="E1153" s="5" t="s">
        <v>1860</v>
      </c>
      <c r="F1153" s="5" t="s">
        <v>1861</v>
      </c>
      <c r="G1153" s="5" t="s">
        <v>1862</v>
      </c>
      <c r="H1153" s="5" t="s">
        <v>463</v>
      </c>
      <c r="I1153" s="5" t="s">
        <v>452</v>
      </c>
      <c r="J1153" s="5" t="s">
        <v>274</v>
      </c>
      <c r="K1153" s="7">
        <v>42349</v>
      </c>
      <c r="L1153" s="7"/>
      <c r="M1153" s="6" t="s">
        <v>459</v>
      </c>
      <c r="N1153" s="5" t="s">
        <v>56</v>
      </c>
      <c r="O1153" s="9"/>
      <c r="P1153" s="6" t="str">
        <f>VLOOKUP(Table1[[#This Row],[SMT]],Table13[[SMT'#]:[163 J Election Question]],9,0)</f>
        <v>No</v>
      </c>
      <c r="Q1153" s="6"/>
      <c r="R1153" s="6"/>
      <c r="S115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53" s="37">
        <f>VLOOKUP(Table1[[#This Row],[SMT]],'[1]Section 163(j) Election'!$A$5:$J$1406,7,0)</f>
        <v>0</v>
      </c>
    </row>
    <row r="1154" spans="1:20" s="5" customFormat="1" ht="30" customHeight="1" x14ac:dyDescent="0.25">
      <c r="A1154" s="5" t="s">
        <v>3843</v>
      </c>
      <c r="B1154" s="15">
        <v>66200</v>
      </c>
      <c r="C1154" s="6">
        <v>100</v>
      </c>
      <c r="D1154" s="5" t="s">
        <v>3843</v>
      </c>
      <c r="E1154" s="5" t="s">
        <v>3848</v>
      </c>
      <c r="F1154" s="5" t="s">
        <v>3849</v>
      </c>
      <c r="G1154" s="5" t="s">
        <v>3850</v>
      </c>
      <c r="H1154" s="5" t="s">
        <v>144</v>
      </c>
      <c r="I1154" s="5" t="s">
        <v>133</v>
      </c>
      <c r="J1154" s="5" t="s">
        <v>1778</v>
      </c>
      <c r="K1154" s="7">
        <v>41792</v>
      </c>
      <c r="L1154" s="7"/>
      <c r="M1154" s="6" t="s">
        <v>334</v>
      </c>
      <c r="N1154" s="5" t="s">
        <v>56</v>
      </c>
      <c r="O1154" s="9"/>
      <c r="P1154" s="6" t="str">
        <f>VLOOKUP(Table1[[#This Row],[SMT]],Table13[[SMT'#]:[163 J Election Question]],9,0)</f>
        <v>Yes</v>
      </c>
      <c r="Q1154" s="6">
        <v>2018</v>
      </c>
      <c r="R1154" s="6"/>
      <c r="S115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54" s="38">
        <f>VLOOKUP(Table1[[#This Row],[SMT]],'[1]Section 163(j) Election'!$A$5:$J$1406,7,0)</f>
        <v>2018</v>
      </c>
    </row>
    <row r="1155" spans="1:20" s="5" customFormat="1" ht="30" customHeight="1" x14ac:dyDescent="0.25">
      <c r="A1155" s="5" t="s">
        <v>686</v>
      </c>
      <c r="B1155" s="15">
        <v>66202</v>
      </c>
      <c r="C1155" s="6">
        <v>100</v>
      </c>
      <c r="D1155" s="5" t="s">
        <v>686</v>
      </c>
      <c r="E1155" s="5" t="s">
        <v>706</v>
      </c>
      <c r="F1155" s="5" t="s">
        <v>706</v>
      </c>
      <c r="G1155" s="5" t="s">
        <v>698</v>
      </c>
      <c r="H1155" s="5" t="s">
        <v>463</v>
      </c>
      <c r="I1155" s="5" t="s">
        <v>452</v>
      </c>
      <c r="J1155" s="5" t="s">
        <v>473</v>
      </c>
      <c r="K1155" s="7">
        <v>42061</v>
      </c>
      <c r="L1155" s="7"/>
      <c r="M1155" s="6" t="s">
        <v>454</v>
      </c>
      <c r="N1155" s="5" t="s">
        <v>56</v>
      </c>
      <c r="O1155" s="9"/>
      <c r="P1155" s="6" t="str">
        <f>VLOOKUP(Table1[[#This Row],[SMT]],Table13[[SMT'#]:[163 J Election Question]],9,0)</f>
        <v>No</v>
      </c>
      <c r="Q1155" s="6"/>
      <c r="R1155" s="6"/>
      <c r="S115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55" s="37">
        <f>VLOOKUP(Table1[[#This Row],[SMT]],'[1]Section 163(j) Election'!$A$5:$J$1406,7,0)</f>
        <v>0</v>
      </c>
    </row>
    <row r="1156" spans="1:20" s="5" customFormat="1" ht="30" customHeight="1" x14ac:dyDescent="0.25">
      <c r="A1156" s="5" t="s">
        <v>1843</v>
      </c>
      <c r="B1156" s="15">
        <v>66204</v>
      </c>
      <c r="C1156" s="6">
        <v>100</v>
      </c>
      <c r="D1156" s="5" t="s">
        <v>1843</v>
      </c>
      <c r="E1156" s="5" t="s">
        <v>1863</v>
      </c>
      <c r="F1156" s="5" t="s">
        <v>1864</v>
      </c>
      <c r="G1156" s="5" t="s">
        <v>1110</v>
      </c>
      <c r="H1156" s="5" t="s">
        <v>451</v>
      </c>
      <c r="I1156" s="5" t="s">
        <v>452</v>
      </c>
      <c r="J1156" s="5" t="s">
        <v>1111</v>
      </c>
      <c r="K1156" s="7">
        <v>42201</v>
      </c>
      <c r="L1156" s="7"/>
      <c r="M1156" s="6" t="s">
        <v>90</v>
      </c>
      <c r="N1156" s="5" t="s">
        <v>178</v>
      </c>
      <c r="O1156" s="9"/>
      <c r="P1156" s="6" t="str">
        <f>VLOOKUP(Table1[[#This Row],[SMT]],Table13[[SMT'#]:[163 J Election Question]],9,0)</f>
        <v>Yes</v>
      </c>
      <c r="Q1156" s="6">
        <v>2018</v>
      </c>
      <c r="R1156" s="6"/>
      <c r="S115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56" s="38">
        <f>VLOOKUP(Table1[[#This Row],[SMT]],'[1]Section 163(j) Election'!$A$5:$J$1406,7,0)</f>
        <v>2018</v>
      </c>
    </row>
    <row r="1157" spans="1:20" s="5" customFormat="1" ht="30" customHeight="1" x14ac:dyDescent="0.25">
      <c r="A1157" s="5" t="s">
        <v>1843</v>
      </c>
      <c r="B1157" s="15">
        <v>66205</v>
      </c>
      <c r="C1157" s="6">
        <v>100</v>
      </c>
      <c r="D1157" s="5" t="s">
        <v>1843</v>
      </c>
      <c r="E1157" s="5" t="s">
        <v>1865</v>
      </c>
      <c r="F1157" s="5" t="s">
        <v>1866</v>
      </c>
      <c r="G1157" s="5" t="s">
        <v>1862</v>
      </c>
      <c r="H1157" s="5" t="s">
        <v>463</v>
      </c>
      <c r="I1157" s="5" t="s">
        <v>452</v>
      </c>
      <c r="J1157" s="5" t="s">
        <v>274</v>
      </c>
      <c r="K1157" s="7">
        <v>41820</v>
      </c>
      <c r="L1157" s="7"/>
      <c r="M1157" s="6" t="s">
        <v>404</v>
      </c>
      <c r="N1157" s="5" t="s">
        <v>56</v>
      </c>
      <c r="O1157" s="9"/>
      <c r="P1157" s="6" t="str">
        <f>VLOOKUP(Table1[[#This Row],[SMT]],Table13[[SMT'#]:[163 J Election Question]],9,0)</f>
        <v>Yes</v>
      </c>
      <c r="Q1157" s="6">
        <v>2018</v>
      </c>
      <c r="R1157" s="6"/>
      <c r="S115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57" s="37">
        <f>VLOOKUP(Table1[[#This Row],[SMT]],'[1]Section 163(j) Election'!$A$5:$J$1406,7,0)</f>
        <v>2018</v>
      </c>
    </row>
    <row r="1158" spans="1:20" s="5" customFormat="1" ht="30" customHeight="1" x14ac:dyDescent="0.25">
      <c r="A1158" s="5" t="s">
        <v>3843</v>
      </c>
      <c r="B1158" s="15">
        <v>66206</v>
      </c>
      <c r="C1158" s="6">
        <v>100</v>
      </c>
      <c r="D1158" s="5" t="s">
        <v>3843</v>
      </c>
      <c r="E1158" s="5" t="s">
        <v>3851</v>
      </c>
      <c r="F1158" s="5" t="s">
        <v>3852</v>
      </c>
      <c r="G1158" s="5" t="s">
        <v>3853</v>
      </c>
      <c r="H1158" s="5" t="s">
        <v>451</v>
      </c>
      <c r="I1158" s="5" t="s">
        <v>452</v>
      </c>
      <c r="J1158" s="5" t="s">
        <v>710</v>
      </c>
      <c r="K1158" s="7">
        <v>41703</v>
      </c>
      <c r="L1158" s="7"/>
      <c r="M1158" s="6" t="s">
        <v>404</v>
      </c>
      <c r="N1158" s="5" t="s">
        <v>56</v>
      </c>
      <c r="O1158" s="9"/>
      <c r="P1158" s="6" t="str">
        <f>VLOOKUP(Table1[[#This Row],[SMT]],Table13[[SMT'#]:[163 J Election Question]],9,0)</f>
        <v>No</v>
      </c>
      <c r="Q1158" s="6"/>
      <c r="R1158" s="6"/>
      <c r="S115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58" s="38">
        <f>VLOOKUP(Table1[[#This Row],[SMT]],'[1]Section 163(j) Election'!$A$5:$J$1406,7,0)</f>
        <v>0</v>
      </c>
    </row>
    <row r="1159" spans="1:20" s="5" customFormat="1" ht="30" customHeight="1" x14ac:dyDescent="0.25">
      <c r="A1159" s="5" t="s">
        <v>3146</v>
      </c>
      <c r="B1159" s="15">
        <v>66208</v>
      </c>
      <c r="C1159" s="6">
        <v>100</v>
      </c>
      <c r="D1159" s="5" t="s">
        <v>3146</v>
      </c>
      <c r="E1159" s="5" t="s">
        <v>3154</v>
      </c>
      <c r="F1159" s="5" t="s">
        <v>3155</v>
      </c>
      <c r="G1159" s="5" t="s">
        <v>185</v>
      </c>
      <c r="H1159" s="5" t="s">
        <v>88</v>
      </c>
      <c r="I1159" s="5" t="s">
        <v>32</v>
      </c>
      <c r="J1159" s="5" t="s">
        <v>89</v>
      </c>
      <c r="K1159" s="7">
        <v>41950</v>
      </c>
      <c r="L1159" s="7"/>
      <c r="M1159" s="6" t="s">
        <v>404</v>
      </c>
      <c r="N1159" s="5" t="s">
        <v>56</v>
      </c>
      <c r="O1159" s="9"/>
      <c r="P1159" s="6" t="str">
        <f>VLOOKUP(Table1[[#This Row],[SMT]],Table13[[SMT'#]:[163 J Election Question]],9,0)</f>
        <v>No</v>
      </c>
      <c r="Q1159" s="6"/>
      <c r="R1159" s="6"/>
      <c r="S115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59" s="37">
        <f>VLOOKUP(Table1[[#This Row],[SMT]],'[1]Section 163(j) Election'!$A$5:$J$1406,7,0)</f>
        <v>0</v>
      </c>
    </row>
    <row r="1160" spans="1:20" s="5" customFormat="1" ht="30" customHeight="1" x14ac:dyDescent="0.25">
      <c r="A1160" s="5" t="s">
        <v>4174</v>
      </c>
      <c r="B1160" s="15">
        <v>66211</v>
      </c>
      <c r="C1160" s="6">
        <v>100</v>
      </c>
      <c r="D1160" s="5" t="s">
        <v>4174</v>
      </c>
      <c r="E1160" s="5" t="s">
        <v>4175</v>
      </c>
      <c r="F1160" s="5" t="s">
        <v>4176</v>
      </c>
      <c r="G1160" s="5" t="s">
        <v>536</v>
      </c>
      <c r="H1160" s="5" t="s">
        <v>144</v>
      </c>
      <c r="I1160" s="5" t="s">
        <v>133</v>
      </c>
      <c r="J1160" s="5" t="s">
        <v>294</v>
      </c>
      <c r="K1160" s="7">
        <v>42286</v>
      </c>
      <c r="L1160" s="7"/>
      <c r="M1160" s="6" t="s">
        <v>454</v>
      </c>
      <c r="N1160" s="5" t="s">
        <v>178</v>
      </c>
      <c r="O1160" s="9"/>
      <c r="P1160" s="6" t="str">
        <f>VLOOKUP(Table1[[#This Row],[SMT]],Table13[[SMT'#]:[163 J Election Question]],9,0)</f>
        <v>Yes</v>
      </c>
      <c r="Q1160" s="6">
        <v>2018</v>
      </c>
      <c r="R1160" s="6"/>
      <c r="S116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60" s="38">
        <f>VLOOKUP(Table1[[#This Row],[SMT]],'[1]Section 163(j) Election'!$A$5:$J$1406,7,0)</f>
        <v>2018</v>
      </c>
    </row>
    <row r="1161" spans="1:20" s="5" customFormat="1" ht="30" customHeight="1" x14ac:dyDescent="0.25">
      <c r="A1161" s="5" t="s">
        <v>3146</v>
      </c>
      <c r="B1161" s="15">
        <v>66222</v>
      </c>
      <c r="C1161" s="6">
        <v>100</v>
      </c>
      <c r="D1161" s="5" t="s">
        <v>3146</v>
      </c>
      <c r="E1161" s="5" t="s">
        <v>3156</v>
      </c>
      <c r="F1161" s="5" t="s">
        <v>3157</v>
      </c>
      <c r="G1161" s="5" t="s">
        <v>3158</v>
      </c>
      <c r="H1161" s="5" t="s">
        <v>127</v>
      </c>
      <c r="I1161" s="5" t="s">
        <v>43</v>
      </c>
      <c r="J1161" s="5" t="s">
        <v>3159</v>
      </c>
      <c r="K1161" s="7">
        <v>41726</v>
      </c>
      <c r="L1161" s="7"/>
      <c r="M1161" s="6" t="s">
        <v>404</v>
      </c>
      <c r="N1161" s="5" t="s">
        <v>47</v>
      </c>
      <c r="O1161" s="9"/>
      <c r="P1161" s="6" t="str">
        <f>VLOOKUP(Table1[[#This Row],[SMT]],Table13[[SMT'#]:[163 J Election Question]],9,0)</f>
        <v>No</v>
      </c>
      <c r="Q1161" s="6"/>
      <c r="R1161" s="6"/>
      <c r="S116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61" s="37">
        <f>VLOOKUP(Table1[[#This Row],[SMT]],'[1]Section 163(j) Election'!$A$5:$J$1406,7,0)</f>
        <v>0</v>
      </c>
    </row>
    <row r="1162" spans="1:20" s="5" customFormat="1" ht="30" customHeight="1" x14ac:dyDescent="0.25">
      <c r="A1162" s="5" t="s">
        <v>4008</v>
      </c>
      <c r="B1162" s="15">
        <v>66223</v>
      </c>
      <c r="C1162" s="6">
        <v>100</v>
      </c>
      <c r="D1162" s="5" t="s">
        <v>4008</v>
      </c>
      <c r="E1162" s="5" t="s">
        <v>4015</v>
      </c>
      <c r="F1162" s="5" t="s">
        <v>4016</v>
      </c>
      <c r="G1162" s="5" t="s">
        <v>4017</v>
      </c>
      <c r="H1162" s="5" t="s">
        <v>431</v>
      </c>
      <c r="I1162" s="5" t="s">
        <v>43</v>
      </c>
      <c r="J1162" s="5" t="s">
        <v>329</v>
      </c>
      <c r="K1162" s="7">
        <v>41969</v>
      </c>
      <c r="L1162" s="7"/>
      <c r="M1162" s="6" t="s">
        <v>454</v>
      </c>
      <c r="N1162" s="5" t="s">
        <v>47</v>
      </c>
      <c r="O1162" s="9"/>
      <c r="P1162" s="6" t="str">
        <f>VLOOKUP(Table1[[#This Row],[SMT]],Table13[[SMT'#]:[163 J Election Question]],9,0)</f>
        <v>No</v>
      </c>
      <c r="Q1162" s="6"/>
      <c r="R1162" s="6"/>
      <c r="S116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62" s="38">
        <f>VLOOKUP(Table1[[#This Row],[SMT]],'[1]Section 163(j) Election'!$A$5:$J$1406,7,0)</f>
        <v>0</v>
      </c>
    </row>
    <row r="1163" spans="1:20" s="5" customFormat="1" ht="30" customHeight="1" x14ac:dyDescent="0.25">
      <c r="A1163" s="5" t="s">
        <v>3816</v>
      </c>
      <c r="B1163" s="15">
        <v>66224</v>
      </c>
      <c r="C1163" s="6">
        <v>100</v>
      </c>
      <c r="D1163" s="5" t="s">
        <v>3816</v>
      </c>
      <c r="E1163" s="5" t="s">
        <v>3817</v>
      </c>
      <c r="F1163" s="5" t="s">
        <v>3818</v>
      </c>
      <c r="G1163" s="5" t="s">
        <v>3819</v>
      </c>
      <c r="H1163" s="5" t="s">
        <v>164</v>
      </c>
      <c r="I1163" s="5" t="s">
        <v>133</v>
      </c>
      <c r="J1163" s="5" t="s">
        <v>302</v>
      </c>
      <c r="K1163" s="7">
        <v>41620</v>
      </c>
      <c r="L1163" s="7"/>
      <c r="M1163" s="6" t="s">
        <v>334</v>
      </c>
      <c r="N1163" s="5" t="s">
        <v>47</v>
      </c>
      <c r="O1163" s="9"/>
      <c r="P1163" s="6" t="str">
        <f>VLOOKUP(Table1[[#This Row],[SMT]],Table13[[SMT'#]:[163 J Election Question]],9,0)</f>
        <v>No</v>
      </c>
      <c r="Q1163" s="6"/>
      <c r="R1163" s="6"/>
      <c r="S116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63" s="37">
        <f>VLOOKUP(Table1[[#This Row],[SMT]],'[1]Section 163(j) Election'!$A$5:$J$1406,7,0)</f>
        <v>0</v>
      </c>
    </row>
    <row r="1164" spans="1:20" s="5" customFormat="1" ht="30" customHeight="1" x14ac:dyDescent="0.25">
      <c r="A1164" s="5" t="s">
        <v>3816</v>
      </c>
      <c r="B1164" s="15">
        <v>66225</v>
      </c>
      <c r="C1164" s="6">
        <v>100</v>
      </c>
      <c r="D1164" s="5" t="s">
        <v>3816</v>
      </c>
      <c r="E1164" s="5" t="s">
        <v>3820</v>
      </c>
      <c r="F1164" s="5" t="s">
        <v>3821</v>
      </c>
      <c r="G1164" s="5" t="s">
        <v>3822</v>
      </c>
      <c r="H1164" s="5" t="s">
        <v>144</v>
      </c>
      <c r="I1164" s="5" t="s">
        <v>133</v>
      </c>
      <c r="J1164" s="5" t="s">
        <v>514</v>
      </c>
      <c r="K1164" s="7">
        <v>41620</v>
      </c>
      <c r="L1164" s="7"/>
      <c r="M1164" s="6" t="s">
        <v>135</v>
      </c>
      <c r="N1164" s="5" t="s">
        <v>47</v>
      </c>
      <c r="O1164" s="9"/>
      <c r="P1164" s="6" t="str">
        <f>VLOOKUP(Table1[[#This Row],[SMT]],Table13[[SMT'#]:[163 J Election Question]],9,0)</f>
        <v>No</v>
      </c>
      <c r="Q1164" s="6"/>
      <c r="R1164" s="6"/>
      <c r="S116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64" s="38">
        <f>VLOOKUP(Table1[[#This Row],[SMT]],'[1]Section 163(j) Election'!$A$5:$J$1406,7,0)</f>
        <v>0</v>
      </c>
    </row>
    <row r="1165" spans="1:20" s="5" customFormat="1" ht="30" customHeight="1" x14ac:dyDescent="0.25">
      <c r="A1165" s="5" t="s">
        <v>3835</v>
      </c>
      <c r="B1165" s="15">
        <v>66226</v>
      </c>
      <c r="C1165" s="6">
        <v>100</v>
      </c>
      <c r="D1165" s="5" t="s">
        <v>3835</v>
      </c>
      <c r="E1165" s="5" t="s">
        <v>3836</v>
      </c>
      <c r="F1165" s="5" t="s">
        <v>3837</v>
      </c>
      <c r="G1165" s="5" t="s">
        <v>1276</v>
      </c>
      <c r="H1165" s="5" t="s">
        <v>289</v>
      </c>
      <c r="I1165" s="5" t="s">
        <v>133</v>
      </c>
      <c r="J1165" s="5" t="s">
        <v>171</v>
      </c>
      <c r="K1165" s="7">
        <v>41684</v>
      </c>
      <c r="L1165" s="7"/>
      <c r="M1165" s="6" t="s">
        <v>135</v>
      </c>
      <c r="N1165" s="5" t="s">
        <v>47</v>
      </c>
      <c r="O1165" s="9"/>
      <c r="P1165" s="6" t="str">
        <f>VLOOKUP(Table1[[#This Row],[SMT]],Table13[[SMT'#]:[163 J Election Question]],9,0)</f>
        <v>No</v>
      </c>
      <c r="Q1165" s="6"/>
      <c r="R1165" s="6"/>
      <c r="S116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65" s="37">
        <f>VLOOKUP(Table1[[#This Row],[SMT]],'[1]Section 163(j) Election'!$A$5:$J$1406,7,0)</f>
        <v>2022</v>
      </c>
    </row>
    <row r="1166" spans="1:20" s="5" customFormat="1" ht="30" customHeight="1" x14ac:dyDescent="0.25">
      <c r="A1166" s="5" t="s">
        <v>3835</v>
      </c>
      <c r="B1166" s="15">
        <v>66227</v>
      </c>
      <c r="C1166" s="6">
        <v>100</v>
      </c>
      <c r="D1166" s="5" t="s">
        <v>3835</v>
      </c>
      <c r="E1166" s="5" t="s">
        <v>3838</v>
      </c>
      <c r="F1166" s="5" t="s">
        <v>3839</v>
      </c>
      <c r="G1166" s="5" t="s">
        <v>1276</v>
      </c>
      <c r="H1166" s="5" t="s">
        <v>289</v>
      </c>
      <c r="I1166" s="5" t="s">
        <v>133</v>
      </c>
      <c r="J1166" s="5" t="s">
        <v>171</v>
      </c>
      <c r="K1166" s="7">
        <v>41670</v>
      </c>
      <c r="L1166" s="7"/>
      <c r="M1166" s="6" t="s">
        <v>334</v>
      </c>
      <c r="N1166" s="5" t="s">
        <v>47</v>
      </c>
      <c r="O1166" s="9"/>
      <c r="P1166" s="6" t="str">
        <f>VLOOKUP(Table1[[#This Row],[SMT]],Table13[[SMT'#]:[163 J Election Question]],9,0)</f>
        <v>No</v>
      </c>
      <c r="Q1166" s="6"/>
      <c r="R1166" s="6"/>
      <c r="S116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66" s="38">
        <f>VLOOKUP(Table1[[#This Row],[SMT]],'[1]Section 163(j) Election'!$A$5:$J$1406,7,0)</f>
        <v>0</v>
      </c>
    </row>
    <row r="1167" spans="1:20" s="5" customFormat="1" ht="30" customHeight="1" x14ac:dyDescent="0.25">
      <c r="A1167" s="5" t="s">
        <v>3835</v>
      </c>
      <c r="B1167" s="15">
        <v>66228</v>
      </c>
      <c r="C1167" s="6">
        <v>100</v>
      </c>
      <c r="D1167" s="5" t="s">
        <v>3835</v>
      </c>
      <c r="E1167" s="5" t="s">
        <v>3840</v>
      </c>
      <c r="F1167" s="5" t="s">
        <v>3841</v>
      </c>
      <c r="G1167" s="5" t="s">
        <v>3842</v>
      </c>
      <c r="H1167" s="5" t="s">
        <v>232</v>
      </c>
      <c r="I1167" s="5" t="s">
        <v>133</v>
      </c>
      <c r="J1167" s="5" t="s">
        <v>62</v>
      </c>
      <c r="K1167" s="7">
        <v>41865</v>
      </c>
      <c r="L1167" s="7"/>
      <c r="M1167" s="6" t="s">
        <v>459</v>
      </c>
      <c r="N1167" s="5" t="s">
        <v>47</v>
      </c>
      <c r="O1167" s="9"/>
      <c r="P1167" s="6" t="str">
        <f>VLOOKUP(Table1[[#This Row],[SMT]],Table13[[SMT'#]:[163 J Election Question]],9,0)</f>
        <v>No</v>
      </c>
      <c r="Q1167" s="6"/>
      <c r="R1167" s="6"/>
      <c r="S116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67" s="37">
        <f>VLOOKUP(Table1[[#This Row],[SMT]],'[1]Section 163(j) Election'!$A$5:$J$1406,7,0)</f>
        <v>0</v>
      </c>
    </row>
    <row r="1168" spans="1:20" s="5" customFormat="1" ht="30" customHeight="1" x14ac:dyDescent="0.25">
      <c r="A1168" s="5" t="s">
        <v>800</v>
      </c>
      <c r="B1168" s="15">
        <v>66230</v>
      </c>
      <c r="C1168" s="6">
        <v>8.3699999999999992</v>
      </c>
      <c r="D1168" s="5" t="s">
        <v>800</v>
      </c>
      <c r="E1168" s="5" t="s">
        <v>804</v>
      </c>
      <c r="F1168" s="5" t="s">
        <v>805</v>
      </c>
      <c r="G1168" s="5" t="s">
        <v>806</v>
      </c>
      <c r="H1168" s="5" t="s">
        <v>182</v>
      </c>
      <c r="I1168" s="5" t="s">
        <v>32</v>
      </c>
      <c r="J1168" s="5" t="s">
        <v>62</v>
      </c>
      <c r="K1168" s="7">
        <v>41694</v>
      </c>
      <c r="L1168" s="7"/>
      <c r="M1168" s="6" t="s">
        <v>459</v>
      </c>
      <c r="N1168" s="5" t="s">
        <v>47</v>
      </c>
      <c r="O1168" s="9"/>
      <c r="P1168" s="6" t="str">
        <f>VLOOKUP(Table1[[#This Row],[SMT]],Table13[[SMT'#]:[163 J Election Question]],9,0)</f>
        <v>Yes</v>
      </c>
      <c r="Q1168" s="6">
        <v>2018</v>
      </c>
      <c r="R1168" s="6"/>
      <c r="S116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68" s="38">
        <f>VLOOKUP(Table1[[#This Row],[SMT]],'[1]Section 163(j) Election'!$A$5:$J$1406,7,0)</f>
        <v>2018</v>
      </c>
    </row>
    <row r="1169" spans="1:20" s="5" customFormat="1" ht="30" customHeight="1" x14ac:dyDescent="0.25">
      <c r="A1169" s="5" t="s">
        <v>3866</v>
      </c>
      <c r="B1169" s="15">
        <v>66230</v>
      </c>
      <c r="C1169" s="6">
        <v>91.63</v>
      </c>
      <c r="D1169" s="5" t="s">
        <v>3866</v>
      </c>
      <c r="E1169" s="5" t="s">
        <v>804</v>
      </c>
      <c r="F1169" s="5" t="s">
        <v>805</v>
      </c>
      <c r="G1169" s="5" t="s">
        <v>806</v>
      </c>
      <c r="H1169" s="5" t="s">
        <v>182</v>
      </c>
      <c r="I1169" s="5" t="s">
        <v>32</v>
      </c>
      <c r="J1169" s="5" t="s">
        <v>62</v>
      </c>
      <c r="K1169" s="7">
        <v>41694</v>
      </c>
      <c r="L1169" s="7"/>
      <c r="M1169" s="6" t="s">
        <v>459</v>
      </c>
      <c r="N1169" s="5" t="s">
        <v>47</v>
      </c>
      <c r="O1169" s="9"/>
      <c r="P1169" s="6" t="str">
        <f>VLOOKUP(Table1[[#This Row],[SMT]],Table13[[SMT'#]:[163 J Election Question]],9,0)</f>
        <v>Yes</v>
      </c>
      <c r="Q1169" s="6">
        <v>2018</v>
      </c>
      <c r="R1169" s="6"/>
      <c r="S116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69" s="37">
        <f>VLOOKUP(Table1[[#This Row],[SMT]],'[1]Section 163(j) Election'!$A$5:$J$1406,7,0)</f>
        <v>2018</v>
      </c>
    </row>
    <row r="1170" spans="1:20" s="5" customFormat="1" ht="30" customHeight="1" x14ac:dyDescent="0.25">
      <c r="A1170" s="5" t="s">
        <v>1537</v>
      </c>
      <c r="B1170" s="15">
        <v>66232</v>
      </c>
      <c r="C1170" s="6">
        <v>100</v>
      </c>
      <c r="D1170" s="5" t="s">
        <v>1537</v>
      </c>
      <c r="E1170" s="5" t="s">
        <v>1540</v>
      </c>
      <c r="F1170" s="5" t="s">
        <v>1541</v>
      </c>
      <c r="G1170" s="5" t="s">
        <v>1542</v>
      </c>
      <c r="H1170" s="5" t="s">
        <v>630</v>
      </c>
      <c r="I1170" s="5" t="s">
        <v>43</v>
      </c>
      <c r="J1170" s="5" t="s">
        <v>1348</v>
      </c>
      <c r="K1170" s="7">
        <v>42132</v>
      </c>
      <c r="L1170" s="7"/>
      <c r="M1170" s="6" t="s">
        <v>454</v>
      </c>
      <c r="N1170" s="5" t="s">
        <v>47</v>
      </c>
      <c r="O1170" s="9"/>
      <c r="P1170" s="6" t="str">
        <f>VLOOKUP(Table1[[#This Row],[SMT]],Table13[[SMT'#]:[163 J Election Question]],9,0)</f>
        <v>No</v>
      </c>
      <c r="Q1170" s="6"/>
      <c r="R1170" s="6"/>
      <c r="S117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70" s="38">
        <f>VLOOKUP(Table1[[#This Row],[SMT]],'[1]Section 163(j) Election'!$A$5:$J$1406,7,0)</f>
        <v>0</v>
      </c>
    </row>
    <row r="1171" spans="1:20" s="5" customFormat="1" ht="30" customHeight="1" x14ac:dyDescent="0.25">
      <c r="A1171" s="5" t="s">
        <v>1496</v>
      </c>
      <c r="B1171" s="15">
        <v>66234</v>
      </c>
      <c r="C1171" s="6">
        <v>100</v>
      </c>
      <c r="D1171" s="5" t="s">
        <v>1496</v>
      </c>
      <c r="E1171" s="5" t="s">
        <v>1510</v>
      </c>
      <c r="F1171" s="5" t="s">
        <v>1511</v>
      </c>
      <c r="G1171" s="5" t="s">
        <v>1512</v>
      </c>
      <c r="H1171" s="5" t="s">
        <v>53</v>
      </c>
      <c r="I1171" s="5" t="s">
        <v>43</v>
      </c>
      <c r="J1171" s="5" t="s">
        <v>333</v>
      </c>
      <c r="K1171" s="7">
        <v>41778</v>
      </c>
      <c r="L1171" s="7"/>
      <c r="M1171" s="6" t="s">
        <v>404</v>
      </c>
      <c r="N1171" s="5" t="s">
        <v>26</v>
      </c>
      <c r="O1171" s="9"/>
      <c r="P1171" s="6" t="str">
        <f>VLOOKUP(Table1[[#This Row],[SMT]],Table13[[SMT'#]:[163 J Election Question]],9,0)</f>
        <v>No</v>
      </c>
      <c r="Q1171" s="6"/>
      <c r="R1171" s="6"/>
      <c r="S117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71" s="37">
        <f>VLOOKUP(Table1[[#This Row],[SMT]],'[1]Section 163(j) Election'!$A$5:$J$1406,7,0)</f>
        <v>2022</v>
      </c>
    </row>
    <row r="1172" spans="1:20" s="5" customFormat="1" ht="30" customHeight="1" x14ac:dyDescent="0.25">
      <c r="A1172" s="5" t="s">
        <v>759</v>
      </c>
      <c r="B1172" s="15">
        <v>66253</v>
      </c>
      <c r="C1172" s="6">
        <v>21.85</v>
      </c>
      <c r="D1172" s="5" t="s">
        <v>759</v>
      </c>
      <c r="E1172" s="5" t="s">
        <v>770</v>
      </c>
      <c r="F1172" s="5" t="s">
        <v>771</v>
      </c>
      <c r="G1172" s="5" t="s">
        <v>772</v>
      </c>
      <c r="H1172" s="5" t="s">
        <v>31</v>
      </c>
      <c r="I1172" s="5" t="s">
        <v>32</v>
      </c>
      <c r="J1172" s="5" t="s">
        <v>773</v>
      </c>
      <c r="K1172" s="7">
        <v>41989</v>
      </c>
      <c r="L1172" s="7"/>
      <c r="M1172" s="6" t="s">
        <v>454</v>
      </c>
      <c r="N1172" s="5" t="s">
        <v>47</v>
      </c>
      <c r="O1172" s="9"/>
      <c r="P1172" s="6" t="str">
        <f>VLOOKUP(Table1[[#This Row],[SMT]],Table13[[SMT'#]:[163 J Election Question]],9,0)</f>
        <v>No</v>
      </c>
      <c r="Q1172" s="6"/>
      <c r="R1172" s="6"/>
      <c r="S117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72" s="38">
        <f>VLOOKUP(Table1[[#This Row],[SMT]],'[1]Section 163(j) Election'!$A$5:$J$1406,7,0)</f>
        <v>0</v>
      </c>
    </row>
    <row r="1173" spans="1:20" s="5" customFormat="1" ht="30" customHeight="1" x14ac:dyDescent="0.25">
      <c r="A1173" s="5" t="s">
        <v>825</v>
      </c>
      <c r="B1173" s="15">
        <v>66253</v>
      </c>
      <c r="C1173" s="6">
        <v>7.26</v>
      </c>
      <c r="D1173" s="5" t="s">
        <v>825</v>
      </c>
      <c r="E1173" s="5" t="s">
        <v>770</v>
      </c>
      <c r="F1173" s="5" t="s">
        <v>771</v>
      </c>
      <c r="G1173" s="5" t="s">
        <v>772</v>
      </c>
      <c r="H1173" s="5" t="s">
        <v>31</v>
      </c>
      <c r="I1173" s="5" t="s">
        <v>32</v>
      </c>
      <c r="J1173" s="5" t="s">
        <v>773</v>
      </c>
      <c r="K1173" s="7">
        <v>41989</v>
      </c>
      <c r="L1173" s="7"/>
      <c r="M1173" s="6" t="s">
        <v>454</v>
      </c>
      <c r="N1173" s="5" t="s">
        <v>47</v>
      </c>
      <c r="O1173" s="9"/>
      <c r="P1173" s="6" t="str">
        <f>VLOOKUP(Table1[[#This Row],[SMT]],Table13[[SMT'#]:[163 J Election Question]],9,0)</f>
        <v>No</v>
      </c>
      <c r="Q1173" s="6"/>
      <c r="R1173" s="6"/>
      <c r="S117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73" s="37">
        <f>VLOOKUP(Table1[[#This Row],[SMT]],'[1]Section 163(j) Election'!$A$5:$J$1406,7,0)</f>
        <v>0</v>
      </c>
    </row>
    <row r="1174" spans="1:20" s="27" customFormat="1" ht="30" customHeight="1" x14ac:dyDescent="0.25">
      <c r="A1174" s="5" t="s">
        <v>3823</v>
      </c>
      <c r="B1174" s="15">
        <v>66253</v>
      </c>
      <c r="C1174" s="6">
        <v>44.59</v>
      </c>
      <c r="D1174" s="5" t="s">
        <v>3823</v>
      </c>
      <c r="E1174" s="5" t="s">
        <v>770</v>
      </c>
      <c r="F1174" s="5" t="s">
        <v>771</v>
      </c>
      <c r="G1174" s="5" t="s">
        <v>772</v>
      </c>
      <c r="H1174" s="5" t="s">
        <v>31</v>
      </c>
      <c r="I1174" s="5" t="s">
        <v>32</v>
      </c>
      <c r="J1174" s="5" t="s">
        <v>773</v>
      </c>
      <c r="K1174" s="7">
        <v>41989</v>
      </c>
      <c r="L1174" s="7"/>
      <c r="M1174" s="6" t="s">
        <v>454</v>
      </c>
      <c r="N1174" s="5" t="s">
        <v>47</v>
      </c>
      <c r="O1174" s="9"/>
      <c r="P1174" s="6" t="str">
        <f>VLOOKUP(Table1[[#This Row],[SMT]],Table13[[SMT'#]:[163 J Election Question]],9,0)</f>
        <v>No</v>
      </c>
      <c r="Q1174" s="6"/>
      <c r="R1174" s="6"/>
      <c r="S117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74" s="38">
        <f>VLOOKUP(Table1[[#This Row],[SMT]],'[1]Section 163(j) Election'!$A$5:$J$1406,7,0)</f>
        <v>0</v>
      </c>
    </row>
    <row r="1175" spans="1:20" s="5" customFormat="1" ht="30" customHeight="1" x14ac:dyDescent="0.25">
      <c r="A1175" s="5" t="s">
        <v>3871</v>
      </c>
      <c r="B1175" s="15">
        <v>66253</v>
      </c>
      <c r="C1175" s="6">
        <v>26.3</v>
      </c>
      <c r="D1175" s="5" t="s">
        <v>3871</v>
      </c>
      <c r="E1175" s="5" t="s">
        <v>770</v>
      </c>
      <c r="F1175" s="5" t="s">
        <v>771</v>
      </c>
      <c r="G1175" s="5" t="s">
        <v>772</v>
      </c>
      <c r="H1175" s="5" t="s">
        <v>31</v>
      </c>
      <c r="I1175" s="5" t="s">
        <v>32</v>
      </c>
      <c r="J1175" s="5" t="s">
        <v>773</v>
      </c>
      <c r="K1175" s="7">
        <v>41989</v>
      </c>
      <c r="L1175" s="7"/>
      <c r="M1175" s="6" t="s">
        <v>454</v>
      </c>
      <c r="N1175" s="5" t="s">
        <v>47</v>
      </c>
      <c r="O1175" s="9"/>
      <c r="P1175" s="6" t="str">
        <f>VLOOKUP(Table1[[#This Row],[SMT]],Table13[[SMT'#]:[163 J Election Question]],9,0)</f>
        <v>No</v>
      </c>
      <c r="Q1175" s="6"/>
      <c r="R1175" s="6"/>
      <c r="S117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75" s="37">
        <f>VLOOKUP(Table1[[#This Row],[SMT]],'[1]Section 163(j) Election'!$A$5:$J$1406,7,0)</f>
        <v>0</v>
      </c>
    </row>
    <row r="1176" spans="1:20" s="5" customFormat="1" ht="30" customHeight="1" x14ac:dyDescent="0.25">
      <c r="A1176" s="5" t="s">
        <v>3146</v>
      </c>
      <c r="B1176" s="15">
        <v>66255</v>
      </c>
      <c r="C1176" s="6">
        <v>100</v>
      </c>
      <c r="D1176" s="5" t="s">
        <v>3146</v>
      </c>
      <c r="E1176" s="5" t="s">
        <v>3160</v>
      </c>
      <c r="F1176" s="5" t="s">
        <v>3161</v>
      </c>
      <c r="G1176" s="5" t="s">
        <v>3162</v>
      </c>
      <c r="H1176" s="5" t="s">
        <v>306</v>
      </c>
      <c r="I1176" s="5" t="s">
        <v>133</v>
      </c>
      <c r="J1176" s="5" t="s">
        <v>359</v>
      </c>
      <c r="K1176" s="7">
        <v>41933</v>
      </c>
      <c r="L1176" s="7"/>
      <c r="M1176" s="6" t="s">
        <v>459</v>
      </c>
      <c r="N1176" s="5" t="s">
        <v>47</v>
      </c>
      <c r="O1176" s="9"/>
      <c r="P1176" s="6" t="str">
        <f>VLOOKUP(Table1[[#This Row],[SMT]],Table13[[SMT'#]:[163 J Election Question]],9,0)</f>
        <v>No</v>
      </c>
      <c r="Q1176" s="6"/>
      <c r="R1176" s="6"/>
      <c r="S117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76" s="38">
        <f>VLOOKUP(Table1[[#This Row],[SMT]],'[1]Section 163(j) Election'!$A$5:$J$1406,7,0)</f>
        <v>0</v>
      </c>
    </row>
    <row r="1177" spans="1:20" s="5" customFormat="1" ht="30" customHeight="1" x14ac:dyDescent="0.25">
      <c r="A1177" s="5" t="s">
        <v>4128</v>
      </c>
      <c r="B1177" s="15">
        <v>66259</v>
      </c>
      <c r="C1177" s="6">
        <v>100</v>
      </c>
      <c r="D1177" s="5" t="s">
        <v>4128</v>
      </c>
      <c r="E1177" s="5" t="s">
        <v>4136</v>
      </c>
      <c r="F1177" s="5" t="s">
        <v>4137</v>
      </c>
      <c r="G1177" s="5" t="s">
        <v>828</v>
      </c>
      <c r="H1177" s="5" t="s">
        <v>164</v>
      </c>
      <c r="I1177" s="5" t="s">
        <v>133</v>
      </c>
      <c r="J1177" s="5" t="s">
        <v>302</v>
      </c>
      <c r="K1177" s="7">
        <v>42580</v>
      </c>
      <c r="L1177" s="7"/>
      <c r="M1177" s="6" t="s">
        <v>90</v>
      </c>
      <c r="N1177" s="5" t="s">
        <v>101</v>
      </c>
      <c r="O1177" s="9"/>
      <c r="P1177" s="6" t="str">
        <f>VLOOKUP(Table1[[#This Row],[SMT]],[3]Sheet1!$A$11:$AC$60,29,0)</f>
        <v>No</v>
      </c>
      <c r="Q1177" s="6"/>
      <c r="R1177" s="6"/>
      <c r="S117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77" s="37">
        <f>VLOOKUP(Table1[[#This Row],[SMT]],'[1]Section 163(j) Election'!$A$5:$J$1406,7,0)</f>
        <v>0</v>
      </c>
    </row>
    <row r="1178" spans="1:20" s="5" customFormat="1" ht="30" customHeight="1" x14ac:dyDescent="0.25">
      <c r="A1178" s="5" t="s">
        <v>632</v>
      </c>
      <c r="B1178" s="15">
        <v>66274</v>
      </c>
      <c r="C1178" s="6">
        <v>100</v>
      </c>
      <c r="D1178" s="5" t="s">
        <v>632</v>
      </c>
      <c r="E1178" s="5" t="s">
        <v>643</v>
      </c>
      <c r="F1178" s="5" t="s">
        <v>644</v>
      </c>
      <c r="G1178" s="5" t="s">
        <v>478</v>
      </c>
      <c r="H1178" s="5" t="s">
        <v>132</v>
      </c>
      <c r="I1178" s="5" t="s">
        <v>133</v>
      </c>
      <c r="J1178" s="5" t="s">
        <v>19</v>
      </c>
      <c r="K1178" s="7">
        <v>41877</v>
      </c>
      <c r="L1178" s="7"/>
      <c r="M1178" s="6" t="s">
        <v>454</v>
      </c>
      <c r="N1178" s="5" t="s">
        <v>47</v>
      </c>
      <c r="O1178" s="9"/>
      <c r="P1178" s="6" t="str">
        <f>VLOOKUP(Table1[[#This Row],[SMT]],Table13[[SMT'#]:[163 J Election Question]],9,0)</f>
        <v>Yes</v>
      </c>
      <c r="Q1178" s="6">
        <v>2018</v>
      </c>
      <c r="R1178" s="6"/>
      <c r="S117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78" s="38">
        <f>VLOOKUP(Table1[[#This Row],[SMT]],'[1]Section 163(j) Election'!$A$5:$J$1406,7,0)</f>
        <v>2018</v>
      </c>
    </row>
    <row r="1179" spans="1:20" s="5" customFormat="1" ht="30" customHeight="1" x14ac:dyDescent="0.25">
      <c r="A1179" s="5" t="s">
        <v>759</v>
      </c>
      <c r="B1179" s="15">
        <v>66276</v>
      </c>
      <c r="C1179" s="6">
        <v>9.65</v>
      </c>
      <c r="D1179" s="5" t="s">
        <v>759</v>
      </c>
      <c r="E1179" s="5" t="s">
        <v>774</v>
      </c>
      <c r="F1179" s="5" t="s">
        <v>775</v>
      </c>
      <c r="G1179" s="5" t="s">
        <v>776</v>
      </c>
      <c r="H1179" s="5" t="s">
        <v>182</v>
      </c>
      <c r="I1179" s="5" t="s">
        <v>32</v>
      </c>
      <c r="J1179" s="5" t="s">
        <v>33</v>
      </c>
      <c r="K1179" s="7">
        <v>41731</v>
      </c>
      <c r="L1179" s="7"/>
      <c r="M1179" s="6" t="s">
        <v>459</v>
      </c>
      <c r="N1179" s="5" t="s">
        <v>47</v>
      </c>
      <c r="O1179" s="9"/>
      <c r="P1179" s="6" t="str">
        <f>VLOOKUP(Table1[[#This Row],[SMT]],Table13[[SMT'#]:[163 J Election Question]],9,0)</f>
        <v>Yes</v>
      </c>
      <c r="Q1179" s="6">
        <v>2018</v>
      </c>
      <c r="R1179" s="6"/>
      <c r="S117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79" s="37">
        <f>VLOOKUP(Table1[[#This Row],[SMT]],'[1]Section 163(j) Election'!$A$5:$J$1406,7,0)</f>
        <v>2018</v>
      </c>
    </row>
    <row r="1180" spans="1:20" s="5" customFormat="1" ht="30" customHeight="1" x14ac:dyDescent="0.25">
      <c r="A1180" s="5" t="s">
        <v>3146</v>
      </c>
      <c r="B1180" s="15">
        <v>66276</v>
      </c>
      <c r="C1180" s="6">
        <v>90.35</v>
      </c>
      <c r="D1180" s="5" t="s">
        <v>3146</v>
      </c>
      <c r="E1180" s="5" t="s">
        <v>774</v>
      </c>
      <c r="F1180" s="5" t="s">
        <v>775</v>
      </c>
      <c r="G1180" s="5" t="s">
        <v>776</v>
      </c>
      <c r="H1180" s="5" t="s">
        <v>182</v>
      </c>
      <c r="I1180" s="5" t="s">
        <v>32</v>
      </c>
      <c r="J1180" s="5" t="s">
        <v>33</v>
      </c>
      <c r="K1180" s="7">
        <v>41731</v>
      </c>
      <c r="L1180" s="7"/>
      <c r="M1180" s="6" t="s">
        <v>459</v>
      </c>
      <c r="N1180" s="5" t="s">
        <v>47</v>
      </c>
      <c r="O1180" s="9"/>
      <c r="P1180" s="6" t="str">
        <f>VLOOKUP(Table1[[#This Row],[SMT]],Table13[[SMT'#]:[163 J Election Question]],9,0)</f>
        <v>Yes</v>
      </c>
      <c r="Q1180" s="6">
        <v>2018</v>
      </c>
      <c r="R1180" s="6"/>
      <c r="S118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80" s="38">
        <f>VLOOKUP(Table1[[#This Row],[SMT]],'[1]Section 163(j) Election'!$A$5:$J$1406,7,0)</f>
        <v>2018</v>
      </c>
    </row>
    <row r="1181" spans="1:20" s="5" customFormat="1" ht="30" customHeight="1" x14ac:dyDescent="0.25">
      <c r="A1181" s="5" t="s">
        <v>900</v>
      </c>
      <c r="B1181" s="15">
        <v>66285</v>
      </c>
      <c r="C1181" s="6">
        <v>100</v>
      </c>
      <c r="D1181" s="5" t="s">
        <v>900</v>
      </c>
      <c r="E1181" s="5" t="s">
        <v>912</v>
      </c>
      <c r="F1181" s="5" t="s">
        <v>913</v>
      </c>
      <c r="G1181" s="5" t="s">
        <v>914</v>
      </c>
      <c r="H1181" s="5" t="s">
        <v>431</v>
      </c>
      <c r="I1181" s="5" t="s">
        <v>43</v>
      </c>
      <c r="J1181" s="5" t="s">
        <v>915</v>
      </c>
      <c r="K1181" s="7">
        <v>41699</v>
      </c>
      <c r="L1181" s="7"/>
      <c r="M1181" s="6" t="s">
        <v>459</v>
      </c>
      <c r="N1181" s="5" t="s">
        <v>47</v>
      </c>
      <c r="O1181" s="9"/>
      <c r="P1181" s="6" t="str">
        <f>VLOOKUP(Table1[[#This Row],[SMT]],Table13[[SMT'#]:[163 J Election Question]],9,0)</f>
        <v>No</v>
      </c>
      <c r="Q1181" s="6"/>
      <c r="R1181" s="6"/>
      <c r="S118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81" s="37">
        <f>VLOOKUP(Table1[[#This Row],[SMT]],'[1]Section 163(j) Election'!$A$5:$J$1406,7,0)</f>
        <v>0</v>
      </c>
    </row>
    <row r="1182" spans="1:20" s="5" customFormat="1" ht="30" customHeight="1" x14ac:dyDescent="0.25">
      <c r="A1182" s="5" t="s">
        <v>1843</v>
      </c>
      <c r="B1182" s="15">
        <v>66286</v>
      </c>
      <c r="C1182" s="6">
        <v>100</v>
      </c>
      <c r="D1182" s="5" t="s">
        <v>1843</v>
      </c>
      <c r="E1182" s="5" t="s">
        <v>1867</v>
      </c>
      <c r="F1182" s="5" t="s">
        <v>1868</v>
      </c>
      <c r="G1182" s="5" t="s">
        <v>1869</v>
      </c>
      <c r="H1182" s="5" t="s">
        <v>68</v>
      </c>
      <c r="I1182" s="5" t="s">
        <v>32</v>
      </c>
      <c r="J1182" s="5" t="s">
        <v>1870</v>
      </c>
      <c r="K1182" s="7">
        <v>41926</v>
      </c>
      <c r="L1182" s="7"/>
      <c r="M1182" s="6" t="s">
        <v>404</v>
      </c>
      <c r="N1182" s="5" t="s">
        <v>47</v>
      </c>
      <c r="O1182" s="9"/>
      <c r="P1182" s="6" t="str">
        <f>VLOOKUP(Table1[[#This Row],[SMT]],Table13[[SMT'#]:[163 J Election Question]],9,0)</f>
        <v>No</v>
      </c>
      <c r="Q1182" s="6"/>
      <c r="R1182" s="6"/>
      <c r="S118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82" s="38">
        <f>VLOOKUP(Table1[[#This Row],[SMT]],'[1]Section 163(j) Election'!$A$5:$J$1406,7,0)</f>
        <v>0</v>
      </c>
    </row>
    <row r="1183" spans="1:20" s="5" customFormat="1" ht="30" customHeight="1" x14ac:dyDescent="0.25">
      <c r="A1183" s="5" t="s">
        <v>900</v>
      </c>
      <c r="B1183" s="15">
        <v>66287</v>
      </c>
      <c r="C1183" s="6">
        <v>100</v>
      </c>
      <c r="D1183" s="5" t="s">
        <v>900</v>
      </c>
      <c r="E1183" s="5" t="s">
        <v>916</v>
      </c>
      <c r="F1183" s="5" t="s">
        <v>917</v>
      </c>
      <c r="G1183" s="5" t="s">
        <v>546</v>
      </c>
      <c r="H1183" s="5" t="s">
        <v>499</v>
      </c>
      <c r="I1183" s="5" t="s">
        <v>43</v>
      </c>
      <c r="J1183" s="5" t="s">
        <v>525</v>
      </c>
      <c r="K1183" s="7">
        <v>41773</v>
      </c>
      <c r="L1183" s="7"/>
      <c r="M1183" s="6" t="s">
        <v>404</v>
      </c>
      <c r="N1183" s="5" t="s">
        <v>56</v>
      </c>
      <c r="O1183" s="9"/>
      <c r="P1183" s="6" t="str">
        <f>VLOOKUP(Table1[[#This Row],[SMT]],Table13[[SMT'#]:[163 J Election Question]],9,0)</f>
        <v>Yes</v>
      </c>
      <c r="Q1183" s="6">
        <v>2018</v>
      </c>
      <c r="R1183" s="6"/>
      <c r="S118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83" s="37">
        <f>VLOOKUP(Table1[[#This Row],[SMT]],'[1]Section 163(j) Election'!$A$5:$J$1406,7,0)</f>
        <v>2018</v>
      </c>
    </row>
    <row r="1184" spans="1:20" s="5" customFormat="1" ht="30" customHeight="1" x14ac:dyDescent="0.25">
      <c r="A1184" s="5" t="s">
        <v>1694</v>
      </c>
      <c r="B1184" s="15">
        <v>66288</v>
      </c>
      <c r="C1184" s="6">
        <v>100</v>
      </c>
      <c r="D1184" s="5" t="s">
        <v>1694</v>
      </c>
      <c r="E1184" s="5" t="s">
        <v>1697</v>
      </c>
      <c r="F1184" s="5" t="s">
        <v>1698</v>
      </c>
      <c r="G1184" s="5" t="s">
        <v>1699</v>
      </c>
      <c r="H1184" s="5" t="s">
        <v>182</v>
      </c>
      <c r="I1184" s="5" t="s">
        <v>32</v>
      </c>
      <c r="J1184" s="5" t="s">
        <v>140</v>
      </c>
      <c r="K1184" s="7">
        <v>41885</v>
      </c>
      <c r="L1184" s="7"/>
      <c r="M1184" s="6" t="s">
        <v>459</v>
      </c>
      <c r="N1184" s="5" t="s">
        <v>47</v>
      </c>
      <c r="O1184" s="9"/>
      <c r="P1184" s="6" t="str">
        <f>VLOOKUP(Table1[[#This Row],[SMT]],Table13[[SMT'#]:[163 J Election Question]],9,0)</f>
        <v>No</v>
      </c>
      <c r="Q1184" s="6"/>
      <c r="R1184" s="6"/>
      <c r="S118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84" s="38">
        <f>VLOOKUP(Table1[[#This Row],[SMT]],'[1]Section 163(j) Election'!$A$5:$J$1406,7,0)</f>
        <v>2022</v>
      </c>
    </row>
    <row r="1185" spans="1:20" s="5" customFormat="1" ht="30" customHeight="1" x14ac:dyDescent="0.25">
      <c r="A1185" s="5" t="s">
        <v>900</v>
      </c>
      <c r="B1185" s="15">
        <v>66290</v>
      </c>
      <c r="C1185" s="6">
        <v>100</v>
      </c>
      <c r="D1185" s="5" t="s">
        <v>900</v>
      </c>
      <c r="E1185" s="5" t="s">
        <v>918</v>
      </c>
      <c r="F1185" s="5" t="s">
        <v>919</v>
      </c>
      <c r="G1185" s="5" t="s">
        <v>920</v>
      </c>
      <c r="H1185" s="5" t="s">
        <v>42</v>
      </c>
      <c r="I1185" s="5" t="s">
        <v>43</v>
      </c>
      <c r="J1185" s="5" t="s">
        <v>149</v>
      </c>
      <c r="K1185" s="7">
        <v>41719</v>
      </c>
      <c r="L1185" s="7"/>
      <c r="M1185" s="6" t="s">
        <v>404</v>
      </c>
      <c r="N1185" s="5" t="s">
        <v>26</v>
      </c>
      <c r="O1185" s="9"/>
      <c r="P1185" s="6" t="str">
        <f>VLOOKUP(Table1[[#This Row],[SMT]],Table13[[SMT'#]:[163 J Election Question]],9,0)</f>
        <v>No</v>
      </c>
      <c r="Q1185" s="6"/>
      <c r="R1185" s="6"/>
      <c r="S118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85" s="37">
        <f>VLOOKUP(Table1[[#This Row],[SMT]],'[1]Section 163(j) Election'!$A$5:$J$1406,7,0)</f>
        <v>0</v>
      </c>
    </row>
    <row r="1186" spans="1:20" s="5" customFormat="1" ht="30" customHeight="1" x14ac:dyDescent="0.25">
      <c r="A1186" s="5" t="s">
        <v>759</v>
      </c>
      <c r="B1186" s="15">
        <v>66293</v>
      </c>
      <c r="C1186" s="6">
        <v>9.65</v>
      </c>
      <c r="D1186" s="5" t="s">
        <v>759</v>
      </c>
      <c r="E1186" s="5" t="s">
        <v>777</v>
      </c>
      <c r="F1186" s="5" t="s">
        <v>778</v>
      </c>
      <c r="G1186" s="5" t="s">
        <v>779</v>
      </c>
      <c r="H1186" s="5" t="s">
        <v>182</v>
      </c>
      <c r="I1186" s="5" t="s">
        <v>32</v>
      </c>
      <c r="J1186" s="5" t="s">
        <v>140</v>
      </c>
      <c r="K1186" s="7">
        <v>42045</v>
      </c>
      <c r="L1186" s="7"/>
      <c r="M1186" s="6" t="s">
        <v>454</v>
      </c>
      <c r="N1186" s="5" t="s">
        <v>26</v>
      </c>
      <c r="O1186" s="9"/>
      <c r="P1186" s="6" t="str">
        <f>VLOOKUP(Table1[[#This Row],[SMT]],Table13[[SMT'#]:[163 J Election Question]],9,0)</f>
        <v>No</v>
      </c>
      <c r="Q1186" s="6"/>
      <c r="R1186" s="6"/>
      <c r="S118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86" s="38">
        <f>VLOOKUP(Table1[[#This Row],[SMT]],'[1]Section 163(j) Election'!$A$5:$J$1406,7,0)</f>
        <v>2022</v>
      </c>
    </row>
    <row r="1187" spans="1:20" s="5" customFormat="1" ht="30" customHeight="1" x14ac:dyDescent="0.25">
      <c r="A1187" s="5" t="s">
        <v>1135</v>
      </c>
      <c r="B1187" s="15">
        <v>66293</v>
      </c>
      <c r="C1187" s="6">
        <v>90.35</v>
      </c>
      <c r="D1187" s="5" t="s">
        <v>1135</v>
      </c>
      <c r="E1187" s="5" t="s">
        <v>777</v>
      </c>
      <c r="F1187" s="5" t="s">
        <v>778</v>
      </c>
      <c r="G1187" s="5" t="s">
        <v>779</v>
      </c>
      <c r="H1187" s="5" t="s">
        <v>182</v>
      </c>
      <c r="I1187" s="5" t="s">
        <v>32</v>
      </c>
      <c r="J1187" s="5" t="s">
        <v>140</v>
      </c>
      <c r="K1187" s="7">
        <v>42045</v>
      </c>
      <c r="L1187" s="7"/>
      <c r="M1187" s="6" t="s">
        <v>454</v>
      </c>
      <c r="N1187" s="5" t="s">
        <v>26</v>
      </c>
      <c r="O1187" s="9"/>
      <c r="P1187" s="6" t="str">
        <f>VLOOKUP(Table1[[#This Row],[SMT]],Table13[[SMT'#]:[163 J Election Question]],9,0)</f>
        <v>No</v>
      </c>
      <c r="Q1187" s="6"/>
      <c r="R1187" s="6"/>
      <c r="S118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87" s="37">
        <f>VLOOKUP(Table1[[#This Row],[SMT]],'[1]Section 163(j) Election'!$A$5:$J$1406,7,0)</f>
        <v>2022</v>
      </c>
    </row>
    <row r="1188" spans="1:20" s="5" customFormat="1" ht="30" customHeight="1" x14ac:dyDescent="0.25">
      <c r="A1188" s="5" t="s">
        <v>1694</v>
      </c>
      <c r="B1188" s="15">
        <v>66296</v>
      </c>
      <c r="C1188" s="6">
        <v>100</v>
      </c>
      <c r="D1188" s="5" t="s">
        <v>1694</v>
      </c>
      <c r="E1188" s="5" t="s">
        <v>1700</v>
      </c>
      <c r="F1188" s="5" t="s">
        <v>1701</v>
      </c>
      <c r="G1188" s="5" t="s">
        <v>557</v>
      </c>
      <c r="H1188" s="5" t="s">
        <v>524</v>
      </c>
      <c r="I1188" s="5" t="s">
        <v>43</v>
      </c>
      <c r="J1188" s="5" t="s">
        <v>494</v>
      </c>
      <c r="K1188" s="7">
        <v>41717</v>
      </c>
      <c r="L1188" s="7"/>
      <c r="M1188" s="6" t="s">
        <v>404</v>
      </c>
      <c r="N1188" s="5" t="s">
        <v>47</v>
      </c>
      <c r="O1188" s="9"/>
      <c r="P1188" s="6" t="str">
        <f>VLOOKUP(Table1[[#This Row],[SMT]],Table13[[SMT'#]:[163 J Election Question]],9,0)</f>
        <v>No</v>
      </c>
      <c r="Q1188" s="6"/>
      <c r="R1188" s="6"/>
      <c r="S118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88" s="38">
        <f>VLOOKUP(Table1[[#This Row],[SMT]],'[1]Section 163(j) Election'!$A$5:$J$1406,7,0)</f>
        <v>0</v>
      </c>
    </row>
    <row r="1189" spans="1:20" s="5" customFormat="1" ht="30" customHeight="1" x14ac:dyDescent="0.25">
      <c r="A1189" s="5" t="s">
        <v>1843</v>
      </c>
      <c r="B1189" s="15">
        <v>66302</v>
      </c>
      <c r="C1189" s="6">
        <v>100</v>
      </c>
      <c r="D1189" s="5" t="s">
        <v>1843</v>
      </c>
      <c r="E1189" s="5" t="s">
        <v>1871</v>
      </c>
      <c r="F1189" s="5" t="s">
        <v>1872</v>
      </c>
      <c r="G1189" s="5" t="s">
        <v>1799</v>
      </c>
      <c r="H1189" s="5" t="s">
        <v>182</v>
      </c>
      <c r="I1189" s="5" t="s">
        <v>32</v>
      </c>
      <c r="J1189" s="5" t="s">
        <v>62</v>
      </c>
      <c r="K1189" s="7">
        <v>42023</v>
      </c>
      <c r="L1189" s="7"/>
      <c r="M1189" s="6" t="s">
        <v>459</v>
      </c>
      <c r="N1189" s="5" t="s">
        <v>47</v>
      </c>
      <c r="O1189" s="9"/>
      <c r="P1189" s="6" t="str">
        <f>VLOOKUP(Table1[[#This Row],[SMT]],Table13[[SMT'#]:[163 J Election Question]],9,0)</f>
        <v>No</v>
      </c>
      <c r="Q1189" s="6"/>
      <c r="R1189" s="6"/>
      <c r="S118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89" s="37">
        <f>VLOOKUP(Table1[[#This Row],[SMT]],'[1]Section 163(j) Election'!$A$5:$J$1406,7,0)</f>
        <v>2022</v>
      </c>
    </row>
    <row r="1190" spans="1:20" s="5" customFormat="1" ht="30" customHeight="1" x14ac:dyDescent="0.25">
      <c r="A1190" s="5" t="s">
        <v>4008</v>
      </c>
      <c r="B1190" s="15">
        <v>66304</v>
      </c>
      <c r="C1190" s="6">
        <v>100</v>
      </c>
      <c r="D1190" s="5" t="s">
        <v>4008</v>
      </c>
      <c r="E1190" s="5" t="s">
        <v>4018</v>
      </c>
      <c r="F1190" s="5" t="s">
        <v>4019</v>
      </c>
      <c r="G1190" s="5" t="s">
        <v>498</v>
      </c>
      <c r="H1190" s="5" t="s">
        <v>499</v>
      </c>
      <c r="I1190" s="5" t="s">
        <v>43</v>
      </c>
      <c r="J1190" s="5" t="s">
        <v>359</v>
      </c>
      <c r="K1190" s="7">
        <v>41773</v>
      </c>
      <c r="L1190" s="7"/>
      <c r="M1190" s="6" t="s">
        <v>404</v>
      </c>
      <c r="N1190" s="5" t="s">
        <v>47</v>
      </c>
      <c r="O1190" s="9"/>
      <c r="P1190" s="6" t="str">
        <f>VLOOKUP(Table1[[#This Row],[SMT]],Table13[[SMT'#]:[163 J Election Question]],9,0)</f>
        <v>Yes</v>
      </c>
      <c r="Q1190" s="6">
        <v>2018</v>
      </c>
      <c r="R1190" s="6"/>
      <c r="S119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90" s="38">
        <f>VLOOKUP(Table1[[#This Row],[SMT]],'[1]Section 163(j) Election'!$A$5:$J$1406,7,0)</f>
        <v>2018</v>
      </c>
    </row>
    <row r="1191" spans="1:20" s="5" customFormat="1" ht="30" customHeight="1" x14ac:dyDescent="0.25">
      <c r="A1191" s="5" t="s">
        <v>440</v>
      </c>
      <c r="B1191" s="15">
        <v>66305</v>
      </c>
      <c r="C1191" s="6">
        <v>100</v>
      </c>
      <c r="D1191" s="5" t="s">
        <v>440</v>
      </c>
      <c r="E1191" s="5" t="s">
        <v>467</v>
      </c>
      <c r="F1191" s="5" t="s">
        <v>468</v>
      </c>
      <c r="G1191" s="5" t="s">
        <v>447</v>
      </c>
      <c r="H1191" s="5" t="s">
        <v>164</v>
      </c>
      <c r="I1191" s="5" t="s">
        <v>133</v>
      </c>
      <c r="J1191" s="5" t="s">
        <v>444</v>
      </c>
      <c r="K1191" s="7">
        <v>41992</v>
      </c>
      <c r="L1191" s="7"/>
      <c r="M1191" s="6" t="s">
        <v>454</v>
      </c>
      <c r="N1191" s="5" t="s">
        <v>47</v>
      </c>
      <c r="O1191" s="9"/>
      <c r="P1191" s="6" t="str">
        <f>VLOOKUP(Table1[[#This Row],[SMT]],Table13[[SMT'#]:[163 J Election Question]],9,0)</f>
        <v>Yes</v>
      </c>
      <c r="Q1191" s="6">
        <v>2018</v>
      </c>
      <c r="R1191" s="6"/>
      <c r="S119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91" s="37">
        <f>VLOOKUP(Table1[[#This Row],[SMT]],'[1]Section 163(j) Election'!$A$5:$J$1406,7,0)</f>
        <v>2022</v>
      </c>
    </row>
    <row r="1192" spans="1:20" s="5" customFormat="1" ht="30" customHeight="1" x14ac:dyDescent="0.25">
      <c r="A1192" s="5" t="s">
        <v>4174</v>
      </c>
      <c r="B1192" s="15">
        <v>66307</v>
      </c>
      <c r="C1192" s="6">
        <v>100</v>
      </c>
      <c r="D1192" s="5" t="s">
        <v>4174</v>
      </c>
      <c r="E1192" s="5" t="s">
        <v>4177</v>
      </c>
      <c r="F1192" s="5" t="s">
        <v>4178</v>
      </c>
      <c r="G1192" s="5" t="s">
        <v>4157</v>
      </c>
      <c r="H1192" s="5" t="s">
        <v>144</v>
      </c>
      <c r="I1192" s="5" t="s">
        <v>133</v>
      </c>
      <c r="J1192" s="5" t="s">
        <v>204</v>
      </c>
      <c r="K1192" s="7">
        <v>42338</v>
      </c>
      <c r="L1192" s="7"/>
      <c r="M1192" s="6" t="s">
        <v>459</v>
      </c>
      <c r="N1192" s="5" t="s">
        <v>56</v>
      </c>
      <c r="O1192" s="9"/>
      <c r="P1192" s="6" t="str">
        <f>VLOOKUP(Table1[[#This Row],[SMT]],Table13[[SMT'#]:[163 J Election Question]],9,0)</f>
        <v>No</v>
      </c>
      <c r="Q1192" s="6"/>
      <c r="R1192" s="6"/>
      <c r="S119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92" s="38">
        <f>VLOOKUP(Table1[[#This Row],[SMT]],'[1]Section 163(j) Election'!$A$5:$J$1406,7,0)</f>
        <v>2022</v>
      </c>
    </row>
    <row r="1193" spans="1:20" s="5" customFormat="1" ht="30" customHeight="1" x14ac:dyDescent="0.25">
      <c r="A1193" s="5" t="s">
        <v>4128</v>
      </c>
      <c r="B1193" s="15">
        <v>66308</v>
      </c>
      <c r="C1193" s="6">
        <v>100</v>
      </c>
      <c r="D1193" s="5" t="s">
        <v>4128</v>
      </c>
      <c r="E1193" s="5" t="s">
        <v>4138</v>
      </c>
      <c r="F1193" s="5" t="s">
        <v>4139</v>
      </c>
      <c r="G1193" s="5" t="s">
        <v>202</v>
      </c>
      <c r="H1193" s="5" t="s">
        <v>203</v>
      </c>
      <c r="I1193" s="5" t="s">
        <v>133</v>
      </c>
      <c r="J1193" s="5" t="s">
        <v>204</v>
      </c>
      <c r="K1193" s="7">
        <v>42838</v>
      </c>
      <c r="L1193" s="7"/>
      <c r="M1193" s="6" t="s">
        <v>90</v>
      </c>
      <c r="N1193" s="5" t="s">
        <v>47</v>
      </c>
      <c r="O1193" s="9"/>
      <c r="P1193" s="6" t="str">
        <f>VLOOKUP(Table1[[#This Row],[SMT]],[3]Sheet1!$A$11:$AC$60,29,0)</f>
        <v>Yes</v>
      </c>
      <c r="Q1193" s="6">
        <v>2019</v>
      </c>
      <c r="R1193" s="6"/>
      <c r="S119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93" s="37">
        <f>VLOOKUP(Table1[[#This Row],[SMT]],'[1]Section 163(j) Election'!$A$5:$J$1406,7,0)</f>
        <v>2018</v>
      </c>
    </row>
    <row r="1194" spans="1:20" s="5" customFormat="1" ht="30" customHeight="1" x14ac:dyDescent="0.25">
      <c r="A1194" s="5" t="s">
        <v>3146</v>
      </c>
      <c r="B1194" s="15">
        <v>66310</v>
      </c>
      <c r="C1194" s="6">
        <v>100</v>
      </c>
      <c r="D1194" s="5" t="s">
        <v>3146</v>
      </c>
      <c r="E1194" s="5" t="s">
        <v>3163</v>
      </c>
      <c r="F1194" s="5" t="s">
        <v>3164</v>
      </c>
      <c r="G1194" s="5" t="s">
        <v>3165</v>
      </c>
      <c r="H1194" s="5" t="s">
        <v>164</v>
      </c>
      <c r="I1194" s="5" t="s">
        <v>133</v>
      </c>
      <c r="J1194" s="5" t="s">
        <v>3166</v>
      </c>
      <c r="K1194" s="7">
        <v>42185</v>
      </c>
      <c r="L1194" s="7"/>
      <c r="M1194" s="6" t="s">
        <v>90</v>
      </c>
      <c r="N1194" s="5" t="s">
        <v>56</v>
      </c>
      <c r="O1194" s="9"/>
      <c r="P1194" s="6" t="str">
        <f>VLOOKUP(Table1[[#This Row],[SMT]],Table13[[SMT'#]:[163 J Election Question]],9,0)</f>
        <v>No</v>
      </c>
      <c r="Q1194" s="6"/>
      <c r="R1194" s="6"/>
      <c r="S119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94" s="38">
        <f>VLOOKUP(Table1[[#This Row],[SMT]],'[1]Section 163(j) Election'!$A$5:$J$1406,7,0)</f>
        <v>0</v>
      </c>
    </row>
    <row r="1195" spans="1:20" s="5" customFormat="1" ht="30" customHeight="1" x14ac:dyDescent="0.25">
      <c r="A1195" s="5" t="s">
        <v>3843</v>
      </c>
      <c r="B1195" s="15">
        <v>66312</v>
      </c>
      <c r="C1195" s="6">
        <v>100</v>
      </c>
      <c r="D1195" s="5" t="s">
        <v>3843</v>
      </c>
      <c r="E1195" s="5" t="s">
        <v>3854</v>
      </c>
      <c r="F1195" s="5" t="s">
        <v>3855</v>
      </c>
      <c r="G1195" s="5" t="s">
        <v>3856</v>
      </c>
      <c r="H1195" s="5" t="s">
        <v>203</v>
      </c>
      <c r="I1195" s="5" t="s">
        <v>133</v>
      </c>
      <c r="J1195" s="5" t="s">
        <v>208</v>
      </c>
      <c r="K1195" s="7">
        <v>41772</v>
      </c>
      <c r="L1195" s="7"/>
      <c r="M1195" s="6" t="s">
        <v>459</v>
      </c>
      <c r="N1195" s="5" t="s">
        <v>47</v>
      </c>
      <c r="O1195" s="9"/>
      <c r="P1195" s="6" t="str">
        <f>VLOOKUP(Table1[[#This Row],[SMT]],Table13[[SMT'#]:[163 J Election Question]],9,0)</f>
        <v>No</v>
      </c>
      <c r="Q1195" s="6"/>
      <c r="R1195" s="6"/>
      <c r="S119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95" s="37">
        <f>VLOOKUP(Table1[[#This Row],[SMT]],'[1]Section 163(j) Election'!$A$5:$J$1406,7,0)</f>
        <v>0</v>
      </c>
    </row>
    <row r="1196" spans="1:20" s="5" customFormat="1" ht="30" customHeight="1" x14ac:dyDescent="0.25">
      <c r="A1196" s="5" t="s">
        <v>1107</v>
      </c>
      <c r="B1196" s="15">
        <v>66316</v>
      </c>
      <c r="C1196" s="6">
        <v>100</v>
      </c>
      <c r="D1196" s="5" t="s">
        <v>1107</v>
      </c>
      <c r="E1196" s="5" t="s">
        <v>1112</v>
      </c>
      <c r="F1196" s="5" t="s">
        <v>1113</v>
      </c>
      <c r="G1196" s="5" t="s">
        <v>1114</v>
      </c>
      <c r="H1196" s="5" t="s">
        <v>31</v>
      </c>
      <c r="I1196" s="5" t="s">
        <v>32</v>
      </c>
      <c r="J1196" s="5" t="s">
        <v>236</v>
      </c>
      <c r="K1196" s="7">
        <v>41975</v>
      </c>
      <c r="L1196" s="7"/>
      <c r="M1196" s="6" t="s">
        <v>454</v>
      </c>
      <c r="N1196" s="5" t="s">
        <v>47</v>
      </c>
      <c r="O1196" s="9"/>
      <c r="P1196" s="6" t="str">
        <f>VLOOKUP(Table1[[#This Row],[SMT]],Table13[[SMT'#]:[163 J Election Question]],9,0)</f>
        <v>No</v>
      </c>
      <c r="Q1196" s="6"/>
      <c r="R1196" s="6"/>
      <c r="S119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96" s="38">
        <f>VLOOKUP(Table1[[#This Row],[SMT]],'[1]Section 163(j) Election'!$A$5:$J$1406,7,0)</f>
        <v>0</v>
      </c>
    </row>
    <row r="1197" spans="1:20" s="5" customFormat="1" ht="30" customHeight="1" x14ac:dyDescent="0.25">
      <c r="A1197" s="5" t="s">
        <v>1496</v>
      </c>
      <c r="B1197" s="15">
        <v>66317</v>
      </c>
      <c r="C1197" s="6">
        <v>100</v>
      </c>
      <c r="D1197" s="5" t="s">
        <v>1496</v>
      </c>
      <c r="E1197" s="5" t="s">
        <v>1513</v>
      </c>
      <c r="F1197" s="5" t="s">
        <v>1514</v>
      </c>
      <c r="G1197" s="5" t="s">
        <v>1515</v>
      </c>
      <c r="H1197" s="5" t="s">
        <v>42</v>
      </c>
      <c r="I1197" s="5" t="s">
        <v>43</v>
      </c>
      <c r="J1197" s="5" t="s">
        <v>1192</v>
      </c>
      <c r="K1197" s="7">
        <v>41823</v>
      </c>
      <c r="L1197" s="7"/>
      <c r="M1197" s="6" t="s">
        <v>459</v>
      </c>
      <c r="N1197" s="5" t="s">
        <v>47</v>
      </c>
      <c r="O1197" s="9"/>
      <c r="P1197" s="6" t="str">
        <f>VLOOKUP(Table1[[#This Row],[SMT]],Table13[[SMT'#]:[163 J Election Question]],9,0)</f>
        <v>No</v>
      </c>
      <c r="Q1197" s="6"/>
      <c r="R1197" s="6"/>
      <c r="S119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97" s="37">
        <f>VLOOKUP(Table1[[#This Row],[SMT]],'[1]Section 163(j) Election'!$A$5:$J$1406,7,0)</f>
        <v>0</v>
      </c>
    </row>
    <row r="1198" spans="1:20" s="5" customFormat="1" ht="30" customHeight="1" x14ac:dyDescent="0.25">
      <c r="A1198" s="5" t="s">
        <v>1496</v>
      </c>
      <c r="B1198" s="15">
        <v>66319</v>
      </c>
      <c r="C1198" s="6">
        <v>100</v>
      </c>
      <c r="D1198" s="5" t="s">
        <v>1496</v>
      </c>
      <c r="E1198" s="5" t="s">
        <v>1516</v>
      </c>
      <c r="F1198" s="5" t="s">
        <v>1517</v>
      </c>
      <c r="G1198" s="5" t="s">
        <v>1512</v>
      </c>
      <c r="H1198" s="5" t="s">
        <v>53</v>
      </c>
      <c r="I1198" s="5" t="s">
        <v>43</v>
      </c>
      <c r="J1198" s="5" t="s">
        <v>333</v>
      </c>
      <c r="K1198" s="7">
        <v>41788</v>
      </c>
      <c r="L1198" s="7"/>
      <c r="M1198" s="6" t="s">
        <v>459</v>
      </c>
      <c r="N1198" s="5" t="s">
        <v>47</v>
      </c>
      <c r="O1198" s="9"/>
      <c r="P1198" s="6" t="str">
        <f>VLOOKUP(Table1[[#This Row],[SMT]],Table13[[SMT'#]:[163 J Election Question]],9,0)</f>
        <v>No</v>
      </c>
      <c r="Q1198" s="6"/>
      <c r="R1198" s="6"/>
      <c r="S119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98" s="38">
        <f>VLOOKUP(Table1[[#This Row],[SMT]],'[1]Section 163(j) Election'!$A$5:$J$1406,7,0)</f>
        <v>0</v>
      </c>
    </row>
    <row r="1199" spans="1:20" s="5" customFormat="1" ht="30" customHeight="1" x14ac:dyDescent="0.25">
      <c r="A1199" s="5" t="s">
        <v>1239</v>
      </c>
      <c r="B1199" s="15">
        <v>66329</v>
      </c>
      <c r="C1199" s="6">
        <v>100</v>
      </c>
      <c r="D1199" s="5" t="s">
        <v>1239</v>
      </c>
      <c r="E1199" s="5" t="s">
        <v>1243</v>
      </c>
      <c r="F1199" s="5" t="s">
        <v>1244</v>
      </c>
      <c r="G1199" s="5" t="s">
        <v>828</v>
      </c>
      <c r="H1199" s="5" t="s">
        <v>164</v>
      </c>
      <c r="I1199" s="5" t="s">
        <v>133</v>
      </c>
      <c r="J1199" s="5" t="s">
        <v>302</v>
      </c>
      <c r="K1199" s="7">
        <v>42487</v>
      </c>
      <c r="L1199" s="7"/>
      <c r="M1199" s="6" t="s">
        <v>90</v>
      </c>
      <c r="N1199" s="5" t="s">
        <v>178</v>
      </c>
      <c r="O1199" s="9"/>
      <c r="P1199" s="6" t="str">
        <f>VLOOKUP(Table1[[#This Row],[SMT]],Table13[[SMT'#]:[163 J Election Question]],9,0)</f>
        <v>No</v>
      </c>
      <c r="Q1199" s="6"/>
      <c r="R1199" s="6"/>
      <c r="S119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199" s="37">
        <f>VLOOKUP(Table1[[#This Row],[SMT]],'[1]Section 163(j) Election'!$A$5:$J$1406,7,0)</f>
        <v>0</v>
      </c>
    </row>
    <row r="1200" spans="1:20" s="5" customFormat="1" ht="30" customHeight="1" x14ac:dyDescent="0.25">
      <c r="A1200" s="5" t="s">
        <v>1239</v>
      </c>
      <c r="B1200" s="15">
        <v>66332</v>
      </c>
      <c r="C1200" s="6">
        <v>100</v>
      </c>
      <c r="D1200" s="5" t="s">
        <v>1239</v>
      </c>
      <c r="E1200" s="5" t="s">
        <v>1245</v>
      </c>
      <c r="F1200" s="5" t="s">
        <v>1246</v>
      </c>
      <c r="G1200" s="5" t="s">
        <v>1247</v>
      </c>
      <c r="H1200" s="5" t="s">
        <v>132</v>
      </c>
      <c r="I1200" s="5" t="s">
        <v>133</v>
      </c>
      <c r="J1200" s="5" t="s">
        <v>540</v>
      </c>
      <c r="K1200" s="7">
        <v>42292</v>
      </c>
      <c r="L1200" s="7"/>
      <c r="M1200" s="6" t="s">
        <v>90</v>
      </c>
      <c r="N1200" s="5" t="s">
        <v>47</v>
      </c>
      <c r="O1200" s="9"/>
      <c r="P1200" s="6" t="str">
        <f>VLOOKUP(Table1[[#This Row],[SMT]],Table13[[SMT'#]:[163 J Election Question]],9,0)</f>
        <v>No</v>
      </c>
      <c r="Q1200" s="6"/>
      <c r="R1200" s="6"/>
      <c r="S120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00" s="38">
        <f>VLOOKUP(Table1[[#This Row],[SMT]],'[1]Section 163(j) Election'!$A$5:$J$1406,7,0)</f>
        <v>0</v>
      </c>
    </row>
    <row r="1201" spans="1:20" s="5" customFormat="1" ht="30" customHeight="1" x14ac:dyDescent="0.25">
      <c r="A1201" s="5" t="s">
        <v>3843</v>
      </c>
      <c r="B1201" s="15">
        <v>66333</v>
      </c>
      <c r="C1201" s="6">
        <v>100</v>
      </c>
      <c r="D1201" s="5" t="s">
        <v>3843</v>
      </c>
      <c r="E1201" s="5" t="s">
        <v>3857</v>
      </c>
      <c r="F1201" s="5" t="s">
        <v>3858</v>
      </c>
      <c r="G1201" s="5" t="s">
        <v>1063</v>
      </c>
      <c r="H1201" s="5" t="s">
        <v>203</v>
      </c>
      <c r="I1201" s="5" t="s">
        <v>133</v>
      </c>
      <c r="J1201" s="5" t="s">
        <v>1064</v>
      </c>
      <c r="K1201" s="7">
        <v>42093</v>
      </c>
      <c r="L1201" s="7"/>
      <c r="M1201" s="6" t="s">
        <v>459</v>
      </c>
      <c r="N1201" s="5" t="s">
        <v>178</v>
      </c>
      <c r="O1201" s="9"/>
      <c r="P1201" s="6" t="str">
        <f>VLOOKUP(Table1[[#This Row],[SMT]],Table13[[SMT'#]:[163 J Election Question]],9,0)</f>
        <v>No</v>
      </c>
      <c r="Q1201" s="6"/>
      <c r="R1201" s="6"/>
      <c r="S120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01" s="37">
        <f>VLOOKUP(Table1[[#This Row],[SMT]],'[1]Section 163(j) Election'!$A$5:$J$1406,7,0)</f>
        <v>0</v>
      </c>
    </row>
    <row r="1202" spans="1:20" s="5" customFormat="1" ht="30" customHeight="1" x14ac:dyDescent="0.25">
      <c r="A1202" s="5" t="s">
        <v>1496</v>
      </c>
      <c r="B1202" s="15">
        <v>66336</v>
      </c>
      <c r="C1202" s="6">
        <v>100</v>
      </c>
      <c r="D1202" s="5" t="s">
        <v>1496</v>
      </c>
      <c r="E1202" s="5" t="s">
        <v>1518</v>
      </c>
      <c r="F1202" s="5" t="s">
        <v>1519</v>
      </c>
      <c r="G1202" s="5" t="s">
        <v>1520</v>
      </c>
      <c r="H1202" s="5" t="s">
        <v>42</v>
      </c>
      <c r="I1202" s="5" t="s">
        <v>43</v>
      </c>
      <c r="J1202" s="5" t="s">
        <v>1434</v>
      </c>
      <c r="K1202" s="7">
        <v>42181</v>
      </c>
      <c r="L1202" s="7"/>
      <c r="M1202" s="6" t="s">
        <v>454</v>
      </c>
      <c r="N1202" s="5" t="s">
        <v>47</v>
      </c>
      <c r="O1202" s="9"/>
      <c r="P1202" s="6" t="str">
        <f>VLOOKUP(Table1[[#This Row],[SMT]],Table13[[SMT'#]:[163 J Election Question]],9,0)</f>
        <v>Yes</v>
      </c>
      <c r="Q1202" s="6">
        <v>2018</v>
      </c>
      <c r="R1202" s="6"/>
      <c r="S120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02" s="38">
        <f>VLOOKUP(Table1[[#This Row],[SMT]],'[1]Section 163(j) Election'!$A$5:$J$1406,7,0)</f>
        <v>2018</v>
      </c>
    </row>
    <row r="1203" spans="1:20" s="5" customFormat="1" ht="30" customHeight="1" x14ac:dyDescent="0.25">
      <c r="A1203" s="5" t="s">
        <v>686</v>
      </c>
      <c r="B1203" s="15">
        <v>66338</v>
      </c>
      <c r="C1203" s="6">
        <v>100</v>
      </c>
      <c r="D1203" s="5" t="s">
        <v>686</v>
      </c>
      <c r="E1203" s="5" t="s">
        <v>707</v>
      </c>
      <c r="F1203" s="5" t="s">
        <v>708</v>
      </c>
      <c r="G1203" s="5" t="s">
        <v>709</v>
      </c>
      <c r="H1203" s="5" t="s">
        <v>132</v>
      </c>
      <c r="I1203" s="5" t="s">
        <v>133</v>
      </c>
      <c r="J1203" s="5" t="s">
        <v>710</v>
      </c>
      <c r="K1203" s="7">
        <v>42550</v>
      </c>
      <c r="L1203" s="7"/>
      <c r="M1203" s="6" t="s">
        <v>105</v>
      </c>
      <c r="N1203" s="5" t="s">
        <v>47</v>
      </c>
      <c r="O1203" s="9"/>
      <c r="P1203" s="6" t="str">
        <f>VLOOKUP(Table1[[#This Row],[SMT]],Table13[[SMT'#]:[163 J Election Question]],9,0)</f>
        <v>Yes</v>
      </c>
      <c r="Q1203" s="6">
        <v>2018</v>
      </c>
      <c r="R1203" s="6"/>
      <c r="S120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03" s="37">
        <f>VLOOKUP(Table1[[#This Row],[SMT]],'[1]Section 163(j) Election'!$A$5:$J$1406,7,0)</f>
        <v>2018</v>
      </c>
    </row>
    <row r="1204" spans="1:20" s="5" customFormat="1" ht="30" customHeight="1" x14ac:dyDescent="0.25">
      <c r="A1204" s="5" t="s">
        <v>759</v>
      </c>
      <c r="B1204" s="15">
        <v>66343</v>
      </c>
      <c r="C1204" s="6">
        <v>9.65</v>
      </c>
      <c r="D1204" s="5" t="s">
        <v>759</v>
      </c>
      <c r="E1204" s="5" t="s">
        <v>780</v>
      </c>
      <c r="F1204" s="5" t="s">
        <v>781</v>
      </c>
      <c r="G1204" s="5" t="s">
        <v>713</v>
      </c>
      <c r="H1204" s="5" t="s">
        <v>182</v>
      </c>
      <c r="I1204" s="5" t="s">
        <v>32</v>
      </c>
      <c r="J1204" s="5" t="s">
        <v>62</v>
      </c>
      <c r="K1204" s="7">
        <v>41995</v>
      </c>
      <c r="L1204" s="7"/>
      <c r="M1204" s="6" t="s">
        <v>454</v>
      </c>
      <c r="N1204" s="5" t="s">
        <v>47</v>
      </c>
      <c r="O1204" s="9"/>
      <c r="P1204" s="6" t="str">
        <f>VLOOKUP(Table1[[#This Row],[SMT]],Table13[[SMT'#]:[163 J Election Question]],9,0)</f>
        <v>Yes</v>
      </c>
      <c r="Q1204" s="6">
        <v>2018</v>
      </c>
      <c r="R1204" s="6"/>
      <c r="S120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04" s="38">
        <f>VLOOKUP(Table1[[#This Row],[SMT]],'[1]Section 163(j) Election'!$A$5:$J$1406,7,0)</f>
        <v>2018</v>
      </c>
    </row>
    <row r="1205" spans="1:20" s="5" customFormat="1" ht="30" customHeight="1" x14ac:dyDescent="0.25">
      <c r="A1205" s="5" t="s">
        <v>3146</v>
      </c>
      <c r="B1205" s="15">
        <v>66343</v>
      </c>
      <c r="C1205" s="6">
        <v>90.35</v>
      </c>
      <c r="D1205" s="5" t="s">
        <v>3146</v>
      </c>
      <c r="E1205" s="5" t="s">
        <v>780</v>
      </c>
      <c r="F1205" s="5" t="s">
        <v>781</v>
      </c>
      <c r="G1205" s="5" t="s">
        <v>713</v>
      </c>
      <c r="H1205" s="5" t="s">
        <v>182</v>
      </c>
      <c r="I1205" s="5" t="s">
        <v>32</v>
      </c>
      <c r="J1205" s="5" t="s">
        <v>62</v>
      </c>
      <c r="K1205" s="7">
        <v>41995</v>
      </c>
      <c r="L1205" s="7"/>
      <c r="M1205" s="6" t="s">
        <v>454</v>
      </c>
      <c r="N1205" s="5" t="s">
        <v>47</v>
      </c>
      <c r="O1205" s="9"/>
      <c r="P1205" s="6" t="str">
        <f>VLOOKUP(Table1[[#This Row],[SMT]],Table13[[SMT'#]:[163 J Election Question]],9,0)</f>
        <v>Yes</v>
      </c>
      <c r="Q1205" s="6">
        <v>2018</v>
      </c>
      <c r="R1205" s="6"/>
      <c r="S120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05" s="37">
        <f>VLOOKUP(Table1[[#This Row],[SMT]],'[1]Section 163(j) Election'!$A$5:$J$1406,7,0)</f>
        <v>2018</v>
      </c>
    </row>
    <row r="1206" spans="1:20" s="5" customFormat="1" ht="30" customHeight="1" x14ac:dyDescent="0.25">
      <c r="A1206" s="5" t="s">
        <v>1843</v>
      </c>
      <c r="B1206" s="15">
        <v>66344</v>
      </c>
      <c r="C1206" s="6">
        <v>100</v>
      </c>
      <c r="D1206" s="5" t="s">
        <v>1843</v>
      </c>
      <c r="E1206" s="5" t="s">
        <v>1873</v>
      </c>
      <c r="F1206" s="5" t="s">
        <v>1874</v>
      </c>
      <c r="G1206" s="5" t="s">
        <v>231</v>
      </c>
      <c r="H1206" s="5" t="s">
        <v>289</v>
      </c>
      <c r="I1206" s="5" t="s">
        <v>133</v>
      </c>
      <c r="J1206" s="5" t="s">
        <v>33</v>
      </c>
      <c r="K1206" s="7">
        <v>41926</v>
      </c>
      <c r="L1206" s="7"/>
      <c r="M1206" s="6" t="s">
        <v>454</v>
      </c>
      <c r="N1206" s="5" t="s">
        <v>47</v>
      </c>
      <c r="O1206" s="9"/>
      <c r="P1206" s="6" t="str">
        <f>VLOOKUP(Table1[[#This Row],[SMT]],Table13[[SMT'#]:[163 J Election Question]],9,0)</f>
        <v>No</v>
      </c>
      <c r="Q1206" s="6"/>
      <c r="R1206" s="6"/>
      <c r="S120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06" s="38">
        <f>VLOOKUP(Table1[[#This Row],[SMT]],'[1]Section 163(j) Election'!$A$5:$J$1406,7,0)</f>
        <v>0</v>
      </c>
    </row>
    <row r="1207" spans="1:20" s="5" customFormat="1" ht="30" customHeight="1" x14ac:dyDescent="0.25">
      <c r="A1207" s="5" t="s">
        <v>3843</v>
      </c>
      <c r="B1207" s="15">
        <v>66374</v>
      </c>
      <c r="C1207" s="6">
        <v>100</v>
      </c>
      <c r="D1207" s="5" t="s">
        <v>3843</v>
      </c>
      <c r="E1207" s="5" t="s">
        <v>3859</v>
      </c>
      <c r="F1207" s="5" t="s">
        <v>3860</v>
      </c>
      <c r="G1207" s="5" t="s">
        <v>3861</v>
      </c>
      <c r="H1207" s="5" t="s">
        <v>144</v>
      </c>
      <c r="I1207" s="5" t="s">
        <v>133</v>
      </c>
      <c r="J1207" s="5" t="s">
        <v>110</v>
      </c>
      <c r="K1207" s="7">
        <v>42095</v>
      </c>
      <c r="L1207" s="7"/>
      <c r="M1207" s="6" t="s">
        <v>404</v>
      </c>
      <c r="N1207" s="5" t="s">
        <v>56</v>
      </c>
      <c r="O1207" s="9"/>
      <c r="P1207" s="6" t="str">
        <f>VLOOKUP(Table1[[#This Row],[SMT]],Table13[[SMT'#]:[163 J Election Question]],9,0)</f>
        <v>No</v>
      </c>
      <c r="Q1207" s="6"/>
      <c r="R1207" s="6"/>
      <c r="S120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07" s="37">
        <f>VLOOKUP(Table1[[#This Row],[SMT]],'[1]Section 163(j) Election'!$A$5:$J$1406,7,0)</f>
        <v>2018</v>
      </c>
    </row>
    <row r="1208" spans="1:20" s="5" customFormat="1" ht="30" customHeight="1" x14ac:dyDescent="0.25">
      <c r="A1208" s="5" t="s">
        <v>571</v>
      </c>
      <c r="B1208" s="15">
        <v>66375</v>
      </c>
      <c r="C1208" s="6">
        <v>100</v>
      </c>
      <c r="D1208" s="5" t="s">
        <v>571</v>
      </c>
      <c r="E1208" s="5" t="s">
        <v>572</v>
      </c>
      <c r="F1208" s="5" t="s">
        <v>573</v>
      </c>
      <c r="G1208" s="5" t="s">
        <v>574</v>
      </c>
      <c r="H1208" s="5" t="s">
        <v>431</v>
      </c>
      <c r="I1208" s="5" t="s">
        <v>43</v>
      </c>
      <c r="J1208" s="5" t="s">
        <v>432</v>
      </c>
      <c r="K1208" s="7">
        <v>42439</v>
      </c>
      <c r="L1208" s="7"/>
      <c r="M1208" s="6" t="s">
        <v>90</v>
      </c>
      <c r="N1208" s="5" t="s">
        <v>47</v>
      </c>
      <c r="O1208" s="9"/>
      <c r="P1208" s="6" t="str">
        <f>VLOOKUP(Table1[[#This Row],[SMT]],Table13[[SMT'#]:[163 J Election Question]],9,0)</f>
        <v>Yes</v>
      </c>
      <c r="Q1208" s="6">
        <v>2018</v>
      </c>
      <c r="R1208" s="6"/>
      <c r="S120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08" s="38">
        <f>VLOOKUP(Table1[[#This Row],[SMT]],'[1]Section 163(j) Election'!$A$5:$J$1406,7,0)</f>
        <v>2018</v>
      </c>
    </row>
    <row r="1209" spans="1:20" s="5" customFormat="1" ht="30" customHeight="1" x14ac:dyDescent="0.25">
      <c r="A1209" s="5" t="s">
        <v>923</v>
      </c>
      <c r="B1209" s="15">
        <v>66376</v>
      </c>
      <c r="C1209" s="6">
        <v>100</v>
      </c>
      <c r="D1209" s="5" t="s">
        <v>923</v>
      </c>
      <c r="E1209" s="5" t="s">
        <v>924</v>
      </c>
      <c r="F1209" s="5" t="s">
        <v>925</v>
      </c>
      <c r="G1209" s="5" t="s">
        <v>926</v>
      </c>
      <c r="H1209" s="5" t="s">
        <v>431</v>
      </c>
      <c r="I1209" s="5" t="s">
        <v>43</v>
      </c>
      <c r="J1209" s="5" t="s">
        <v>432</v>
      </c>
      <c r="K1209" s="7">
        <v>41975</v>
      </c>
      <c r="L1209" s="7"/>
      <c r="M1209" s="6" t="s">
        <v>454</v>
      </c>
      <c r="N1209" s="5" t="s">
        <v>47</v>
      </c>
      <c r="O1209" s="9"/>
      <c r="P1209" s="6" t="str">
        <f>VLOOKUP(Table1[[#This Row],[SMT]],Table13[[SMT'#]:[163 J Election Question]],9,0)</f>
        <v>Yes</v>
      </c>
      <c r="Q1209" s="6">
        <v>2018</v>
      </c>
      <c r="R1209" s="6"/>
      <c r="S120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09" s="37">
        <f>VLOOKUP(Table1[[#This Row],[SMT]],'[1]Section 163(j) Election'!$A$5:$J$1406,7,0)</f>
        <v>2018</v>
      </c>
    </row>
    <row r="1210" spans="1:20" s="5" customFormat="1" ht="30" customHeight="1" x14ac:dyDescent="0.25">
      <c r="A1210" s="5" t="s">
        <v>1496</v>
      </c>
      <c r="B1210" s="15">
        <v>66380</v>
      </c>
      <c r="C1210" s="6">
        <v>100</v>
      </c>
      <c r="D1210" s="5" t="s">
        <v>1496</v>
      </c>
      <c r="E1210" s="5" t="s">
        <v>1521</v>
      </c>
      <c r="F1210" s="5" t="s">
        <v>1522</v>
      </c>
      <c r="G1210" s="5" t="s">
        <v>1523</v>
      </c>
      <c r="H1210" s="5" t="s">
        <v>42</v>
      </c>
      <c r="I1210" s="5" t="s">
        <v>43</v>
      </c>
      <c r="J1210" s="5" t="s">
        <v>1524</v>
      </c>
      <c r="K1210" s="7">
        <v>41941</v>
      </c>
      <c r="L1210" s="7"/>
      <c r="M1210" s="6" t="s">
        <v>454</v>
      </c>
      <c r="N1210" s="5" t="s">
        <v>47</v>
      </c>
      <c r="O1210" s="9"/>
      <c r="P1210" s="6" t="str">
        <f>VLOOKUP(Table1[[#This Row],[SMT]],Table13[[SMT'#]:[163 J Election Question]],9,0)</f>
        <v>No</v>
      </c>
      <c r="Q1210" s="6"/>
      <c r="R1210" s="6"/>
      <c r="S121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10" s="38">
        <f>VLOOKUP(Table1[[#This Row],[SMT]],'[1]Section 163(j) Election'!$A$5:$J$1406,7,0)</f>
        <v>0</v>
      </c>
    </row>
    <row r="1211" spans="1:20" s="5" customFormat="1" ht="30" customHeight="1" x14ac:dyDescent="0.25">
      <c r="A1211" s="5" t="s">
        <v>1843</v>
      </c>
      <c r="B1211" s="15">
        <v>66383</v>
      </c>
      <c r="C1211" s="6">
        <v>100</v>
      </c>
      <c r="D1211" s="5" t="s">
        <v>1843</v>
      </c>
      <c r="E1211" s="5" t="s">
        <v>1875</v>
      </c>
      <c r="F1211" s="5" t="s">
        <v>1876</v>
      </c>
      <c r="G1211" s="5" t="s">
        <v>168</v>
      </c>
      <c r="H1211" s="5" t="s">
        <v>88</v>
      </c>
      <c r="I1211" s="5" t="s">
        <v>32</v>
      </c>
      <c r="J1211" s="5" t="s">
        <v>89</v>
      </c>
      <c r="K1211" s="7">
        <v>42003</v>
      </c>
      <c r="L1211" s="7"/>
      <c r="M1211" s="6" t="s">
        <v>459</v>
      </c>
      <c r="N1211" s="5" t="s">
        <v>47</v>
      </c>
      <c r="O1211" s="9"/>
      <c r="P1211" s="6" t="str">
        <f>VLOOKUP(Table1[[#This Row],[SMT]],Table13[[SMT'#]:[163 J Election Question]],9,0)</f>
        <v>No</v>
      </c>
      <c r="Q1211" s="6"/>
      <c r="R1211" s="6"/>
      <c r="S121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11" s="37">
        <f>VLOOKUP(Table1[[#This Row],[SMT]],'[1]Section 163(j) Election'!$A$5:$J$1406,7,0)</f>
        <v>0</v>
      </c>
    </row>
    <row r="1212" spans="1:20" s="5" customFormat="1" ht="30" customHeight="1" x14ac:dyDescent="0.25">
      <c r="A1212" s="5" t="s">
        <v>1537</v>
      </c>
      <c r="B1212" s="15">
        <v>66390</v>
      </c>
      <c r="C1212" s="6">
        <v>100</v>
      </c>
      <c r="D1212" s="5" t="s">
        <v>1537</v>
      </c>
      <c r="E1212" s="5" t="s">
        <v>1543</v>
      </c>
      <c r="F1212" s="5" t="s">
        <v>1544</v>
      </c>
      <c r="G1212" s="5" t="s">
        <v>887</v>
      </c>
      <c r="H1212" s="5" t="s">
        <v>53</v>
      </c>
      <c r="I1212" s="5" t="s">
        <v>43</v>
      </c>
      <c r="J1212" s="5" t="s">
        <v>323</v>
      </c>
      <c r="K1212" s="7">
        <v>42192</v>
      </c>
      <c r="L1212" s="7"/>
      <c r="M1212" s="6" t="s">
        <v>454</v>
      </c>
      <c r="N1212" s="5" t="s">
        <v>47</v>
      </c>
      <c r="O1212" s="9"/>
      <c r="P1212" s="6" t="str">
        <f>VLOOKUP(Table1[[#This Row],[SMT]],Table13[[SMT'#]:[163 J Election Question]],9,0)</f>
        <v>No</v>
      </c>
      <c r="Q1212" s="6"/>
      <c r="R1212" s="6"/>
      <c r="S121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12" s="38">
        <f>VLOOKUP(Table1[[#This Row],[SMT]],'[1]Section 163(j) Election'!$A$5:$J$1406,7,0)</f>
        <v>0</v>
      </c>
    </row>
    <row r="1213" spans="1:20" s="5" customFormat="1" ht="30" customHeight="1" x14ac:dyDescent="0.25">
      <c r="A1213" s="5" t="s">
        <v>1843</v>
      </c>
      <c r="B1213" s="15">
        <v>66393</v>
      </c>
      <c r="C1213" s="6">
        <v>100</v>
      </c>
      <c r="D1213" s="5" t="s">
        <v>1843</v>
      </c>
      <c r="E1213" s="5" t="s">
        <v>1877</v>
      </c>
      <c r="F1213" s="5" t="s">
        <v>1878</v>
      </c>
      <c r="G1213" s="5" t="s">
        <v>1879</v>
      </c>
      <c r="H1213" s="5" t="s">
        <v>203</v>
      </c>
      <c r="I1213" s="5" t="s">
        <v>133</v>
      </c>
      <c r="J1213" s="5" t="s">
        <v>1121</v>
      </c>
      <c r="K1213" s="7">
        <v>41788</v>
      </c>
      <c r="L1213" s="7"/>
      <c r="M1213" s="6" t="s">
        <v>404</v>
      </c>
      <c r="N1213" s="5" t="s">
        <v>47</v>
      </c>
      <c r="O1213" s="9"/>
      <c r="P1213" s="6" t="str">
        <f>VLOOKUP(Table1[[#This Row],[SMT]],Table13[[SMT'#]:[163 J Election Question]],9,0)</f>
        <v>No</v>
      </c>
      <c r="Q1213" s="6"/>
      <c r="R1213" s="6"/>
      <c r="S121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13" s="37">
        <f>VLOOKUP(Table1[[#This Row],[SMT]],'[1]Section 163(j) Election'!$A$5:$J$1406,7,0)</f>
        <v>0</v>
      </c>
    </row>
    <row r="1214" spans="1:20" s="5" customFormat="1" ht="30" customHeight="1" x14ac:dyDescent="0.25">
      <c r="A1214" s="5" t="s">
        <v>3871</v>
      </c>
      <c r="B1214" s="15">
        <v>66394</v>
      </c>
      <c r="C1214" s="6">
        <v>100</v>
      </c>
      <c r="D1214" s="5" t="s">
        <v>3871</v>
      </c>
      <c r="E1214" s="5" t="s">
        <v>3874</v>
      </c>
      <c r="F1214" s="5" t="s">
        <v>3875</v>
      </c>
      <c r="G1214" s="5" t="s">
        <v>3876</v>
      </c>
      <c r="H1214" s="5" t="s">
        <v>31</v>
      </c>
      <c r="I1214" s="5" t="s">
        <v>32</v>
      </c>
      <c r="J1214" s="5" t="s">
        <v>110</v>
      </c>
      <c r="K1214" s="7">
        <v>41852</v>
      </c>
      <c r="L1214" s="7"/>
      <c r="M1214" s="6" t="s">
        <v>459</v>
      </c>
      <c r="N1214" s="5" t="s">
        <v>47</v>
      </c>
      <c r="O1214" s="9"/>
      <c r="P1214" s="6" t="str">
        <f>VLOOKUP(Table1[[#This Row],[SMT]],Table13[[SMT'#]:[163 J Election Question]],9,0)</f>
        <v>No</v>
      </c>
      <c r="Q1214" s="6"/>
      <c r="R1214" s="6"/>
      <c r="S121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14" s="38">
        <f>VLOOKUP(Table1[[#This Row],[SMT]],'[1]Section 163(j) Election'!$A$5:$J$1406,7,0)</f>
        <v>0</v>
      </c>
    </row>
    <row r="1215" spans="1:20" s="5" customFormat="1" ht="30" customHeight="1" x14ac:dyDescent="0.25">
      <c r="A1215" s="5" t="s">
        <v>3146</v>
      </c>
      <c r="B1215" s="15">
        <v>66399</v>
      </c>
      <c r="C1215" s="6">
        <v>100</v>
      </c>
      <c r="D1215" s="5" t="s">
        <v>3146</v>
      </c>
      <c r="E1215" s="5" t="s">
        <v>3167</v>
      </c>
      <c r="F1215" s="5" t="s">
        <v>3168</v>
      </c>
      <c r="G1215" s="5" t="s">
        <v>368</v>
      </c>
      <c r="H1215" s="5" t="s">
        <v>100</v>
      </c>
      <c r="I1215" s="5" t="s">
        <v>32</v>
      </c>
      <c r="J1215" s="5" t="s">
        <v>122</v>
      </c>
      <c r="K1215" s="7">
        <v>41915</v>
      </c>
      <c r="L1215" s="7"/>
      <c r="M1215" s="6" t="s">
        <v>404</v>
      </c>
      <c r="N1215" s="5" t="s">
        <v>26</v>
      </c>
      <c r="O1215" s="9"/>
      <c r="P1215" s="6" t="str">
        <f>VLOOKUP(Table1[[#This Row],[SMT]],Table13[[SMT'#]:[163 J Election Question]],9,0)</f>
        <v>No</v>
      </c>
      <c r="Q1215" s="6"/>
      <c r="R1215" s="6"/>
      <c r="S121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15" s="37">
        <f>VLOOKUP(Table1[[#This Row],[SMT]],'[1]Section 163(j) Election'!$A$5:$J$1406,7,0)</f>
        <v>2022</v>
      </c>
    </row>
    <row r="1216" spans="1:20" s="5" customFormat="1" ht="30" customHeight="1" x14ac:dyDescent="0.25">
      <c r="A1216" s="5" t="s">
        <v>3146</v>
      </c>
      <c r="B1216" s="15">
        <v>66403</v>
      </c>
      <c r="C1216" s="6">
        <v>100</v>
      </c>
      <c r="D1216" s="5" t="s">
        <v>3146</v>
      </c>
      <c r="E1216" s="5" t="s">
        <v>3169</v>
      </c>
      <c r="F1216" s="5" t="s">
        <v>3170</v>
      </c>
      <c r="G1216" s="5" t="s">
        <v>1897</v>
      </c>
      <c r="H1216" s="5" t="s">
        <v>88</v>
      </c>
      <c r="I1216" s="5" t="s">
        <v>32</v>
      </c>
      <c r="J1216" s="5" t="s">
        <v>89</v>
      </c>
      <c r="K1216" s="7">
        <v>42174</v>
      </c>
      <c r="L1216" s="7"/>
      <c r="M1216" s="6" t="s">
        <v>459</v>
      </c>
      <c r="N1216" s="5" t="s">
        <v>47</v>
      </c>
      <c r="O1216" s="9"/>
      <c r="P1216" s="6" t="str">
        <f>VLOOKUP(Table1[[#This Row],[SMT]],Table13[[SMT'#]:[163 J Election Question]],9,0)</f>
        <v>No</v>
      </c>
      <c r="Q1216" s="6"/>
      <c r="R1216" s="6"/>
      <c r="S121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16" s="38">
        <f>VLOOKUP(Table1[[#This Row],[SMT]],'[1]Section 163(j) Election'!$A$5:$J$1406,7,0)</f>
        <v>2022</v>
      </c>
    </row>
    <row r="1217" spans="1:20" s="5" customFormat="1" ht="30" customHeight="1" x14ac:dyDescent="0.25">
      <c r="A1217" s="5" t="s">
        <v>1694</v>
      </c>
      <c r="B1217" s="15">
        <v>66411</v>
      </c>
      <c r="C1217" s="6">
        <v>100</v>
      </c>
      <c r="D1217" s="5" t="s">
        <v>1694</v>
      </c>
      <c r="E1217" s="5" t="s">
        <v>1702</v>
      </c>
      <c r="F1217" s="5" t="s">
        <v>1703</v>
      </c>
      <c r="G1217" s="5" t="s">
        <v>1704</v>
      </c>
      <c r="H1217" s="5" t="s">
        <v>463</v>
      </c>
      <c r="I1217" s="5" t="s">
        <v>452</v>
      </c>
      <c r="J1217" s="5" t="s">
        <v>302</v>
      </c>
      <c r="K1217" s="7">
        <v>41820</v>
      </c>
      <c r="L1217" s="7"/>
      <c r="M1217" s="6" t="s">
        <v>404</v>
      </c>
      <c r="N1217" s="5" t="s">
        <v>26</v>
      </c>
      <c r="O1217" s="9"/>
      <c r="P1217" s="6" t="str">
        <f>VLOOKUP(Table1[[#This Row],[SMT]],Table13[[SMT'#]:[163 J Election Question]],9,0)</f>
        <v>Yes</v>
      </c>
      <c r="Q1217" s="6">
        <v>2018</v>
      </c>
      <c r="R1217" s="6"/>
      <c r="S121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17" s="37">
        <f>VLOOKUP(Table1[[#This Row],[SMT]],'[1]Section 163(j) Election'!$A$5:$J$1406,7,0)</f>
        <v>2018</v>
      </c>
    </row>
    <row r="1218" spans="1:20" s="5" customFormat="1" ht="30" customHeight="1" x14ac:dyDescent="0.25">
      <c r="A1218" s="5" t="s">
        <v>1496</v>
      </c>
      <c r="B1218" s="15">
        <v>66421</v>
      </c>
      <c r="C1218" s="6">
        <v>100</v>
      </c>
      <c r="D1218" s="5" t="s">
        <v>1496</v>
      </c>
      <c r="E1218" s="5" t="s">
        <v>1525</v>
      </c>
      <c r="F1218" s="5" t="s">
        <v>1526</v>
      </c>
      <c r="G1218" s="5" t="s">
        <v>1527</v>
      </c>
      <c r="H1218" s="5" t="s">
        <v>127</v>
      </c>
      <c r="I1218" s="5" t="s">
        <v>43</v>
      </c>
      <c r="J1218" s="5" t="s">
        <v>44</v>
      </c>
      <c r="K1218" s="7">
        <v>42086</v>
      </c>
      <c r="L1218" s="7"/>
      <c r="M1218" s="6" t="s">
        <v>459</v>
      </c>
      <c r="N1218" s="5" t="s">
        <v>178</v>
      </c>
      <c r="O1218" s="9"/>
      <c r="P1218" s="6" t="str">
        <f>VLOOKUP(Table1[[#This Row],[SMT]],Table13[[SMT'#]:[163 J Election Question]],9,0)</f>
        <v>No</v>
      </c>
      <c r="Q1218" s="6"/>
      <c r="R1218" s="6"/>
      <c r="S121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18" s="38">
        <f>VLOOKUP(Table1[[#This Row],[SMT]],'[1]Section 163(j) Election'!$A$5:$J$1406,7,0)</f>
        <v>0</v>
      </c>
    </row>
    <row r="1219" spans="1:20" s="5" customFormat="1" ht="30" customHeight="1" x14ac:dyDescent="0.25">
      <c r="A1219" s="5" t="s">
        <v>1553</v>
      </c>
      <c r="B1219" s="15">
        <v>66423</v>
      </c>
      <c r="C1219" s="6">
        <v>100</v>
      </c>
      <c r="D1219" s="5" t="s">
        <v>1553</v>
      </c>
      <c r="E1219" s="5" t="s">
        <v>1560</v>
      </c>
      <c r="F1219" s="5" t="s">
        <v>1561</v>
      </c>
      <c r="G1219" s="5" t="s">
        <v>1562</v>
      </c>
      <c r="H1219" s="5" t="s">
        <v>127</v>
      </c>
      <c r="I1219" s="5" t="s">
        <v>43</v>
      </c>
      <c r="J1219" s="5" t="s">
        <v>1229</v>
      </c>
      <c r="K1219" s="7">
        <v>42537</v>
      </c>
      <c r="L1219" s="7"/>
      <c r="M1219" s="6" t="s">
        <v>454</v>
      </c>
      <c r="N1219" s="5" t="s">
        <v>47</v>
      </c>
      <c r="O1219" s="9"/>
      <c r="P1219" s="6" t="str">
        <f>VLOOKUP(Table1[[#This Row],[SMT]],Table13[[SMT'#]:[163 J Election Question]],9,0)</f>
        <v>No</v>
      </c>
      <c r="Q1219" s="6"/>
      <c r="R1219" s="6"/>
      <c r="S121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19" s="37">
        <f>VLOOKUP(Table1[[#This Row],[SMT]],'[1]Section 163(j) Election'!$A$5:$J$1406,7,0)</f>
        <v>0</v>
      </c>
    </row>
    <row r="1220" spans="1:20" s="5" customFormat="1" ht="30" customHeight="1" x14ac:dyDescent="0.25">
      <c r="A1220" s="5" t="s">
        <v>1694</v>
      </c>
      <c r="B1220" s="15">
        <v>66424</v>
      </c>
      <c r="C1220" s="6">
        <v>100</v>
      </c>
      <c r="D1220" s="5" t="s">
        <v>1694</v>
      </c>
      <c r="E1220" s="5" t="s">
        <v>1705</v>
      </c>
      <c r="F1220" s="5" t="s">
        <v>1706</v>
      </c>
      <c r="G1220" s="5" t="s">
        <v>1156</v>
      </c>
      <c r="H1220" s="5" t="s">
        <v>127</v>
      </c>
      <c r="I1220" s="5" t="s">
        <v>43</v>
      </c>
      <c r="J1220" s="5" t="s">
        <v>323</v>
      </c>
      <c r="K1220" s="7">
        <v>42025</v>
      </c>
      <c r="L1220" s="7"/>
      <c r="M1220" s="6" t="s">
        <v>459</v>
      </c>
      <c r="N1220" s="5" t="s">
        <v>47</v>
      </c>
      <c r="O1220" s="9"/>
      <c r="P1220" s="6" t="str">
        <f>VLOOKUP(Table1[[#This Row],[SMT]],Table13[[SMT'#]:[163 J Election Question]],9,0)</f>
        <v>No</v>
      </c>
      <c r="Q1220" s="6"/>
      <c r="R1220" s="6"/>
      <c r="S122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20" s="38">
        <f>VLOOKUP(Table1[[#This Row],[SMT]],'[1]Section 163(j) Election'!$A$5:$J$1406,7,0)</f>
        <v>0</v>
      </c>
    </row>
    <row r="1221" spans="1:20" s="5" customFormat="1" ht="30" customHeight="1" x14ac:dyDescent="0.25">
      <c r="A1221" s="5" t="s">
        <v>3871</v>
      </c>
      <c r="B1221" s="15">
        <v>66445</v>
      </c>
      <c r="C1221" s="6">
        <v>100</v>
      </c>
      <c r="D1221" s="5" t="s">
        <v>3871</v>
      </c>
      <c r="E1221" s="5" t="s">
        <v>3877</v>
      </c>
      <c r="F1221" s="5" t="s">
        <v>3878</v>
      </c>
      <c r="G1221" s="5" t="s">
        <v>152</v>
      </c>
      <c r="H1221" s="5" t="s">
        <v>31</v>
      </c>
      <c r="I1221" s="5" t="s">
        <v>32</v>
      </c>
      <c r="J1221" s="5" t="s">
        <v>153</v>
      </c>
      <c r="K1221" s="7">
        <v>41912</v>
      </c>
      <c r="L1221" s="7"/>
      <c r="M1221" s="6" t="s">
        <v>459</v>
      </c>
      <c r="N1221" s="5" t="s">
        <v>56</v>
      </c>
      <c r="O1221" s="9"/>
      <c r="P1221" s="6" t="str">
        <f>VLOOKUP(Table1[[#This Row],[SMT]],Table13[[SMT'#]:[163 J Election Question]],9,0)</f>
        <v>No</v>
      </c>
      <c r="Q1221" s="6"/>
      <c r="R1221" s="6"/>
      <c r="S122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21" s="37">
        <f>VLOOKUP(Table1[[#This Row],[SMT]],'[1]Section 163(j) Election'!$A$5:$J$1406,7,0)</f>
        <v>0</v>
      </c>
    </row>
    <row r="1222" spans="1:20" s="5" customFormat="1" ht="30" customHeight="1" x14ac:dyDescent="0.25">
      <c r="A1222" s="5" t="s">
        <v>1496</v>
      </c>
      <c r="B1222" s="15">
        <v>66476</v>
      </c>
      <c r="C1222" s="6">
        <v>100</v>
      </c>
      <c r="D1222" s="5" t="s">
        <v>1496</v>
      </c>
      <c r="E1222" s="5" t="s">
        <v>1528</v>
      </c>
      <c r="F1222" s="5" t="s">
        <v>1529</v>
      </c>
      <c r="G1222" s="5" t="s">
        <v>1530</v>
      </c>
      <c r="H1222" s="5" t="s">
        <v>630</v>
      </c>
      <c r="I1222" s="5" t="s">
        <v>43</v>
      </c>
      <c r="J1222" s="5" t="s">
        <v>1531</v>
      </c>
      <c r="K1222" s="7">
        <v>41856</v>
      </c>
      <c r="L1222" s="7"/>
      <c r="M1222" s="6" t="s">
        <v>459</v>
      </c>
      <c r="N1222" s="5" t="s">
        <v>26</v>
      </c>
      <c r="O1222" s="9"/>
      <c r="P1222" s="6" t="str">
        <f>VLOOKUP(Table1[[#This Row],[SMT]],Table13[[SMT'#]:[163 J Election Question]],9,0)</f>
        <v>Yes</v>
      </c>
      <c r="Q1222" s="6">
        <v>2018</v>
      </c>
      <c r="R1222" s="6"/>
      <c r="S122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22" s="38">
        <f>VLOOKUP(Table1[[#This Row],[SMT]],'[1]Section 163(j) Election'!$A$5:$J$1406,7,0)</f>
        <v>2018</v>
      </c>
    </row>
    <row r="1223" spans="1:20" s="5" customFormat="1" ht="30" customHeight="1" x14ac:dyDescent="0.25">
      <c r="A1223" s="5" t="s">
        <v>1665</v>
      </c>
      <c r="B1223" s="15">
        <v>66508</v>
      </c>
      <c r="C1223" s="6">
        <v>100</v>
      </c>
      <c r="D1223" s="5" t="s">
        <v>1665</v>
      </c>
      <c r="E1223" s="5" t="s">
        <v>1679</v>
      </c>
      <c r="F1223" s="5" t="s">
        <v>1680</v>
      </c>
      <c r="G1223" s="5" t="s">
        <v>725</v>
      </c>
      <c r="H1223" s="5" t="s">
        <v>132</v>
      </c>
      <c r="I1223" s="5" t="s">
        <v>133</v>
      </c>
      <c r="J1223" s="5" t="s">
        <v>19</v>
      </c>
      <c r="K1223" s="7">
        <v>42509</v>
      </c>
      <c r="L1223" s="7"/>
      <c r="M1223" s="6" t="s">
        <v>105</v>
      </c>
      <c r="N1223" s="5" t="s">
        <v>47</v>
      </c>
      <c r="O1223" s="9"/>
      <c r="P1223" s="6" t="str">
        <f>VLOOKUP(Table1[[#This Row],[SMT]],Table13[[SMT'#]:[163 J Election Question]],9,0)</f>
        <v>Yes</v>
      </c>
      <c r="Q1223" s="6">
        <v>2018</v>
      </c>
      <c r="R1223" s="6"/>
      <c r="S122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23" s="37">
        <f>VLOOKUP(Table1[[#This Row],[SMT]],'[1]Section 163(j) Election'!$A$5:$J$1406,7,0)</f>
        <v>2018</v>
      </c>
    </row>
    <row r="1224" spans="1:20" s="5" customFormat="1" ht="30" customHeight="1" x14ac:dyDescent="0.25">
      <c r="A1224" s="5" t="s">
        <v>1496</v>
      </c>
      <c r="B1224" s="15">
        <v>66519</v>
      </c>
      <c r="C1224" s="6">
        <v>48.5</v>
      </c>
      <c r="D1224" s="5" t="s">
        <v>1496</v>
      </c>
      <c r="E1224" s="5" t="s">
        <v>1532</v>
      </c>
      <c r="F1224" s="5" t="s">
        <v>1533</v>
      </c>
      <c r="G1224" s="5" t="s">
        <v>1367</v>
      </c>
      <c r="H1224" s="5" t="s">
        <v>42</v>
      </c>
      <c r="I1224" s="5" t="s">
        <v>43</v>
      </c>
      <c r="J1224" s="5" t="s">
        <v>1348</v>
      </c>
      <c r="K1224" s="7">
        <v>41950</v>
      </c>
      <c r="L1224" s="7"/>
      <c r="M1224" s="6" t="s">
        <v>454</v>
      </c>
      <c r="N1224" s="5" t="s">
        <v>47</v>
      </c>
      <c r="O1224" s="9"/>
      <c r="P1224" s="6" t="str">
        <f>VLOOKUP(Table1[[#This Row],[SMT]],Table13[[SMT'#]:[163 J Election Question]],9,0)</f>
        <v>No</v>
      </c>
      <c r="Q1224" s="6"/>
      <c r="R1224" s="6"/>
      <c r="S122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24" s="38">
        <f>VLOOKUP(Table1[[#This Row],[SMT]],'[1]Section 163(j) Election'!$A$5:$J$1406,7,0)</f>
        <v>0</v>
      </c>
    </row>
    <row r="1225" spans="1:20" s="5" customFormat="1" ht="30" customHeight="1" x14ac:dyDescent="0.25">
      <c r="A1225" s="5" t="s">
        <v>1537</v>
      </c>
      <c r="B1225" s="15">
        <v>66519</v>
      </c>
      <c r="C1225" s="6">
        <v>51.5</v>
      </c>
      <c r="D1225" s="5" t="s">
        <v>1537</v>
      </c>
      <c r="E1225" s="5" t="s">
        <v>1532</v>
      </c>
      <c r="F1225" s="5" t="s">
        <v>1533</v>
      </c>
      <c r="G1225" s="5" t="s">
        <v>1367</v>
      </c>
      <c r="H1225" s="5" t="s">
        <v>42</v>
      </c>
      <c r="I1225" s="5" t="s">
        <v>43</v>
      </c>
      <c r="J1225" s="5" t="s">
        <v>1348</v>
      </c>
      <c r="K1225" s="7">
        <v>41950</v>
      </c>
      <c r="L1225" s="7"/>
      <c r="M1225" s="6" t="s">
        <v>454</v>
      </c>
      <c r="N1225" s="5" t="s">
        <v>47</v>
      </c>
      <c r="O1225" s="9"/>
      <c r="P1225" s="6" t="str">
        <f>VLOOKUP(Table1[[#This Row],[SMT]],Table13[[SMT'#]:[163 J Election Question]],9,0)</f>
        <v>No</v>
      </c>
      <c r="Q1225" s="6"/>
      <c r="R1225" s="6"/>
      <c r="S122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25" s="37">
        <f>VLOOKUP(Table1[[#This Row],[SMT]],'[1]Section 163(j) Election'!$A$5:$J$1406,7,0)</f>
        <v>0</v>
      </c>
    </row>
    <row r="1226" spans="1:20" s="5" customFormat="1" ht="30" customHeight="1" x14ac:dyDescent="0.25">
      <c r="A1226" s="5" t="s">
        <v>3146</v>
      </c>
      <c r="B1226" s="15">
        <v>66525</v>
      </c>
      <c r="C1226" s="6">
        <v>100</v>
      </c>
      <c r="D1226" s="5" t="s">
        <v>3146</v>
      </c>
      <c r="E1226" s="5" t="s">
        <v>3171</v>
      </c>
      <c r="F1226" s="5" t="s">
        <v>3172</v>
      </c>
      <c r="G1226" s="5" t="s">
        <v>3173</v>
      </c>
      <c r="H1226" s="5" t="s">
        <v>139</v>
      </c>
      <c r="I1226" s="5" t="s">
        <v>32</v>
      </c>
      <c r="J1226" s="5" t="s">
        <v>160</v>
      </c>
      <c r="K1226" s="7">
        <v>42090</v>
      </c>
      <c r="L1226" s="7"/>
      <c r="M1226" s="6" t="s">
        <v>459</v>
      </c>
      <c r="N1226" s="5" t="s">
        <v>47</v>
      </c>
      <c r="O1226" s="9"/>
      <c r="P1226" s="6" t="str">
        <f>VLOOKUP(Table1[[#This Row],[SMT]],Table13[[SMT'#]:[163 J Election Question]],9,0)</f>
        <v>No</v>
      </c>
      <c r="Q1226" s="6"/>
      <c r="R1226" s="6"/>
      <c r="S122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26" s="38">
        <f>VLOOKUP(Table1[[#This Row],[SMT]],'[1]Section 163(j) Election'!$A$5:$J$1406,7,0)</f>
        <v>0</v>
      </c>
    </row>
    <row r="1227" spans="1:20" s="5" customFormat="1" ht="30" customHeight="1" x14ac:dyDescent="0.25">
      <c r="A1227" s="5" t="s">
        <v>900</v>
      </c>
      <c r="B1227" s="15">
        <v>66530</v>
      </c>
      <c r="C1227" s="6">
        <v>100</v>
      </c>
      <c r="D1227" s="5" t="s">
        <v>900</v>
      </c>
      <c r="E1227" s="5" t="s">
        <v>921</v>
      </c>
      <c r="F1227" s="5" t="s">
        <v>922</v>
      </c>
      <c r="G1227" s="5" t="s">
        <v>744</v>
      </c>
      <c r="H1227" s="5" t="s">
        <v>431</v>
      </c>
      <c r="I1227" s="5" t="s">
        <v>43</v>
      </c>
      <c r="J1227" s="5" t="s">
        <v>44</v>
      </c>
      <c r="K1227" s="7">
        <v>41844</v>
      </c>
      <c r="L1227" s="7"/>
      <c r="M1227" s="6" t="s">
        <v>404</v>
      </c>
      <c r="N1227" s="5" t="s">
        <v>26</v>
      </c>
      <c r="O1227" s="9"/>
      <c r="P1227" s="6" t="str">
        <f>VLOOKUP(Table1[[#This Row],[SMT]],Table13[[SMT'#]:[163 J Election Question]],9,0)</f>
        <v>No</v>
      </c>
      <c r="Q1227" s="6"/>
      <c r="R1227" s="6"/>
      <c r="S122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27" s="37">
        <f>VLOOKUP(Table1[[#This Row],[SMT]],'[1]Section 163(j) Election'!$A$5:$J$1406,7,0)</f>
        <v>2022</v>
      </c>
    </row>
    <row r="1228" spans="1:20" s="5" customFormat="1" ht="30" customHeight="1" x14ac:dyDescent="0.25">
      <c r="A1228" s="5" t="s">
        <v>3871</v>
      </c>
      <c r="B1228" s="15">
        <v>66536</v>
      </c>
      <c r="C1228" s="6">
        <v>100</v>
      </c>
      <c r="D1228" s="5" t="s">
        <v>3871</v>
      </c>
      <c r="E1228" s="5" t="s">
        <v>3879</v>
      </c>
      <c r="F1228" s="5" t="s">
        <v>3880</v>
      </c>
      <c r="G1228" s="5" t="s">
        <v>611</v>
      </c>
      <c r="H1228" s="5" t="s">
        <v>109</v>
      </c>
      <c r="I1228" s="5" t="s">
        <v>32</v>
      </c>
      <c r="J1228" s="5" t="s">
        <v>333</v>
      </c>
      <c r="K1228" s="7">
        <v>41911</v>
      </c>
      <c r="L1228" s="7"/>
      <c r="M1228" s="6" t="s">
        <v>454</v>
      </c>
      <c r="N1228" s="5" t="s">
        <v>47</v>
      </c>
      <c r="O1228" s="9"/>
      <c r="P1228" s="6" t="str">
        <f>VLOOKUP(Table1[[#This Row],[SMT]],Table13[[SMT'#]:[163 J Election Question]],9,0)</f>
        <v>No</v>
      </c>
      <c r="Q1228" s="6"/>
      <c r="R1228" s="6"/>
      <c r="S122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28" s="38">
        <f>VLOOKUP(Table1[[#This Row],[SMT]],'[1]Section 163(j) Election'!$A$5:$J$1406,7,0)</f>
        <v>0</v>
      </c>
    </row>
    <row r="1229" spans="1:20" s="5" customFormat="1" ht="30" customHeight="1" x14ac:dyDescent="0.25">
      <c r="A1229" s="5" t="s">
        <v>3146</v>
      </c>
      <c r="B1229" s="15">
        <v>66538</v>
      </c>
      <c r="C1229" s="6">
        <v>100</v>
      </c>
      <c r="D1229" s="5" t="s">
        <v>3146</v>
      </c>
      <c r="E1229" s="5" t="s">
        <v>3174</v>
      </c>
      <c r="F1229" s="5" t="s">
        <v>3175</v>
      </c>
      <c r="G1229" s="5" t="s">
        <v>3176</v>
      </c>
      <c r="H1229" s="5" t="s">
        <v>42</v>
      </c>
      <c r="I1229" s="5" t="s">
        <v>43</v>
      </c>
      <c r="J1229" s="5" t="s">
        <v>3177</v>
      </c>
      <c r="K1229" s="7">
        <v>42081</v>
      </c>
      <c r="L1229" s="7"/>
      <c r="M1229" s="6" t="s">
        <v>454</v>
      </c>
      <c r="N1229" s="5" t="s">
        <v>47</v>
      </c>
      <c r="O1229" s="9"/>
      <c r="P1229" s="6" t="str">
        <f>VLOOKUP(Table1[[#This Row],[SMT]],Table13[[SMT'#]:[163 J Election Question]],9,0)</f>
        <v>No</v>
      </c>
      <c r="Q1229" s="6"/>
      <c r="R1229" s="6"/>
      <c r="S122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29" s="37">
        <f>VLOOKUP(Table1[[#This Row],[SMT]],'[1]Section 163(j) Election'!$A$5:$J$1406,7,0)</f>
        <v>0</v>
      </c>
    </row>
    <row r="1230" spans="1:20" s="5" customFormat="1" ht="30" customHeight="1" x14ac:dyDescent="0.25">
      <c r="A1230" s="5" t="s">
        <v>3871</v>
      </c>
      <c r="B1230" s="15">
        <v>66540</v>
      </c>
      <c r="C1230" s="6">
        <v>100</v>
      </c>
      <c r="D1230" s="5" t="s">
        <v>3871</v>
      </c>
      <c r="E1230" s="5" t="s">
        <v>3881</v>
      </c>
      <c r="F1230" s="5" t="s">
        <v>3882</v>
      </c>
      <c r="G1230" s="5" t="s">
        <v>3883</v>
      </c>
      <c r="H1230" s="5" t="s">
        <v>31</v>
      </c>
      <c r="I1230" s="5" t="s">
        <v>32</v>
      </c>
      <c r="J1230" s="5" t="s">
        <v>1509</v>
      </c>
      <c r="K1230" s="7">
        <v>42355</v>
      </c>
      <c r="L1230" s="7"/>
      <c r="M1230" s="6" t="s">
        <v>459</v>
      </c>
      <c r="N1230" s="5" t="s">
        <v>26</v>
      </c>
      <c r="O1230" s="9"/>
      <c r="P1230" s="6" t="str">
        <f>VLOOKUP(Table1[[#This Row],[SMT]],Table13[[SMT'#]:[163 J Election Question]],9,0)</f>
        <v>Yes</v>
      </c>
      <c r="Q1230" s="6">
        <v>2018</v>
      </c>
      <c r="R1230" s="6"/>
      <c r="S123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30" s="38">
        <f>VLOOKUP(Table1[[#This Row],[SMT]],'[1]Section 163(j) Election'!$A$5:$J$1406,7,0)</f>
        <v>2018</v>
      </c>
    </row>
    <row r="1231" spans="1:20" s="5" customFormat="1" ht="30" customHeight="1" x14ac:dyDescent="0.25">
      <c r="A1231" s="5" t="s">
        <v>3871</v>
      </c>
      <c r="B1231" s="15">
        <v>66541</v>
      </c>
      <c r="C1231" s="6">
        <v>100</v>
      </c>
      <c r="D1231" s="5" t="s">
        <v>3871</v>
      </c>
      <c r="E1231" s="5" t="s">
        <v>3884</v>
      </c>
      <c r="F1231" s="5" t="s">
        <v>3885</v>
      </c>
      <c r="G1231" s="5" t="s">
        <v>3883</v>
      </c>
      <c r="H1231" s="5" t="s">
        <v>31</v>
      </c>
      <c r="I1231" s="5" t="s">
        <v>32</v>
      </c>
      <c r="J1231" s="5" t="s">
        <v>1509</v>
      </c>
      <c r="K1231" s="7">
        <v>42223</v>
      </c>
      <c r="L1231" s="7"/>
      <c r="M1231" s="6" t="s">
        <v>459</v>
      </c>
      <c r="N1231" s="5" t="s">
        <v>26</v>
      </c>
      <c r="O1231" s="9"/>
      <c r="P1231" s="6" t="str">
        <f>VLOOKUP(Table1[[#This Row],[SMT]],Table13[[SMT'#]:[163 J Election Question]],9,0)</f>
        <v>Yes</v>
      </c>
      <c r="Q1231" s="6">
        <v>2018</v>
      </c>
      <c r="R1231" s="6"/>
      <c r="S123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31" s="37">
        <f>VLOOKUP(Table1[[#This Row],[SMT]],'[1]Section 163(j) Election'!$A$5:$J$1406,7,0)</f>
        <v>2018</v>
      </c>
    </row>
    <row r="1232" spans="1:20" s="5" customFormat="1" ht="30" customHeight="1" x14ac:dyDescent="0.25">
      <c r="A1232" s="5" t="s">
        <v>3871</v>
      </c>
      <c r="B1232" s="15">
        <v>66544</v>
      </c>
      <c r="C1232" s="6">
        <v>61</v>
      </c>
      <c r="D1232" s="5" t="s">
        <v>3871</v>
      </c>
      <c r="E1232" s="5" t="s">
        <v>3886</v>
      </c>
      <c r="F1232" s="5" t="s">
        <v>3887</v>
      </c>
      <c r="G1232" s="5" t="s">
        <v>3883</v>
      </c>
      <c r="H1232" s="5" t="s">
        <v>31</v>
      </c>
      <c r="I1232" s="5" t="s">
        <v>32</v>
      </c>
      <c r="J1232" s="5" t="s">
        <v>1509</v>
      </c>
      <c r="K1232" s="7">
        <v>42341</v>
      </c>
      <c r="L1232" s="7"/>
      <c r="M1232" s="6" t="s">
        <v>454</v>
      </c>
      <c r="N1232" s="5" t="s">
        <v>26</v>
      </c>
      <c r="O1232" s="9"/>
      <c r="P1232" s="6" t="str">
        <f>VLOOKUP(Table1[[#This Row],[SMT]],Table13[[SMT'#]:[163 J Election Question]],9,0)</f>
        <v>Yes</v>
      </c>
      <c r="Q1232" s="6">
        <v>2018</v>
      </c>
      <c r="R1232" s="6"/>
      <c r="S123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32" s="38">
        <f>VLOOKUP(Table1[[#This Row],[SMT]],'[1]Section 163(j) Election'!$A$5:$J$1406,7,0)</f>
        <v>2018</v>
      </c>
    </row>
    <row r="1233" spans="1:20" s="5" customFormat="1" ht="30" customHeight="1" x14ac:dyDescent="0.25">
      <c r="A1233" s="5" t="s">
        <v>3904</v>
      </c>
      <c r="B1233" s="15">
        <v>66544</v>
      </c>
      <c r="C1233" s="6">
        <v>39</v>
      </c>
      <c r="D1233" s="5" t="s">
        <v>3904</v>
      </c>
      <c r="E1233" s="5" t="s">
        <v>3886</v>
      </c>
      <c r="F1233" s="5" t="s">
        <v>3887</v>
      </c>
      <c r="G1233" s="5" t="s">
        <v>3883</v>
      </c>
      <c r="H1233" s="5" t="s">
        <v>31</v>
      </c>
      <c r="I1233" s="5" t="s">
        <v>32</v>
      </c>
      <c r="J1233" s="5" t="s">
        <v>1509</v>
      </c>
      <c r="K1233" s="7">
        <v>42341</v>
      </c>
      <c r="L1233" s="7"/>
      <c r="M1233" s="6" t="s">
        <v>454</v>
      </c>
      <c r="N1233" s="5" t="s">
        <v>26</v>
      </c>
      <c r="O1233" s="9"/>
      <c r="P1233" s="6" t="str">
        <f>VLOOKUP(Table1[[#This Row],[SMT]],Table13[[SMT'#]:[163 J Election Question]],9,0)</f>
        <v>Yes</v>
      </c>
      <c r="Q1233" s="6">
        <v>2018</v>
      </c>
      <c r="R1233" s="6"/>
      <c r="S123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33" s="37">
        <f>VLOOKUP(Table1[[#This Row],[SMT]],'[1]Section 163(j) Election'!$A$5:$J$1406,7,0)</f>
        <v>2018</v>
      </c>
    </row>
    <row r="1234" spans="1:20" s="5" customFormat="1" ht="30" customHeight="1" x14ac:dyDescent="0.25">
      <c r="A1234" s="5" t="s">
        <v>1107</v>
      </c>
      <c r="B1234" s="15">
        <v>66545</v>
      </c>
      <c r="C1234" s="6">
        <v>100</v>
      </c>
      <c r="D1234" s="5" t="s">
        <v>1107</v>
      </c>
      <c r="E1234" s="5" t="s">
        <v>1115</v>
      </c>
      <c r="F1234" s="5" t="s">
        <v>1116</v>
      </c>
      <c r="G1234" s="5" t="s">
        <v>1117</v>
      </c>
      <c r="H1234" s="5" t="s">
        <v>144</v>
      </c>
      <c r="I1234" s="5" t="s">
        <v>133</v>
      </c>
      <c r="J1234" s="5" t="s">
        <v>298</v>
      </c>
      <c r="K1234" s="7">
        <v>42214</v>
      </c>
      <c r="L1234" s="7"/>
      <c r="M1234" s="6" t="s">
        <v>90</v>
      </c>
      <c r="N1234" s="5" t="s">
        <v>47</v>
      </c>
      <c r="O1234" s="9"/>
      <c r="P1234" s="6" t="s">
        <v>4525</v>
      </c>
      <c r="Q1234" s="6" t="s">
        <v>4525</v>
      </c>
      <c r="R1234" s="6"/>
      <c r="S1234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234" s="38" t="e">
        <f>VLOOKUP(Table1[[#This Row],[SMT]],'[1]Section 163(j) Election'!$A$5:$J$1406,7,0)</f>
        <v>#N/A</v>
      </c>
    </row>
    <row r="1235" spans="1:20" s="5" customFormat="1" ht="30" customHeight="1" x14ac:dyDescent="0.25">
      <c r="A1235" s="5" t="s">
        <v>3146</v>
      </c>
      <c r="B1235" s="15">
        <v>66552</v>
      </c>
      <c r="C1235" s="6">
        <v>100</v>
      </c>
      <c r="D1235" s="5" t="s">
        <v>3146</v>
      </c>
      <c r="E1235" s="5" t="s">
        <v>3178</v>
      </c>
      <c r="F1235" s="5" t="s">
        <v>3179</v>
      </c>
      <c r="G1235" s="5" t="s">
        <v>332</v>
      </c>
      <c r="H1235" s="5" t="s">
        <v>289</v>
      </c>
      <c r="I1235" s="5" t="s">
        <v>133</v>
      </c>
      <c r="J1235" s="5" t="s">
        <v>333</v>
      </c>
      <c r="K1235" s="7">
        <v>42527</v>
      </c>
      <c r="L1235" s="7"/>
      <c r="M1235" s="6" t="s">
        <v>90</v>
      </c>
      <c r="N1235" s="5" t="s">
        <v>47</v>
      </c>
      <c r="O1235" s="9"/>
      <c r="P1235" s="6" t="str">
        <f>VLOOKUP(Table1[[#This Row],[SMT]],Table13[[SMT'#]:[163 J Election Question]],9,0)</f>
        <v>Yes</v>
      </c>
      <c r="Q1235" s="6">
        <v>2018</v>
      </c>
      <c r="R1235" s="6"/>
      <c r="S123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35" s="37">
        <f>VLOOKUP(Table1[[#This Row],[SMT]],'[1]Section 163(j) Election'!$A$5:$J$1406,7,0)</f>
        <v>2018</v>
      </c>
    </row>
    <row r="1236" spans="1:20" s="5" customFormat="1" ht="30" customHeight="1" x14ac:dyDescent="0.25">
      <c r="A1236" s="5" t="s">
        <v>759</v>
      </c>
      <c r="B1236" s="15">
        <v>66561</v>
      </c>
      <c r="C1236" s="6">
        <v>7.95</v>
      </c>
      <c r="D1236" s="5" t="s">
        <v>759</v>
      </c>
      <c r="E1236" s="5" t="s">
        <v>782</v>
      </c>
      <c r="F1236" s="5" t="s">
        <v>783</v>
      </c>
      <c r="G1236" s="5" t="s">
        <v>784</v>
      </c>
      <c r="H1236" s="5" t="s">
        <v>109</v>
      </c>
      <c r="I1236" s="5" t="s">
        <v>32</v>
      </c>
      <c r="J1236" s="5" t="s">
        <v>785</v>
      </c>
      <c r="K1236" s="7">
        <v>42569</v>
      </c>
      <c r="L1236" s="7"/>
      <c r="M1236" s="6" t="s">
        <v>105</v>
      </c>
      <c r="N1236" s="5" t="s">
        <v>47</v>
      </c>
      <c r="O1236" s="9"/>
      <c r="P1236" s="6" t="str">
        <f>VLOOKUP(Table1[[#This Row],[SMT]],Table13[[SMT'#]:[163 J Election Question]],9,0)</f>
        <v>Yes</v>
      </c>
      <c r="Q1236" s="6">
        <v>2018</v>
      </c>
      <c r="R1236" s="6"/>
      <c r="S123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36" s="38">
        <f>VLOOKUP(Table1[[#This Row],[SMT]],'[1]Section 163(j) Election'!$A$5:$J$1406,7,0)</f>
        <v>2018</v>
      </c>
    </row>
    <row r="1237" spans="1:20" s="5" customFormat="1" ht="30" customHeight="1" x14ac:dyDescent="0.25">
      <c r="A1237" s="5" t="s">
        <v>3904</v>
      </c>
      <c r="B1237" s="15">
        <v>66561</v>
      </c>
      <c r="C1237" s="6">
        <v>37.5</v>
      </c>
      <c r="D1237" s="5" t="s">
        <v>3904</v>
      </c>
      <c r="E1237" s="5" t="s">
        <v>782</v>
      </c>
      <c r="F1237" s="5" t="s">
        <v>783</v>
      </c>
      <c r="G1237" s="5" t="s">
        <v>784</v>
      </c>
      <c r="H1237" s="5" t="s">
        <v>109</v>
      </c>
      <c r="I1237" s="5" t="s">
        <v>32</v>
      </c>
      <c r="J1237" s="5" t="s">
        <v>785</v>
      </c>
      <c r="K1237" s="7">
        <v>42569</v>
      </c>
      <c r="L1237" s="7"/>
      <c r="M1237" s="6" t="s">
        <v>105</v>
      </c>
      <c r="N1237" s="5" t="s">
        <v>47</v>
      </c>
      <c r="O1237" s="9"/>
      <c r="P1237" s="6" t="str">
        <f>VLOOKUP(Table1[[#This Row],[SMT]],Table13[[SMT'#]:[163 J Election Question]],9,0)</f>
        <v>Yes</v>
      </c>
      <c r="Q1237" s="6">
        <v>2018</v>
      </c>
      <c r="R1237" s="6"/>
      <c r="S123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37" s="37">
        <f>VLOOKUP(Table1[[#This Row],[SMT]],'[1]Section 163(j) Election'!$A$5:$J$1406,7,0)</f>
        <v>2018</v>
      </c>
    </row>
    <row r="1238" spans="1:20" s="5" customFormat="1" ht="30" customHeight="1" x14ac:dyDescent="0.25">
      <c r="A1238" s="5" t="s">
        <v>3958</v>
      </c>
      <c r="B1238" s="15">
        <v>66561</v>
      </c>
      <c r="C1238" s="6">
        <v>54.55</v>
      </c>
      <c r="D1238" s="5" t="s">
        <v>3958</v>
      </c>
      <c r="E1238" s="5" t="s">
        <v>782</v>
      </c>
      <c r="F1238" s="5" t="s">
        <v>783</v>
      </c>
      <c r="G1238" s="5" t="s">
        <v>784</v>
      </c>
      <c r="H1238" s="5" t="s">
        <v>109</v>
      </c>
      <c r="I1238" s="5" t="s">
        <v>32</v>
      </c>
      <c r="J1238" s="5" t="s">
        <v>785</v>
      </c>
      <c r="K1238" s="7">
        <v>42569</v>
      </c>
      <c r="L1238" s="7"/>
      <c r="M1238" s="6" t="s">
        <v>105</v>
      </c>
      <c r="N1238" s="5" t="s">
        <v>47</v>
      </c>
      <c r="O1238" s="9"/>
      <c r="P1238" s="6" t="str">
        <f>VLOOKUP(Table1[[#This Row],[SMT]],Table13[[SMT'#]:[163 J Election Question]],9,0)</f>
        <v>Yes</v>
      </c>
      <c r="Q1238" s="6">
        <v>2018</v>
      </c>
      <c r="R1238" s="6"/>
      <c r="S123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38" s="38">
        <f>VLOOKUP(Table1[[#This Row],[SMT]],'[1]Section 163(j) Election'!$A$5:$J$1406,7,0)</f>
        <v>2018</v>
      </c>
    </row>
    <row r="1239" spans="1:20" s="5" customFormat="1" ht="30" customHeight="1" x14ac:dyDescent="0.25">
      <c r="A1239" s="5" t="s">
        <v>3871</v>
      </c>
      <c r="B1239" s="15">
        <v>66563</v>
      </c>
      <c r="C1239" s="6">
        <v>100</v>
      </c>
      <c r="D1239" s="5" t="s">
        <v>3871</v>
      </c>
      <c r="E1239" s="5" t="s">
        <v>3888</v>
      </c>
      <c r="F1239" s="5" t="s">
        <v>3889</v>
      </c>
      <c r="G1239" s="5" t="s">
        <v>93</v>
      </c>
      <c r="H1239" s="5" t="s">
        <v>88</v>
      </c>
      <c r="I1239" s="5" t="s">
        <v>32</v>
      </c>
      <c r="J1239" s="5" t="s">
        <v>171</v>
      </c>
      <c r="K1239" s="7">
        <v>41956</v>
      </c>
      <c r="L1239" s="7"/>
      <c r="M1239" s="6" t="s">
        <v>459</v>
      </c>
      <c r="N1239" s="5" t="s">
        <v>47</v>
      </c>
      <c r="O1239" s="9"/>
      <c r="P1239" s="6" t="str">
        <f>VLOOKUP(Table1[[#This Row],[SMT]],Table13[[SMT'#]:[163 J Election Question]],9,0)</f>
        <v>No</v>
      </c>
      <c r="Q1239" s="6"/>
      <c r="R1239" s="6"/>
      <c r="S123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39" s="37">
        <f>VLOOKUP(Table1[[#This Row],[SMT]],'[1]Section 163(j) Election'!$A$5:$J$1406,7,0)</f>
        <v>2022</v>
      </c>
    </row>
    <row r="1240" spans="1:20" s="5" customFormat="1" ht="30" customHeight="1" x14ac:dyDescent="0.25">
      <c r="A1240" s="5" t="s">
        <v>3871</v>
      </c>
      <c r="B1240" s="15">
        <v>66564</v>
      </c>
      <c r="C1240" s="6">
        <v>100</v>
      </c>
      <c r="D1240" s="5" t="s">
        <v>3871</v>
      </c>
      <c r="E1240" s="5" t="s">
        <v>3890</v>
      </c>
      <c r="F1240" s="5" t="s">
        <v>3891</v>
      </c>
      <c r="G1240" s="5" t="s">
        <v>93</v>
      </c>
      <c r="H1240" s="5" t="s">
        <v>88</v>
      </c>
      <c r="I1240" s="5" t="s">
        <v>32</v>
      </c>
      <c r="J1240" s="5" t="s">
        <v>171</v>
      </c>
      <c r="K1240" s="7">
        <v>42101</v>
      </c>
      <c r="L1240" s="7"/>
      <c r="M1240" s="6" t="s">
        <v>459</v>
      </c>
      <c r="N1240" s="5" t="s">
        <v>178</v>
      </c>
      <c r="O1240" s="9"/>
      <c r="P1240" s="6" t="str">
        <f>VLOOKUP(Table1[[#This Row],[SMT]],Table13[[SMT'#]:[163 J Election Question]],9,0)</f>
        <v>No</v>
      </c>
      <c r="Q1240" s="6"/>
      <c r="R1240" s="6"/>
      <c r="S124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40" s="38">
        <f>VLOOKUP(Table1[[#This Row],[SMT]],'[1]Section 163(j) Election'!$A$5:$J$1406,7,0)</f>
        <v>0</v>
      </c>
    </row>
    <row r="1241" spans="1:20" s="5" customFormat="1" ht="30" customHeight="1" x14ac:dyDescent="0.25">
      <c r="A1241" s="5" t="s">
        <v>3871</v>
      </c>
      <c r="B1241" s="15">
        <v>66565</v>
      </c>
      <c r="C1241" s="6">
        <v>100</v>
      </c>
      <c r="D1241" s="5" t="s">
        <v>3871</v>
      </c>
      <c r="E1241" s="5" t="s">
        <v>3892</v>
      </c>
      <c r="F1241" s="5" t="s">
        <v>3893</v>
      </c>
      <c r="G1241" s="5" t="s">
        <v>93</v>
      </c>
      <c r="H1241" s="5" t="s">
        <v>88</v>
      </c>
      <c r="I1241" s="5" t="s">
        <v>32</v>
      </c>
      <c r="J1241" s="5" t="s">
        <v>171</v>
      </c>
      <c r="K1241" s="7">
        <v>41996</v>
      </c>
      <c r="L1241" s="7"/>
      <c r="M1241" s="6" t="s">
        <v>459</v>
      </c>
      <c r="N1241" s="5" t="s">
        <v>47</v>
      </c>
      <c r="O1241" s="9"/>
      <c r="P1241" s="6" t="str">
        <f>VLOOKUP(Table1[[#This Row],[SMT]],Table13[[SMT'#]:[163 J Election Question]],9,0)</f>
        <v>No</v>
      </c>
      <c r="Q1241" s="6"/>
      <c r="R1241" s="6"/>
      <c r="S124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41" s="37">
        <f>VLOOKUP(Table1[[#This Row],[SMT]],'[1]Section 163(j) Election'!$A$5:$J$1406,7,0)</f>
        <v>0</v>
      </c>
    </row>
    <row r="1242" spans="1:20" s="5" customFormat="1" ht="30" customHeight="1" x14ac:dyDescent="0.25">
      <c r="A1242" s="5" t="s">
        <v>3843</v>
      </c>
      <c r="B1242" s="15">
        <v>66572</v>
      </c>
      <c r="C1242" s="6">
        <v>100</v>
      </c>
      <c r="D1242" s="5" t="s">
        <v>3843</v>
      </c>
      <c r="E1242" s="5" t="s">
        <v>3862</v>
      </c>
      <c r="F1242" s="5" t="s">
        <v>3863</v>
      </c>
      <c r="G1242" s="5" t="s">
        <v>1947</v>
      </c>
      <c r="H1242" s="5" t="s">
        <v>203</v>
      </c>
      <c r="I1242" s="5" t="s">
        <v>133</v>
      </c>
      <c r="J1242" s="5" t="s">
        <v>254</v>
      </c>
      <c r="K1242" s="7">
        <v>41955</v>
      </c>
      <c r="L1242" s="7"/>
      <c r="M1242" s="6" t="s">
        <v>454</v>
      </c>
      <c r="N1242" s="5" t="s">
        <v>47</v>
      </c>
      <c r="O1242" s="9"/>
      <c r="P1242" s="6" t="str">
        <f>VLOOKUP(Table1[[#This Row],[SMT]],Table13[[SMT'#]:[163 J Election Question]],9,0)</f>
        <v>No</v>
      </c>
      <c r="Q1242" s="6"/>
      <c r="R1242" s="6"/>
      <c r="S124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42" s="38">
        <f>VLOOKUP(Table1[[#This Row],[SMT]],'[1]Section 163(j) Election'!$A$5:$J$1406,7,0)</f>
        <v>0</v>
      </c>
    </row>
    <row r="1243" spans="1:20" s="5" customFormat="1" ht="30" customHeight="1" x14ac:dyDescent="0.25">
      <c r="A1243" s="5" t="s">
        <v>3843</v>
      </c>
      <c r="B1243" s="15">
        <v>66573</v>
      </c>
      <c r="C1243" s="6">
        <v>12</v>
      </c>
      <c r="D1243" s="5" t="s">
        <v>3843</v>
      </c>
      <c r="E1243" s="5" t="s">
        <v>3864</v>
      </c>
      <c r="F1243" s="5" t="s">
        <v>3865</v>
      </c>
      <c r="G1243" s="5" t="s">
        <v>1947</v>
      </c>
      <c r="H1243" s="5" t="s">
        <v>203</v>
      </c>
      <c r="I1243" s="5" t="s">
        <v>133</v>
      </c>
      <c r="J1243" s="5" t="s">
        <v>254</v>
      </c>
      <c r="K1243" s="7">
        <v>41946</v>
      </c>
      <c r="L1243" s="7"/>
      <c r="M1243" s="6" t="s">
        <v>454</v>
      </c>
      <c r="N1243" s="5" t="s">
        <v>47</v>
      </c>
      <c r="O1243" s="9"/>
      <c r="P1243" s="6" t="str">
        <f>VLOOKUP(Table1[[#This Row],[SMT]],Table13[[SMT'#]:[163 J Election Question]],9,0)</f>
        <v>No</v>
      </c>
      <c r="Q1243" s="6"/>
      <c r="R1243" s="6"/>
      <c r="S124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43" s="37">
        <f>VLOOKUP(Table1[[#This Row],[SMT]],'[1]Section 163(j) Election'!$A$5:$J$1406,7,0)</f>
        <v>0</v>
      </c>
    </row>
    <row r="1244" spans="1:20" s="5" customFormat="1" ht="30" customHeight="1" x14ac:dyDescent="0.25">
      <c r="A1244" s="5" t="s">
        <v>3904</v>
      </c>
      <c r="B1244" s="15">
        <v>66573</v>
      </c>
      <c r="C1244" s="6">
        <v>88</v>
      </c>
      <c r="D1244" s="5" t="s">
        <v>3904</v>
      </c>
      <c r="E1244" s="5" t="s">
        <v>3864</v>
      </c>
      <c r="F1244" s="5" t="s">
        <v>3865</v>
      </c>
      <c r="G1244" s="5" t="s">
        <v>1947</v>
      </c>
      <c r="H1244" s="5" t="s">
        <v>203</v>
      </c>
      <c r="I1244" s="5" t="s">
        <v>133</v>
      </c>
      <c r="J1244" s="5" t="s">
        <v>254</v>
      </c>
      <c r="K1244" s="7">
        <v>41946</v>
      </c>
      <c r="L1244" s="7"/>
      <c r="M1244" s="6" t="s">
        <v>454</v>
      </c>
      <c r="N1244" s="5" t="s">
        <v>47</v>
      </c>
      <c r="O1244" s="9"/>
      <c r="P1244" s="6" t="str">
        <f>VLOOKUP(Table1[[#This Row],[SMT]],Table13[[SMT'#]:[163 J Election Question]],9,0)</f>
        <v>No</v>
      </c>
      <c r="Q1244" s="6"/>
      <c r="R1244" s="6"/>
      <c r="S124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44" s="38">
        <f>VLOOKUP(Table1[[#This Row],[SMT]],'[1]Section 163(j) Election'!$A$5:$J$1406,7,0)</f>
        <v>0</v>
      </c>
    </row>
    <row r="1245" spans="1:20" s="5" customFormat="1" ht="30" customHeight="1" x14ac:dyDescent="0.25">
      <c r="A1245" s="5" t="s">
        <v>1239</v>
      </c>
      <c r="B1245" s="15">
        <v>66577</v>
      </c>
      <c r="C1245" s="6">
        <v>100</v>
      </c>
      <c r="D1245" s="5" t="s">
        <v>1239</v>
      </c>
      <c r="E1245" s="5" t="s">
        <v>1248</v>
      </c>
      <c r="F1245" s="5" t="s">
        <v>1249</v>
      </c>
      <c r="G1245" s="5" t="s">
        <v>1250</v>
      </c>
      <c r="H1245" s="5" t="s">
        <v>164</v>
      </c>
      <c r="I1245" s="5" t="s">
        <v>133</v>
      </c>
      <c r="J1245" s="5" t="s">
        <v>1251</v>
      </c>
      <c r="K1245" s="7">
        <v>42397</v>
      </c>
      <c r="L1245" s="7"/>
      <c r="M1245" s="6" t="s">
        <v>90</v>
      </c>
      <c r="N1245" s="5" t="s">
        <v>47</v>
      </c>
      <c r="O1245" s="9"/>
      <c r="P1245" s="6" t="str">
        <f>VLOOKUP(Table1[[#This Row],[SMT]],Table13[[SMT'#]:[163 J Election Question]],9,0)</f>
        <v>Yes</v>
      </c>
      <c r="Q1245" s="6">
        <v>2018</v>
      </c>
      <c r="R1245" s="6"/>
      <c r="S124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45" s="37">
        <f>VLOOKUP(Table1[[#This Row],[SMT]],'[1]Section 163(j) Election'!$A$5:$J$1406,7,0)</f>
        <v>2018</v>
      </c>
    </row>
    <row r="1246" spans="1:20" s="5" customFormat="1" ht="30" customHeight="1" x14ac:dyDescent="0.25">
      <c r="A1246" s="5" t="s">
        <v>1694</v>
      </c>
      <c r="B1246" s="15">
        <v>66580</v>
      </c>
      <c r="C1246" s="6">
        <v>100</v>
      </c>
      <c r="D1246" s="5" t="s">
        <v>1694</v>
      </c>
      <c r="E1246" s="5" t="s">
        <v>1707</v>
      </c>
      <c r="F1246" s="5" t="s">
        <v>1708</v>
      </c>
      <c r="G1246" s="5" t="s">
        <v>1709</v>
      </c>
      <c r="H1246" s="5" t="s">
        <v>132</v>
      </c>
      <c r="I1246" s="5" t="s">
        <v>133</v>
      </c>
      <c r="J1246" s="5" t="s">
        <v>1710</v>
      </c>
      <c r="K1246" s="7">
        <v>42088</v>
      </c>
      <c r="L1246" s="7"/>
      <c r="M1246" s="6" t="s">
        <v>459</v>
      </c>
      <c r="N1246" s="5" t="s">
        <v>47</v>
      </c>
      <c r="O1246" s="9"/>
      <c r="P1246" s="6" t="str">
        <f>VLOOKUP(Table1[[#This Row],[SMT]],Table13[[SMT'#]:[163 J Election Question]],9,0)</f>
        <v>Yes</v>
      </c>
      <c r="Q1246" s="6">
        <v>2018</v>
      </c>
      <c r="R1246" s="6"/>
      <c r="S124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46" s="38">
        <f>VLOOKUP(Table1[[#This Row],[SMT]],'[1]Section 163(j) Election'!$A$5:$J$1406,7,0)</f>
        <v>2018</v>
      </c>
    </row>
    <row r="1247" spans="1:20" s="5" customFormat="1" ht="30" customHeight="1" x14ac:dyDescent="0.25">
      <c r="A1247" s="5" t="s">
        <v>3146</v>
      </c>
      <c r="B1247" s="15">
        <v>66583</v>
      </c>
      <c r="C1247" s="6">
        <v>100</v>
      </c>
      <c r="D1247" s="5" t="s">
        <v>3146</v>
      </c>
      <c r="E1247" s="5" t="s">
        <v>3180</v>
      </c>
      <c r="F1247" s="5" t="s">
        <v>3181</v>
      </c>
      <c r="G1247" s="5" t="s">
        <v>3182</v>
      </c>
      <c r="H1247" s="5" t="s">
        <v>100</v>
      </c>
      <c r="I1247" s="5" t="s">
        <v>32</v>
      </c>
      <c r="J1247" s="5" t="s">
        <v>122</v>
      </c>
      <c r="K1247" s="7">
        <v>42075</v>
      </c>
      <c r="L1247" s="7"/>
      <c r="M1247" s="6" t="s">
        <v>459</v>
      </c>
      <c r="N1247" s="5" t="s">
        <v>26</v>
      </c>
      <c r="O1247" s="9"/>
      <c r="P1247" s="6" t="str">
        <f>VLOOKUP(Table1[[#This Row],[SMT]],Table13[[SMT'#]:[163 J Election Question]],9,0)</f>
        <v>No</v>
      </c>
      <c r="Q1247" s="6"/>
      <c r="R1247" s="6"/>
      <c r="S124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47" s="37">
        <f>VLOOKUP(Table1[[#This Row],[SMT]],'[1]Section 163(j) Election'!$A$5:$J$1406,7,0)</f>
        <v>2022</v>
      </c>
    </row>
    <row r="1248" spans="1:20" s="5" customFormat="1" ht="30" customHeight="1" x14ac:dyDescent="0.25">
      <c r="A1248" s="5" t="s">
        <v>1713</v>
      </c>
      <c r="B1248" s="15">
        <v>66584</v>
      </c>
      <c r="C1248" s="6">
        <v>100</v>
      </c>
      <c r="D1248" s="5" t="s">
        <v>1713</v>
      </c>
      <c r="E1248" s="5" t="s">
        <v>1714</v>
      </c>
      <c r="F1248" s="5" t="s">
        <v>1715</v>
      </c>
      <c r="G1248" s="5" t="s">
        <v>1716</v>
      </c>
      <c r="H1248" s="5" t="s">
        <v>31</v>
      </c>
      <c r="I1248" s="5" t="s">
        <v>32</v>
      </c>
      <c r="J1248" s="5" t="s">
        <v>19</v>
      </c>
      <c r="K1248" s="7">
        <v>42408</v>
      </c>
      <c r="L1248" s="7"/>
      <c r="M1248" s="6" t="s">
        <v>454</v>
      </c>
      <c r="N1248" s="5" t="s">
        <v>47</v>
      </c>
      <c r="O1248" s="9"/>
      <c r="P1248" s="6" t="str">
        <f>VLOOKUP(Table1[[#This Row],[SMT]],Table13[[SMT'#]:[163 J Election Question]],9,0)</f>
        <v>Yes</v>
      </c>
      <c r="Q1248" s="6">
        <v>2018</v>
      </c>
      <c r="R1248" s="6"/>
      <c r="S124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48" s="38">
        <f>VLOOKUP(Table1[[#This Row],[SMT]],'[1]Section 163(j) Election'!$A$5:$J$1406,7,0)</f>
        <v>2018</v>
      </c>
    </row>
    <row r="1249" spans="1:20" s="5" customFormat="1" ht="30" customHeight="1" x14ac:dyDescent="0.25">
      <c r="A1249" s="5" t="s">
        <v>3146</v>
      </c>
      <c r="B1249" s="15">
        <v>66585</v>
      </c>
      <c r="C1249" s="6">
        <v>100</v>
      </c>
      <c r="D1249" s="5" t="s">
        <v>3146</v>
      </c>
      <c r="E1249" s="5" t="s">
        <v>3183</v>
      </c>
      <c r="F1249" s="5" t="s">
        <v>3184</v>
      </c>
      <c r="G1249" s="5" t="s">
        <v>1659</v>
      </c>
      <c r="H1249" s="5" t="s">
        <v>31</v>
      </c>
      <c r="I1249" s="5" t="s">
        <v>32</v>
      </c>
      <c r="J1249" s="5" t="s">
        <v>153</v>
      </c>
      <c r="K1249" s="7">
        <v>42200</v>
      </c>
      <c r="L1249" s="7"/>
      <c r="M1249" s="6" t="s">
        <v>454</v>
      </c>
      <c r="N1249" s="5" t="s">
        <v>47</v>
      </c>
      <c r="O1249" s="9"/>
      <c r="P1249" s="6" t="str">
        <f>VLOOKUP(Table1[[#This Row],[SMT]],Table13[[SMT'#]:[163 J Election Question]],9,0)</f>
        <v>No</v>
      </c>
      <c r="Q1249" s="6"/>
      <c r="R1249" s="6"/>
      <c r="S124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49" s="37">
        <f>VLOOKUP(Table1[[#This Row],[SMT]],'[1]Section 163(j) Election'!$A$5:$J$1406,7,0)</f>
        <v>0</v>
      </c>
    </row>
    <row r="1250" spans="1:20" s="5" customFormat="1" ht="30" customHeight="1" x14ac:dyDescent="0.25">
      <c r="A1250" s="5" t="s">
        <v>1107</v>
      </c>
      <c r="B1250" s="15">
        <v>66586</v>
      </c>
      <c r="C1250" s="6">
        <v>100</v>
      </c>
      <c r="D1250" s="5" t="s">
        <v>1107</v>
      </c>
      <c r="E1250" s="5" t="s">
        <v>1118</v>
      </c>
      <c r="F1250" s="5" t="s">
        <v>1119</v>
      </c>
      <c r="G1250" s="5" t="s">
        <v>1120</v>
      </c>
      <c r="H1250" s="5" t="s">
        <v>451</v>
      </c>
      <c r="I1250" s="5" t="s">
        <v>452</v>
      </c>
      <c r="J1250" s="5" t="s">
        <v>1121</v>
      </c>
      <c r="K1250" s="7">
        <v>42180</v>
      </c>
      <c r="L1250" s="7"/>
      <c r="M1250" s="6" t="s">
        <v>90</v>
      </c>
      <c r="N1250" s="5" t="s">
        <v>26</v>
      </c>
      <c r="O1250" s="9"/>
      <c r="P1250" s="6" t="str">
        <f>VLOOKUP(Table1[[#This Row],[SMT]],Table13[[SMT'#]:[163 J Election Question]],9,0)</f>
        <v>Yes</v>
      </c>
      <c r="Q1250" s="6">
        <v>2018</v>
      </c>
      <c r="R1250" s="6"/>
      <c r="S125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50" s="38">
        <f>VLOOKUP(Table1[[#This Row],[SMT]],'[1]Section 163(j) Election'!$A$5:$J$1406,7,0)</f>
        <v>2018</v>
      </c>
    </row>
    <row r="1251" spans="1:20" s="5" customFormat="1" ht="30" customHeight="1" x14ac:dyDescent="0.25">
      <c r="A1251" s="5" t="s">
        <v>3823</v>
      </c>
      <c r="B1251" s="15">
        <v>66614</v>
      </c>
      <c r="C1251" s="6">
        <v>78.069999999999993</v>
      </c>
      <c r="D1251" s="5" t="s">
        <v>3823</v>
      </c>
      <c r="E1251" s="5" t="s">
        <v>3833</v>
      </c>
      <c r="F1251" s="5" t="s">
        <v>3834</v>
      </c>
      <c r="G1251" s="5" t="s">
        <v>2725</v>
      </c>
      <c r="H1251" s="5" t="s">
        <v>31</v>
      </c>
      <c r="I1251" s="5" t="s">
        <v>32</v>
      </c>
      <c r="J1251" s="5" t="s">
        <v>1509</v>
      </c>
      <c r="K1251" s="7">
        <v>42206</v>
      </c>
      <c r="L1251" s="7"/>
      <c r="M1251" s="6" t="s">
        <v>459</v>
      </c>
      <c r="N1251" s="5" t="s">
        <v>47</v>
      </c>
      <c r="O1251" s="9"/>
      <c r="P1251" s="6" t="str">
        <f>VLOOKUP(Table1[[#This Row],[SMT]],Table13[[SMT'#]:[163 J Election Question]],9,0)</f>
        <v>No</v>
      </c>
      <c r="Q1251" s="6"/>
      <c r="R1251" s="6"/>
      <c r="S125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51" s="37">
        <f>VLOOKUP(Table1[[#This Row],[SMT]],'[1]Section 163(j) Election'!$A$5:$J$1406,7,0)</f>
        <v>0</v>
      </c>
    </row>
    <row r="1252" spans="1:20" s="5" customFormat="1" ht="30" customHeight="1" x14ac:dyDescent="0.25">
      <c r="A1252" s="5" t="s">
        <v>3871</v>
      </c>
      <c r="B1252" s="15">
        <v>66614</v>
      </c>
      <c r="C1252" s="6">
        <v>21.93</v>
      </c>
      <c r="D1252" s="5" t="s">
        <v>3871</v>
      </c>
      <c r="E1252" s="5" t="s">
        <v>3833</v>
      </c>
      <c r="F1252" s="5" t="s">
        <v>3834</v>
      </c>
      <c r="G1252" s="5" t="s">
        <v>2725</v>
      </c>
      <c r="H1252" s="5" t="s">
        <v>31</v>
      </c>
      <c r="I1252" s="5" t="s">
        <v>32</v>
      </c>
      <c r="J1252" s="5" t="s">
        <v>1509</v>
      </c>
      <c r="K1252" s="7">
        <v>42206</v>
      </c>
      <c r="L1252" s="7"/>
      <c r="M1252" s="6" t="s">
        <v>459</v>
      </c>
      <c r="N1252" s="5" t="s">
        <v>47</v>
      </c>
      <c r="O1252" s="9"/>
      <c r="P1252" s="6" t="str">
        <f>VLOOKUP(Table1[[#This Row],[SMT]],Table13[[SMT'#]:[163 J Election Question]],9,0)</f>
        <v>No</v>
      </c>
      <c r="Q1252" s="6"/>
      <c r="R1252" s="6"/>
      <c r="S125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52" s="38">
        <f>VLOOKUP(Table1[[#This Row],[SMT]],'[1]Section 163(j) Election'!$A$5:$J$1406,7,0)</f>
        <v>0</v>
      </c>
    </row>
    <row r="1253" spans="1:20" s="5" customFormat="1" ht="30" customHeight="1" x14ac:dyDescent="0.25">
      <c r="A1253" s="5" t="s">
        <v>759</v>
      </c>
      <c r="B1253" s="15">
        <v>66623</v>
      </c>
      <c r="C1253" s="6">
        <v>31.27</v>
      </c>
      <c r="D1253" s="5" t="s">
        <v>759</v>
      </c>
      <c r="E1253" s="5" t="s">
        <v>786</v>
      </c>
      <c r="F1253" s="5" t="s">
        <v>787</v>
      </c>
      <c r="G1253" s="5" t="s">
        <v>767</v>
      </c>
      <c r="H1253" s="5" t="s">
        <v>53</v>
      </c>
      <c r="I1253" s="5" t="s">
        <v>43</v>
      </c>
      <c r="J1253" s="5" t="s">
        <v>33</v>
      </c>
      <c r="K1253" s="7">
        <v>42122</v>
      </c>
      <c r="L1253" s="7"/>
      <c r="M1253" s="6" t="s">
        <v>454</v>
      </c>
      <c r="N1253" s="5" t="s">
        <v>47</v>
      </c>
      <c r="O1253" s="9"/>
      <c r="P1253" s="6" t="str">
        <f>VLOOKUP(Table1[[#This Row],[SMT]],Table13[[SMT'#]:[163 J Election Question]],9,0)</f>
        <v>No</v>
      </c>
      <c r="Q1253" s="6"/>
      <c r="R1253" s="6"/>
      <c r="S125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53" s="37">
        <f>VLOOKUP(Table1[[#This Row],[SMT]],'[1]Section 163(j) Election'!$A$5:$J$1406,7,0)</f>
        <v>0</v>
      </c>
    </row>
    <row r="1254" spans="1:20" s="5" customFormat="1" ht="30" customHeight="1" x14ac:dyDescent="0.25">
      <c r="A1254" s="5" t="s">
        <v>800</v>
      </c>
      <c r="B1254" s="15">
        <v>66623</v>
      </c>
      <c r="C1254" s="6">
        <v>8.2899999999999991</v>
      </c>
      <c r="D1254" s="5" t="s">
        <v>800</v>
      </c>
      <c r="E1254" s="5" t="s">
        <v>786</v>
      </c>
      <c r="F1254" s="5" t="s">
        <v>787</v>
      </c>
      <c r="G1254" s="5" t="s">
        <v>767</v>
      </c>
      <c r="H1254" s="5" t="s">
        <v>53</v>
      </c>
      <c r="I1254" s="5" t="s">
        <v>43</v>
      </c>
      <c r="J1254" s="5" t="s">
        <v>33</v>
      </c>
      <c r="K1254" s="7">
        <v>42122</v>
      </c>
      <c r="L1254" s="7"/>
      <c r="M1254" s="6" t="s">
        <v>454</v>
      </c>
      <c r="N1254" s="5" t="s">
        <v>47</v>
      </c>
      <c r="O1254" s="9"/>
      <c r="P1254" s="6" t="str">
        <f>VLOOKUP(Table1[[#This Row],[SMT]],Table13[[SMT'#]:[163 J Election Question]],9,0)</f>
        <v>No</v>
      </c>
      <c r="Q1254" s="6"/>
      <c r="R1254" s="6"/>
      <c r="S125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54" s="38">
        <f>VLOOKUP(Table1[[#This Row],[SMT]],'[1]Section 163(j) Election'!$A$5:$J$1406,7,0)</f>
        <v>0</v>
      </c>
    </row>
    <row r="1255" spans="1:20" s="5" customFormat="1" ht="30" customHeight="1" x14ac:dyDescent="0.25">
      <c r="A1255" s="5" t="s">
        <v>1496</v>
      </c>
      <c r="B1255" s="15">
        <v>66623</v>
      </c>
      <c r="C1255" s="6">
        <v>60.44</v>
      </c>
      <c r="D1255" s="5" t="s">
        <v>1496</v>
      </c>
      <c r="E1255" s="5" t="s">
        <v>786</v>
      </c>
      <c r="F1255" s="5" t="s">
        <v>787</v>
      </c>
      <c r="G1255" s="5" t="s">
        <v>767</v>
      </c>
      <c r="H1255" s="5" t="s">
        <v>53</v>
      </c>
      <c r="I1255" s="5" t="s">
        <v>43</v>
      </c>
      <c r="J1255" s="5" t="s">
        <v>33</v>
      </c>
      <c r="K1255" s="7">
        <v>42122</v>
      </c>
      <c r="L1255" s="7"/>
      <c r="M1255" s="6" t="s">
        <v>454</v>
      </c>
      <c r="N1255" s="5" t="s">
        <v>47</v>
      </c>
      <c r="O1255" s="9"/>
      <c r="P1255" s="6" t="str">
        <f>VLOOKUP(Table1[[#This Row],[SMT]],Table13[[SMT'#]:[163 J Election Question]],9,0)</f>
        <v>No</v>
      </c>
      <c r="Q1255" s="6"/>
      <c r="R1255" s="6"/>
      <c r="S125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55" s="37">
        <f>VLOOKUP(Table1[[#This Row],[SMT]],'[1]Section 163(j) Election'!$A$5:$J$1406,7,0)</f>
        <v>0</v>
      </c>
    </row>
    <row r="1256" spans="1:20" s="5" customFormat="1" ht="30" customHeight="1" x14ac:dyDescent="0.25">
      <c r="A1256" s="5" t="s">
        <v>1537</v>
      </c>
      <c r="B1256" s="15">
        <v>66635</v>
      </c>
      <c r="C1256" s="6">
        <v>100</v>
      </c>
      <c r="D1256" s="5" t="s">
        <v>1537</v>
      </c>
      <c r="E1256" s="5" t="s">
        <v>1545</v>
      </c>
      <c r="F1256" s="5" t="s">
        <v>1546</v>
      </c>
      <c r="G1256" s="5" t="s">
        <v>1396</v>
      </c>
      <c r="H1256" s="5" t="s">
        <v>42</v>
      </c>
      <c r="I1256" s="5" t="s">
        <v>43</v>
      </c>
      <c r="J1256" s="5" t="s">
        <v>1348</v>
      </c>
      <c r="K1256" s="7">
        <v>42181</v>
      </c>
      <c r="L1256" s="7"/>
      <c r="M1256" s="6" t="s">
        <v>454</v>
      </c>
      <c r="N1256" s="5" t="s">
        <v>47</v>
      </c>
      <c r="O1256" s="9"/>
      <c r="P1256" s="6" t="str">
        <f>VLOOKUP(Table1[[#This Row],[SMT]],Table13[[SMT'#]:[163 J Election Question]],9,0)</f>
        <v>No</v>
      </c>
      <c r="Q1256" s="6"/>
      <c r="R1256" s="6"/>
      <c r="S125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56" s="38">
        <f>VLOOKUP(Table1[[#This Row],[SMT]],'[1]Section 163(j) Election'!$A$5:$J$1406,7,0)</f>
        <v>0</v>
      </c>
    </row>
    <row r="1257" spans="1:20" s="5" customFormat="1" ht="30" customHeight="1" x14ac:dyDescent="0.25">
      <c r="A1257" s="5" t="s">
        <v>1713</v>
      </c>
      <c r="B1257" s="15">
        <v>66645</v>
      </c>
      <c r="C1257" s="6">
        <v>100</v>
      </c>
      <c r="D1257" s="5" t="s">
        <v>1713</v>
      </c>
      <c r="E1257" s="5" t="s">
        <v>1717</v>
      </c>
      <c r="F1257" s="5" t="s">
        <v>1718</v>
      </c>
      <c r="G1257" s="5" t="s">
        <v>1719</v>
      </c>
      <c r="H1257" s="5" t="s">
        <v>127</v>
      </c>
      <c r="I1257" s="5" t="s">
        <v>43</v>
      </c>
      <c r="J1257" s="5" t="s">
        <v>44</v>
      </c>
      <c r="K1257" s="7">
        <v>42339</v>
      </c>
      <c r="L1257" s="7"/>
      <c r="M1257" s="6" t="s">
        <v>459</v>
      </c>
      <c r="N1257" s="5" t="s">
        <v>47</v>
      </c>
      <c r="O1257" s="9"/>
      <c r="P1257" s="6" t="str">
        <f>VLOOKUP(Table1[[#This Row],[SMT]],Table13[[SMT'#]:[163 J Election Question]],9,0)</f>
        <v>Yes</v>
      </c>
      <c r="Q1257" s="6">
        <v>2018</v>
      </c>
      <c r="R1257" s="6"/>
      <c r="S125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57" s="37">
        <f>VLOOKUP(Table1[[#This Row],[SMT]],'[1]Section 163(j) Election'!$A$5:$J$1406,7,0)</f>
        <v>2018</v>
      </c>
    </row>
    <row r="1258" spans="1:20" s="5" customFormat="1" ht="30" customHeight="1" x14ac:dyDescent="0.25">
      <c r="A1258" s="5" t="s">
        <v>1713</v>
      </c>
      <c r="B1258" s="15">
        <v>66646</v>
      </c>
      <c r="C1258" s="6">
        <v>100</v>
      </c>
      <c r="D1258" s="5" t="s">
        <v>1713</v>
      </c>
      <c r="E1258" s="5" t="s">
        <v>1720</v>
      </c>
      <c r="F1258" s="5" t="s">
        <v>1721</v>
      </c>
      <c r="G1258" s="5" t="s">
        <v>1719</v>
      </c>
      <c r="H1258" s="5" t="s">
        <v>127</v>
      </c>
      <c r="I1258" s="5" t="s">
        <v>43</v>
      </c>
      <c r="J1258" s="5" t="s">
        <v>44</v>
      </c>
      <c r="K1258" s="7">
        <v>42368</v>
      </c>
      <c r="L1258" s="7"/>
      <c r="M1258" s="6" t="s">
        <v>454</v>
      </c>
      <c r="N1258" s="5" t="s">
        <v>47</v>
      </c>
      <c r="O1258" s="9"/>
      <c r="P1258" s="6" t="str">
        <f>VLOOKUP(Table1[[#This Row],[SMT]],Table13[[SMT'#]:[163 J Election Question]],9,0)</f>
        <v>Yes</v>
      </c>
      <c r="Q1258" s="6">
        <v>2018</v>
      </c>
      <c r="R1258" s="6"/>
      <c r="S125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58" s="38">
        <f>VLOOKUP(Table1[[#This Row],[SMT]],'[1]Section 163(j) Election'!$A$5:$J$1406,7,0)</f>
        <v>2018</v>
      </c>
    </row>
    <row r="1259" spans="1:20" s="5" customFormat="1" ht="30" customHeight="1" x14ac:dyDescent="0.25">
      <c r="A1259" s="5" t="s">
        <v>3117</v>
      </c>
      <c r="B1259" s="15">
        <v>66651</v>
      </c>
      <c r="C1259" s="6">
        <v>100</v>
      </c>
      <c r="D1259" s="5" t="s">
        <v>3117</v>
      </c>
      <c r="E1259" s="5" t="s">
        <v>3142</v>
      </c>
      <c r="F1259" s="5" t="s">
        <v>3143</v>
      </c>
      <c r="G1259" s="5" t="s">
        <v>3144</v>
      </c>
      <c r="H1259" s="5" t="s">
        <v>232</v>
      </c>
      <c r="I1259" s="5" t="s">
        <v>133</v>
      </c>
      <c r="J1259" s="5" t="s">
        <v>3145</v>
      </c>
      <c r="K1259" s="7">
        <v>42072</v>
      </c>
      <c r="L1259" s="7"/>
      <c r="M1259" s="6" t="s">
        <v>250</v>
      </c>
      <c r="N1259" s="5" t="s">
        <v>47</v>
      </c>
      <c r="O1259" s="9"/>
      <c r="P1259" s="6" t="str">
        <f>VLOOKUP(Table1[[#This Row],[SMT]],Table13[[SMT'#]:[163 J Election Question]],9,0)</f>
        <v>No</v>
      </c>
      <c r="Q1259" s="6"/>
      <c r="R1259" s="6"/>
      <c r="S125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59" s="37">
        <f>VLOOKUP(Table1[[#This Row],[SMT]],'[1]Section 163(j) Election'!$A$5:$J$1406,7,0)</f>
        <v>0</v>
      </c>
    </row>
    <row r="1260" spans="1:20" s="5" customFormat="1" ht="30" customHeight="1" x14ac:dyDescent="0.25">
      <c r="A1260" s="5" t="s">
        <v>4232</v>
      </c>
      <c r="B1260" s="15">
        <v>66652</v>
      </c>
      <c r="C1260" s="6">
        <v>100</v>
      </c>
      <c r="D1260" s="5" t="s">
        <v>4232</v>
      </c>
      <c r="E1260" s="5" t="s">
        <v>4245</v>
      </c>
      <c r="F1260" s="5" t="s">
        <v>4246</v>
      </c>
      <c r="G1260" s="5" t="s">
        <v>3842</v>
      </c>
      <c r="H1260" s="5" t="s">
        <v>232</v>
      </c>
      <c r="I1260" s="5" t="s">
        <v>133</v>
      </c>
      <c r="J1260" s="5" t="s">
        <v>62</v>
      </c>
      <c r="K1260" s="7">
        <v>42230</v>
      </c>
      <c r="L1260" s="7"/>
      <c r="M1260" s="6" t="s">
        <v>459</v>
      </c>
      <c r="N1260" s="5" t="s">
        <v>47</v>
      </c>
      <c r="O1260" s="9"/>
      <c r="P1260" s="6" t="str">
        <f>VLOOKUP(Table1[[#This Row],[SMT]],Table13[[SMT'#]:[163 J Election Question]],9,0)</f>
        <v>Yes</v>
      </c>
      <c r="Q1260" s="6">
        <v>2018</v>
      </c>
      <c r="R1260" s="6"/>
      <c r="S126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60" s="38">
        <f>VLOOKUP(Table1[[#This Row],[SMT]],'[1]Section 163(j) Election'!$A$5:$J$1406,7,0)</f>
        <v>2018</v>
      </c>
    </row>
    <row r="1261" spans="1:20" s="5" customFormat="1" ht="30" customHeight="1" x14ac:dyDescent="0.25">
      <c r="A1261" s="5" t="s">
        <v>4232</v>
      </c>
      <c r="B1261" s="15">
        <v>66653</v>
      </c>
      <c r="C1261" s="6">
        <v>100</v>
      </c>
      <c r="D1261" s="5" t="s">
        <v>4232</v>
      </c>
      <c r="E1261" s="5" t="s">
        <v>4247</v>
      </c>
      <c r="F1261" s="5" t="s">
        <v>4248</v>
      </c>
      <c r="G1261" s="5" t="s">
        <v>3842</v>
      </c>
      <c r="H1261" s="5" t="s">
        <v>232</v>
      </c>
      <c r="I1261" s="5" t="s">
        <v>133</v>
      </c>
      <c r="J1261" s="5" t="s">
        <v>62</v>
      </c>
      <c r="K1261" s="7">
        <v>42412</v>
      </c>
      <c r="L1261" s="7"/>
      <c r="M1261" s="6" t="s">
        <v>454</v>
      </c>
      <c r="N1261" s="5" t="s">
        <v>47</v>
      </c>
      <c r="O1261" s="9"/>
      <c r="P1261" s="6" t="str">
        <f>VLOOKUP(Table1[[#This Row],[SMT]],Table13[[SMT'#]:[163 J Election Question]],9,0)</f>
        <v>No</v>
      </c>
      <c r="Q1261" s="6"/>
      <c r="R1261" s="6"/>
      <c r="S126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61" s="37">
        <f>VLOOKUP(Table1[[#This Row],[SMT]],'[1]Section 163(j) Election'!$A$5:$J$1406,7,0)</f>
        <v>2022</v>
      </c>
    </row>
    <row r="1262" spans="1:20" s="5" customFormat="1" ht="30" customHeight="1" x14ac:dyDescent="0.25">
      <c r="A1262" s="5" t="s">
        <v>3904</v>
      </c>
      <c r="B1262" s="15">
        <v>66658</v>
      </c>
      <c r="C1262" s="6">
        <v>100</v>
      </c>
      <c r="D1262" s="5" t="s">
        <v>3904</v>
      </c>
      <c r="E1262" s="5" t="s">
        <v>3910</v>
      </c>
      <c r="F1262" s="5" t="s">
        <v>3911</v>
      </c>
      <c r="G1262" s="5" t="s">
        <v>3912</v>
      </c>
      <c r="H1262" s="5" t="s">
        <v>109</v>
      </c>
      <c r="I1262" s="5" t="s">
        <v>32</v>
      </c>
      <c r="J1262" s="5" t="s">
        <v>19</v>
      </c>
      <c r="K1262" s="7">
        <v>42300</v>
      </c>
      <c r="L1262" s="7"/>
      <c r="M1262" s="6" t="s">
        <v>454</v>
      </c>
      <c r="N1262" s="5" t="s">
        <v>47</v>
      </c>
      <c r="O1262" s="9"/>
      <c r="P1262" s="6" t="str">
        <f>VLOOKUP(Table1[[#This Row],[SMT]],Table13[[SMT'#]:[163 J Election Question]],9,0)</f>
        <v>No</v>
      </c>
      <c r="Q1262" s="6"/>
      <c r="R1262" s="6"/>
      <c r="S126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62" s="38">
        <f>VLOOKUP(Table1[[#This Row],[SMT]],'[1]Section 163(j) Election'!$A$5:$J$1406,7,0)</f>
        <v>0</v>
      </c>
    </row>
    <row r="1263" spans="1:20" s="5" customFormat="1" ht="30" customHeight="1" x14ac:dyDescent="0.25">
      <c r="A1263" s="5" t="s">
        <v>632</v>
      </c>
      <c r="B1263" s="15">
        <v>66661</v>
      </c>
      <c r="C1263" s="6">
        <v>100</v>
      </c>
      <c r="D1263" s="5" t="s">
        <v>632</v>
      </c>
      <c r="E1263" s="5" t="s">
        <v>645</v>
      </c>
      <c r="F1263" s="5" t="s">
        <v>646</v>
      </c>
      <c r="G1263" s="5" t="s">
        <v>647</v>
      </c>
      <c r="H1263" s="5" t="s">
        <v>109</v>
      </c>
      <c r="I1263" s="5" t="s">
        <v>32</v>
      </c>
      <c r="J1263" s="5" t="s">
        <v>110</v>
      </c>
      <c r="K1263" s="7">
        <v>42202</v>
      </c>
      <c r="L1263" s="7"/>
      <c r="M1263" s="6" t="s">
        <v>454</v>
      </c>
      <c r="N1263" s="5" t="s">
        <v>47</v>
      </c>
      <c r="O1263" s="9"/>
      <c r="P1263" s="6" t="str">
        <f>VLOOKUP(Table1[[#This Row],[SMT]],Table13[[SMT'#]:[163 J Election Question]],9,0)</f>
        <v>Yes</v>
      </c>
      <c r="Q1263" s="6">
        <v>2018</v>
      </c>
      <c r="R1263" s="6"/>
      <c r="S126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63" s="37">
        <f>VLOOKUP(Table1[[#This Row],[SMT]],'[1]Section 163(j) Election'!$A$5:$J$1406,7,0)</f>
        <v>2018</v>
      </c>
    </row>
    <row r="1264" spans="1:20" s="5" customFormat="1" ht="30" customHeight="1" x14ac:dyDescent="0.25">
      <c r="A1264" s="5" t="s">
        <v>923</v>
      </c>
      <c r="B1264" s="15">
        <v>66670</v>
      </c>
      <c r="C1264" s="6">
        <v>100</v>
      </c>
      <c r="D1264" s="5" t="s">
        <v>923</v>
      </c>
      <c r="E1264" s="5" t="s">
        <v>927</v>
      </c>
      <c r="F1264" s="5" t="s">
        <v>928</v>
      </c>
      <c r="G1264" s="5" t="s">
        <v>929</v>
      </c>
      <c r="H1264" s="5" t="s">
        <v>431</v>
      </c>
      <c r="I1264" s="5" t="s">
        <v>43</v>
      </c>
      <c r="J1264" s="5" t="s">
        <v>44</v>
      </c>
      <c r="K1264" s="7">
        <v>41974</v>
      </c>
      <c r="L1264" s="7"/>
      <c r="M1264" s="6" t="s">
        <v>454</v>
      </c>
      <c r="N1264" s="5" t="s">
        <v>47</v>
      </c>
      <c r="O1264" s="9"/>
      <c r="P1264" s="6" t="str">
        <f>VLOOKUP(Table1[[#This Row],[SMT]],Table13[[SMT'#]:[163 J Election Question]],9,0)</f>
        <v>No</v>
      </c>
      <c r="Q1264" s="6"/>
      <c r="R1264" s="6"/>
      <c r="S126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64" s="38">
        <f>VLOOKUP(Table1[[#This Row],[SMT]],'[1]Section 163(j) Election'!$A$5:$J$1406,7,0)</f>
        <v>0</v>
      </c>
    </row>
    <row r="1265" spans="1:20" s="5" customFormat="1" ht="30" customHeight="1" x14ac:dyDescent="0.25">
      <c r="A1265" s="5" t="s">
        <v>1713</v>
      </c>
      <c r="B1265" s="15">
        <v>66672</v>
      </c>
      <c r="C1265" s="6">
        <v>100</v>
      </c>
      <c r="D1265" s="5" t="s">
        <v>1713</v>
      </c>
      <c r="E1265" s="5" t="s">
        <v>1722</v>
      </c>
      <c r="F1265" s="5" t="s">
        <v>1723</v>
      </c>
      <c r="G1265" s="5" t="s">
        <v>543</v>
      </c>
      <c r="H1265" s="5" t="s">
        <v>127</v>
      </c>
      <c r="I1265" s="5" t="s">
        <v>43</v>
      </c>
      <c r="J1265" s="5" t="s">
        <v>329</v>
      </c>
      <c r="K1265" s="7">
        <v>42095</v>
      </c>
      <c r="L1265" s="7"/>
      <c r="M1265" s="6" t="s">
        <v>454</v>
      </c>
      <c r="N1265" s="5" t="s">
        <v>178</v>
      </c>
      <c r="O1265" s="9"/>
      <c r="P1265" s="6" t="str">
        <f>VLOOKUP(Table1[[#This Row],[SMT]],Table13[[SMT'#]:[163 J Election Question]],9,0)</f>
        <v>Yes</v>
      </c>
      <c r="Q1265" s="6">
        <v>2018</v>
      </c>
      <c r="R1265" s="6"/>
      <c r="S126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65" s="37">
        <f>VLOOKUP(Table1[[#This Row],[SMT]],'[1]Section 163(j) Election'!$A$5:$J$1406,7,0)</f>
        <v>2018</v>
      </c>
    </row>
    <row r="1266" spans="1:20" s="5" customFormat="1" ht="30" customHeight="1" x14ac:dyDescent="0.25">
      <c r="A1266" s="5" t="s">
        <v>759</v>
      </c>
      <c r="B1266" s="15">
        <v>66676</v>
      </c>
      <c r="C1266" s="6">
        <v>7.7</v>
      </c>
      <c r="D1266" s="5" t="s">
        <v>759</v>
      </c>
      <c r="E1266" s="5" t="s">
        <v>788</v>
      </c>
      <c r="F1266" s="5" t="s">
        <v>789</v>
      </c>
      <c r="G1266" s="5" t="s">
        <v>790</v>
      </c>
      <c r="H1266" s="5" t="s">
        <v>524</v>
      </c>
      <c r="I1266" s="5" t="s">
        <v>43</v>
      </c>
      <c r="J1266" s="5" t="s">
        <v>116</v>
      </c>
      <c r="K1266" s="7">
        <v>42102</v>
      </c>
      <c r="L1266" s="7"/>
      <c r="M1266" s="6" t="s">
        <v>454</v>
      </c>
      <c r="N1266" s="5" t="s">
        <v>26</v>
      </c>
      <c r="O1266" s="9"/>
      <c r="P1266" s="6" t="str">
        <f>VLOOKUP(Table1[[#This Row],[SMT]],Table13[[SMT'#]:[163 J Election Question]],9,0)</f>
        <v>Yes</v>
      </c>
      <c r="Q1266" s="6">
        <v>2018</v>
      </c>
      <c r="R1266" s="6"/>
      <c r="S126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66" s="38">
        <f>VLOOKUP(Table1[[#This Row],[SMT]],'[1]Section 163(j) Election'!$A$5:$J$1406,7,0)</f>
        <v>2022</v>
      </c>
    </row>
    <row r="1267" spans="1:20" s="5" customFormat="1" ht="30" customHeight="1" x14ac:dyDescent="0.25">
      <c r="A1267" s="5" t="s">
        <v>923</v>
      </c>
      <c r="B1267" s="15">
        <v>66676</v>
      </c>
      <c r="C1267" s="6">
        <v>76.3</v>
      </c>
      <c r="D1267" s="5" t="s">
        <v>923</v>
      </c>
      <c r="E1267" s="5" t="s">
        <v>788</v>
      </c>
      <c r="F1267" s="5" t="s">
        <v>789</v>
      </c>
      <c r="G1267" s="5" t="s">
        <v>790</v>
      </c>
      <c r="H1267" s="5" t="s">
        <v>524</v>
      </c>
      <c r="I1267" s="5" t="s">
        <v>43</v>
      </c>
      <c r="J1267" s="5" t="s">
        <v>116</v>
      </c>
      <c r="K1267" s="7">
        <v>42102</v>
      </c>
      <c r="L1267" s="7"/>
      <c r="M1267" s="6" t="s">
        <v>454</v>
      </c>
      <c r="N1267" s="5" t="s">
        <v>26</v>
      </c>
      <c r="O1267" s="9"/>
      <c r="P1267" s="6" t="str">
        <f>VLOOKUP(Table1[[#This Row],[SMT]],Table13[[SMT'#]:[163 J Election Question]],9,0)</f>
        <v>Yes</v>
      </c>
      <c r="Q1267" s="6">
        <v>2018</v>
      </c>
      <c r="R1267" s="6"/>
      <c r="S126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67" s="37">
        <f>VLOOKUP(Table1[[#This Row],[SMT]],'[1]Section 163(j) Election'!$A$5:$J$1406,7,0)</f>
        <v>2022</v>
      </c>
    </row>
    <row r="1268" spans="1:20" s="5" customFormat="1" ht="30" customHeight="1" x14ac:dyDescent="0.25">
      <c r="A1268" s="5" t="s">
        <v>1135</v>
      </c>
      <c r="B1268" s="15">
        <v>66676</v>
      </c>
      <c r="C1268" s="6">
        <v>16</v>
      </c>
      <c r="D1268" s="5" t="s">
        <v>1135</v>
      </c>
      <c r="E1268" s="5" t="s">
        <v>788</v>
      </c>
      <c r="F1268" s="5" t="s">
        <v>789</v>
      </c>
      <c r="G1268" s="5" t="s">
        <v>790</v>
      </c>
      <c r="H1268" s="5" t="s">
        <v>524</v>
      </c>
      <c r="I1268" s="5" t="s">
        <v>43</v>
      </c>
      <c r="J1268" s="5" t="s">
        <v>116</v>
      </c>
      <c r="K1268" s="7">
        <v>42102</v>
      </c>
      <c r="L1268" s="7"/>
      <c r="M1268" s="6" t="s">
        <v>454</v>
      </c>
      <c r="N1268" s="5" t="s">
        <v>26</v>
      </c>
      <c r="O1268" s="9"/>
      <c r="P1268" s="6" t="str">
        <f>VLOOKUP(Table1[[#This Row],[SMT]],Table13[[SMT'#]:[163 J Election Question]],9,0)</f>
        <v>Yes</v>
      </c>
      <c r="Q1268" s="6">
        <v>2018</v>
      </c>
      <c r="R1268" s="6"/>
      <c r="S126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68" s="38">
        <f>VLOOKUP(Table1[[#This Row],[SMT]],'[1]Section 163(j) Election'!$A$5:$J$1406,7,0)</f>
        <v>2022</v>
      </c>
    </row>
    <row r="1269" spans="1:20" s="5" customFormat="1" ht="30" customHeight="1" x14ac:dyDescent="0.25">
      <c r="A1269" s="5" t="s">
        <v>3958</v>
      </c>
      <c r="B1269" s="15">
        <v>66679</v>
      </c>
      <c r="C1269" s="6">
        <v>100</v>
      </c>
      <c r="D1269" s="5" t="s">
        <v>3958</v>
      </c>
      <c r="E1269" s="5" t="s">
        <v>3963</v>
      </c>
      <c r="F1269" s="5" t="s">
        <v>3964</v>
      </c>
      <c r="G1269" s="5" t="s">
        <v>585</v>
      </c>
      <c r="H1269" s="5" t="s">
        <v>139</v>
      </c>
      <c r="I1269" s="5" t="s">
        <v>32</v>
      </c>
      <c r="J1269" s="5" t="s">
        <v>33</v>
      </c>
      <c r="K1269" s="7">
        <v>42724</v>
      </c>
      <c r="L1269" s="7"/>
      <c r="M1269" s="6" t="s">
        <v>454</v>
      </c>
      <c r="N1269" s="5" t="s">
        <v>56</v>
      </c>
      <c r="O1269" s="9"/>
      <c r="P1269" s="6" t="str">
        <f>VLOOKUP(Table1[[#This Row],[SMT]],Table13[[SMT'#]:[163 J Election Question]],9,0)</f>
        <v>Yes</v>
      </c>
      <c r="Q1269" s="6">
        <v>2018</v>
      </c>
      <c r="R1269" s="6"/>
      <c r="S126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69" s="37">
        <f>VLOOKUP(Table1[[#This Row],[SMT]],'[1]Section 163(j) Election'!$A$5:$J$1406,7,0)</f>
        <v>2018</v>
      </c>
    </row>
    <row r="1270" spans="1:20" s="5" customFormat="1" ht="30" customHeight="1" x14ac:dyDescent="0.25">
      <c r="A1270" s="5" t="s">
        <v>3146</v>
      </c>
      <c r="B1270" s="15">
        <v>66687</v>
      </c>
      <c r="C1270" s="6">
        <v>100</v>
      </c>
      <c r="D1270" s="5" t="s">
        <v>3146</v>
      </c>
      <c r="E1270" s="5" t="s">
        <v>3185</v>
      </c>
      <c r="F1270" s="5" t="s">
        <v>3186</v>
      </c>
      <c r="G1270" s="5" t="s">
        <v>402</v>
      </c>
      <c r="H1270" s="5" t="s">
        <v>31</v>
      </c>
      <c r="I1270" s="5" t="s">
        <v>32</v>
      </c>
      <c r="J1270" s="5" t="s">
        <v>403</v>
      </c>
      <c r="K1270" s="7">
        <v>42349</v>
      </c>
      <c r="L1270" s="7"/>
      <c r="M1270" s="6" t="s">
        <v>454</v>
      </c>
      <c r="N1270" s="5" t="s">
        <v>26</v>
      </c>
      <c r="O1270" s="9"/>
      <c r="P1270" s="6" t="str">
        <f>VLOOKUP(Table1[[#This Row],[SMT]],Table13[[SMT'#]:[163 J Election Question]],9,0)</f>
        <v>No</v>
      </c>
      <c r="Q1270" s="6"/>
      <c r="R1270" s="6"/>
      <c r="S127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70" s="38">
        <f>VLOOKUP(Table1[[#This Row],[SMT]],'[1]Section 163(j) Election'!$A$5:$J$1406,7,0)</f>
        <v>2022</v>
      </c>
    </row>
    <row r="1271" spans="1:20" s="5" customFormat="1" ht="30" customHeight="1" x14ac:dyDescent="0.25">
      <c r="A1271" s="5" t="s">
        <v>3904</v>
      </c>
      <c r="B1271" s="15">
        <v>66689</v>
      </c>
      <c r="C1271" s="6">
        <v>100</v>
      </c>
      <c r="D1271" s="5" t="s">
        <v>3904</v>
      </c>
      <c r="E1271" s="5" t="s">
        <v>3913</v>
      </c>
      <c r="F1271" s="5" t="s">
        <v>3914</v>
      </c>
      <c r="G1271" s="5" t="s">
        <v>1659</v>
      </c>
      <c r="H1271" s="5" t="s">
        <v>31</v>
      </c>
      <c r="I1271" s="5" t="s">
        <v>32</v>
      </c>
      <c r="J1271" s="5" t="s">
        <v>153</v>
      </c>
      <c r="K1271" s="7">
        <v>42307</v>
      </c>
      <c r="L1271" s="7"/>
      <c r="M1271" s="6" t="s">
        <v>90</v>
      </c>
      <c r="N1271" s="5" t="s">
        <v>56</v>
      </c>
      <c r="O1271" s="9"/>
      <c r="P1271" s="6" t="str">
        <f>VLOOKUP(Table1[[#This Row],[SMT]],Table13[[SMT'#]:[163 J Election Question]],9,0)</f>
        <v>No</v>
      </c>
      <c r="Q1271" s="6"/>
      <c r="R1271" s="6"/>
      <c r="S127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71" s="37">
        <f>VLOOKUP(Table1[[#This Row],[SMT]],'[1]Section 163(j) Election'!$A$5:$J$1406,7,0)</f>
        <v>2022</v>
      </c>
    </row>
    <row r="1272" spans="1:20" s="5" customFormat="1" ht="30" customHeight="1" x14ac:dyDescent="0.25">
      <c r="A1272" s="5" t="s">
        <v>632</v>
      </c>
      <c r="B1272" s="15">
        <v>66699</v>
      </c>
      <c r="C1272" s="6">
        <v>100</v>
      </c>
      <c r="D1272" s="5" t="s">
        <v>632</v>
      </c>
      <c r="E1272" s="5" t="s">
        <v>648</v>
      </c>
      <c r="F1272" s="5" t="s">
        <v>649</v>
      </c>
      <c r="G1272" s="5" t="s">
        <v>181</v>
      </c>
      <c r="H1272" s="5" t="s">
        <v>182</v>
      </c>
      <c r="I1272" s="5" t="s">
        <v>32</v>
      </c>
      <c r="J1272" s="5" t="s">
        <v>62</v>
      </c>
      <c r="K1272" s="7">
        <v>42102</v>
      </c>
      <c r="L1272" s="7"/>
      <c r="M1272" s="6" t="s">
        <v>454</v>
      </c>
      <c r="N1272" s="5" t="s">
        <v>47</v>
      </c>
      <c r="O1272" s="9"/>
      <c r="P1272" s="6" t="str">
        <f>VLOOKUP(Table1[[#This Row],[SMT]],Table13[[SMT'#]:[163 J Election Question]],9,0)</f>
        <v>Yes</v>
      </c>
      <c r="Q1272" s="6">
        <v>2018</v>
      </c>
      <c r="R1272" s="6"/>
      <c r="S127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72" s="38">
        <f>VLOOKUP(Table1[[#This Row],[SMT]],'[1]Section 163(j) Election'!$A$5:$J$1406,7,0)</f>
        <v>2018</v>
      </c>
    </row>
    <row r="1273" spans="1:20" s="5" customFormat="1" ht="30" customHeight="1" x14ac:dyDescent="0.25">
      <c r="A1273" s="5" t="s">
        <v>3871</v>
      </c>
      <c r="B1273" s="15">
        <v>66702</v>
      </c>
      <c r="C1273" s="6">
        <v>100</v>
      </c>
      <c r="D1273" s="5" t="s">
        <v>3871</v>
      </c>
      <c r="E1273" s="5" t="s">
        <v>3894</v>
      </c>
      <c r="F1273" s="5" t="s">
        <v>3895</v>
      </c>
      <c r="G1273" s="5" t="s">
        <v>1077</v>
      </c>
      <c r="H1273" s="5" t="s">
        <v>88</v>
      </c>
      <c r="I1273" s="5" t="s">
        <v>32</v>
      </c>
      <c r="J1273" s="5" t="s">
        <v>89</v>
      </c>
      <c r="K1273" s="7">
        <v>42215</v>
      </c>
      <c r="L1273" s="7"/>
      <c r="M1273" s="6" t="s">
        <v>459</v>
      </c>
      <c r="N1273" s="5" t="s">
        <v>26</v>
      </c>
      <c r="O1273" s="9"/>
      <c r="P1273" s="6" t="str">
        <f>VLOOKUP(Table1[[#This Row],[SMT]],Table13[[SMT'#]:[163 J Election Question]],9,0)</f>
        <v>Yes</v>
      </c>
      <c r="Q1273" s="6">
        <v>2018</v>
      </c>
      <c r="R1273" s="6"/>
      <c r="S127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73" s="37">
        <f>VLOOKUP(Table1[[#This Row],[SMT]],'[1]Section 163(j) Election'!$A$5:$J$1406,7,0)</f>
        <v>2018</v>
      </c>
    </row>
    <row r="1274" spans="1:20" s="5" customFormat="1" ht="30" customHeight="1" x14ac:dyDescent="0.25">
      <c r="A1274" s="5" t="s">
        <v>3146</v>
      </c>
      <c r="B1274" s="15">
        <v>66703</v>
      </c>
      <c r="C1274" s="6">
        <v>100</v>
      </c>
      <c r="D1274" s="5" t="s">
        <v>3146</v>
      </c>
      <c r="E1274" s="5" t="s">
        <v>3187</v>
      </c>
      <c r="F1274" s="5" t="s">
        <v>3188</v>
      </c>
      <c r="G1274" s="5" t="s">
        <v>3189</v>
      </c>
      <c r="H1274" s="5" t="s">
        <v>109</v>
      </c>
      <c r="I1274" s="5" t="s">
        <v>32</v>
      </c>
      <c r="J1274" s="5" t="s">
        <v>110</v>
      </c>
      <c r="K1274" s="7">
        <v>42181</v>
      </c>
      <c r="L1274" s="7"/>
      <c r="M1274" s="6" t="s">
        <v>454</v>
      </c>
      <c r="N1274" s="5" t="s">
        <v>47</v>
      </c>
      <c r="O1274" s="9"/>
      <c r="P1274" s="6" t="str">
        <f>VLOOKUP(Table1[[#This Row],[SMT]],Table13[[SMT'#]:[163 J Election Question]],9,0)</f>
        <v>No</v>
      </c>
      <c r="Q1274" s="6"/>
      <c r="R1274" s="6"/>
      <c r="S127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74" s="38">
        <f>VLOOKUP(Table1[[#This Row],[SMT]],'[1]Section 163(j) Election'!$A$5:$J$1406,7,0)</f>
        <v>0</v>
      </c>
    </row>
    <row r="1275" spans="1:20" s="5" customFormat="1" ht="30" customHeight="1" x14ac:dyDescent="0.25">
      <c r="A1275" s="5" t="s">
        <v>1694</v>
      </c>
      <c r="B1275" s="15">
        <v>66704</v>
      </c>
      <c r="C1275" s="6">
        <v>100</v>
      </c>
      <c r="D1275" s="5" t="s">
        <v>1694</v>
      </c>
      <c r="E1275" s="5" t="s">
        <v>1711</v>
      </c>
      <c r="F1275" s="5" t="s">
        <v>1712</v>
      </c>
      <c r="G1275" s="5" t="s">
        <v>607</v>
      </c>
      <c r="H1275" s="5" t="s">
        <v>499</v>
      </c>
      <c r="I1275" s="5" t="s">
        <v>43</v>
      </c>
      <c r="J1275" s="5" t="s">
        <v>608</v>
      </c>
      <c r="K1275" s="7">
        <v>42081</v>
      </c>
      <c r="L1275" s="7"/>
      <c r="M1275" s="6" t="s">
        <v>459</v>
      </c>
      <c r="N1275" s="5" t="s">
        <v>47</v>
      </c>
      <c r="O1275" s="9"/>
      <c r="P1275" s="6" t="str">
        <f>VLOOKUP(Table1[[#This Row],[SMT]],Table13[[SMT'#]:[163 J Election Question]],9,0)</f>
        <v>No</v>
      </c>
      <c r="Q1275" s="6"/>
      <c r="R1275" s="6"/>
      <c r="S127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75" s="37">
        <f>VLOOKUP(Table1[[#This Row],[SMT]],'[1]Section 163(j) Election'!$A$5:$J$1406,7,0)</f>
        <v>2022</v>
      </c>
    </row>
    <row r="1276" spans="1:20" s="5" customFormat="1" ht="30" customHeight="1" x14ac:dyDescent="0.25">
      <c r="A1276" s="5" t="s">
        <v>1038</v>
      </c>
      <c r="B1276" s="15">
        <v>66705</v>
      </c>
      <c r="C1276" s="6">
        <v>100</v>
      </c>
      <c r="D1276" s="5" t="s">
        <v>1038</v>
      </c>
      <c r="E1276" s="5" t="s">
        <v>1039</v>
      </c>
      <c r="F1276" s="5" t="s">
        <v>1040</v>
      </c>
      <c r="G1276" s="5" t="s">
        <v>1041</v>
      </c>
      <c r="H1276" s="5" t="s">
        <v>109</v>
      </c>
      <c r="I1276" s="5" t="s">
        <v>32</v>
      </c>
      <c r="J1276" s="5" t="s">
        <v>110</v>
      </c>
      <c r="K1276" s="7">
        <v>43069</v>
      </c>
      <c r="L1276" s="7"/>
      <c r="M1276" s="6" t="s">
        <v>90</v>
      </c>
      <c r="N1276" s="5" t="s">
        <v>26</v>
      </c>
      <c r="O1276" s="9"/>
      <c r="P1276" s="6" t="str">
        <f>VLOOKUP(Table1[[#This Row],[SMT]],Table13[[SMT'#]:[163 J Election Question]],9,0)</f>
        <v>Yes</v>
      </c>
      <c r="Q1276" s="6">
        <v>2018</v>
      </c>
      <c r="R1276" s="6"/>
      <c r="S127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76" s="38">
        <f>VLOOKUP(Table1[[#This Row],[SMT]],'[1]Section 163(j) Election'!$A$5:$J$1406,7,0)</f>
        <v>2018</v>
      </c>
    </row>
    <row r="1277" spans="1:20" s="5" customFormat="1" ht="30" customHeight="1" x14ac:dyDescent="0.25">
      <c r="A1277" s="5" t="s">
        <v>632</v>
      </c>
      <c r="B1277" s="15">
        <v>66709</v>
      </c>
      <c r="C1277" s="6">
        <v>100</v>
      </c>
      <c r="D1277" s="5" t="s">
        <v>632</v>
      </c>
      <c r="E1277" s="5" t="s">
        <v>650</v>
      </c>
      <c r="F1277" s="5" t="s">
        <v>651</v>
      </c>
      <c r="G1277" s="5" t="s">
        <v>652</v>
      </c>
      <c r="H1277" s="5" t="s">
        <v>306</v>
      </c>
      <c r="I1277" s="5" t="s">
        <v>133</v>
      </c>
      <c r="J1277" s="5" t="s">
        <v>19</v>
      </c>
      <c r="K1277" s="7">
        <v>42059</v>
      </c>
      <c r="L1277" s="7"/>
      <c r="M1277" s="6" t="s">
        <v>454</v>
      </c>
      <c r="N1277" s="5" t="s">
        <v>26</v>
      </c>
      <c r="O1277" s="9"/>
      <c r="P1277" s="6" t="str">
        <f>VLOOKUP(Table1[[#This Row],[SMT]],Table13[[SMT'#]:[163 J Election Question]],9,0)</f>
        <v>Yes</v>
      </c>
      <c r="Q1277" s="6">
        <v>2018</v>
      </c>
      <c r="R1277" s="6"/>
      <c r="S127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77" s="37">
        <f>VLOOKUP(Table1[[#This Row],[SMT]],'[1]Section 163(j) Election'!$A$5:$J$1406,7,0)</f>
        <v>2018</v>
      </c>
    </row>
    <row r="1278" spans="1:20" s="5" customFormat="1" ht="30" customHeight="1" x14ac:dyDescent="0.25">
      <c r="A1278" s="5" t="s">
        <v>3958</v>
      </c>
      <c r="B1278" s="15">
        <v>66712</v>
      </c>
      <c r="C1278" s="6">
        <v>100</v>
      </c>
      <c r="D1278" s="5" t="s">
        <v>3958</v>
      </c>
      <c r="E1278" s="5" t="s">
        <v>3965</v>
      </c>
      <c r="F1278" s="5" t="s">
        <v>3966</v>
      </c>
      <c r="G1278" s="5" t="s">
        <v>3883</v>
      </c>
      <c r="H1278" s="5" t="s">
        <v>31</v>
      </c>
      <c r="I1278" s="5" t="s">
        <v>32</v>
      </c>
      <c r="J1278" s="5" t="s">
        <v>1509</v>
      </c>
      <c r="K1278" s="7">
        <v>42648</v>
      </c>
      <c r="L1278" s="7"/>
      <c r="M1278" s="6" t="s">
        <v>454</v>
      </c>
      <c r="N1278" s="5" t="s">
        <v>26</v>
      </c>
      <c r="O1278" s="9"/>
      <c r="P1278" s="6" t="str">
        <f>VLOOKUP(Table1[[#This Row],[SMT]],Table13[[SMT'#]:[163 J Election Question]],9,0)</f>
        <v>Yes</v>
      </c>
      <c r="Q1278" s="6">
        <v>2018</v>
      </c>
      <c r="R1278" s="6"/>
      <c r="S127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78" s="38">
        <f>VLOOKUP(Table1[[#This Row],[SMT]],'[1]Section 163(j) Election'!$A$5:$J$1406,7,0)</f>
        <v>2018</v>
      </c>
    </row>
    <row r="1279" spans="1:20" s="5" customFormat="1" ht="30" customHeight="1" x14ac:dyDescent="0.25">
      <c r="A1279" s="5" t="s">
        <v>3904</v>
      </c>
      <c r="B1279" s="15">
        <v>66713</v>
      </c>
      <c r="C1279" s="6">
        <v>100</v>
      </c>
      <c r="D1279" s="5" t="s">
        <v>3904</v>
      </c>
      <c r="E1279" s="5" t="s">
        <v>3915</v>
      </c>
      <c r="F1279" s="5" t="s">
        <v>3916</v>
      </c>
      <c r="G1279" s="5" t="s">
        <v>3883</v>
      </c>
      <c r="H1279" s="5" t="s">
        <v>31</v>
      </c>
      <c r="I1279" s="5" t="s">
        <v>32</v>
      </c>
      <c r="J1279" s="5" t="s">
        <v>1509</v>
      </c>
      <c r="K1279" s="7">
        <v>42270</v>
      </c>
      <c r="L1279" s="7"/>
      <c r="M1279" s="6" t="s">
        <v>459</v>
      </c>
      <c r="N1279" s="5" t="s">
        <v>26</v>
      </c>
      <c r="O1279" s="9"/>
      <c r="P1279" s="6" t="str">
        <f>VLOOKUP(Table1[[#This Row],[SMT]],Table13[[SMT'#]:[163 J Election Question]],9,0)</f>
        <v>Yes</v>
      </c>
      <c r="Q1279" s="6">
        <v>2018</v>
      </c>
      <c r="R1279" s="6"/>
      <c r="S127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79" s="37">
        <f>VLOOKUP(Table1[[#This Row],[SMT]],'[1]Section 163(j) Election'!$A$5:$J$1406,7,0)</f>
        <v>2018</v>
      </c>
    </row>
    <row r="1280" spans="1:20" s="5" customFormat="1" ht="30" customHeight="1" x14ac:dyDescent="0.25">
      <c r="A1280" s="5" t="s">
        <v>1713</v>
      </c>
      <c r="B1280" s="15">
        <v>66722</v>
      </c>
      <c r="C1280" s="6">
        <v>100</v>
      </c>
      <c r="D1280" s="5" t="s">
        <v>1713</v>
      </c>
      <c r="E1280" s="5" t="s">
        <v>1724</v>
      </c>
      <c r="F1280" s="5" t="s">
        <v>1725</v>
      </c>
      <c r="G1280" s="5" t="s">
        <v>546</v>
      </c>
      <c r="H1280" s="5" t="s">
        <v>499</v>
      </c>
      <c r="I1280" s="5" t="s">
        <v>43</v>
      </c>
      <c r="J1280" s="5" t="s">
        <v>1726</v>
      </c>
      <c r="K1280" s="7">
        <v>42170</v>
      </c>
      <c r="L1280" s="7"/>
      <c r="M1280" s="6" t="s">
        <v>459</v>
      </c>
      <c r="N1280" s="5" t="s">
        <v>47</v>
      </c>
      <c r="O1280" s="9"/>
      <c r="P1280" s="6" t="str">
        <f>VLOOKUP(Table1[[#This Row],[SMT]],Table13[[SMT'#]:[163 J Election Question]],9,0)</f>
        <v>No</v>
      </c>
      <c r="Q1280" s="6"/>
      <c r="R1280" s="6"/>
      <c r="S128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80" s="38">
        <f>VLOOKUP(Table1[[#This Row],[SMT]],'[1]Section 163(j) Election'!$A$5:$J$1406,7,0)</f>
        <v>0</v>
      </c>
    </row>
    <row r="1281" spans="1:20" s="5" customFormat="1" ht="30" customHeight="1" x14ac:dyDescent="0.25">
      <c r="A1281" s="5" t="s">
        <v>3904</v>
      </c>
      <c r="B1281" s="15">
        <v>66730</v>
      </c>
      <c r="C1281" s="6">
        <v>100</v>
      </c>
      <c r="D1281" s="5" t="s">
        <v>3904</v>
      </c>
      <c r="E1281" s="5" t="s">
        <v>3917</v>
      </c>
      <c r="F1281" s="5" t="s">
        <v>3918</v>
      </c>
      <c r="G1281" s="5" t="s">
        <v>3919</v>
      </c>
      <c r="H1281" s="5" t="s">
        <v>109</v>
      </c>
      <c r="I1281" s="5" t="s">
        <v>32</v>
      </c>
      <c r="J1281" s="5" t="s">
        <v>110</v>
      </c>
      <c r="K1281" s="7">
        <v>42242</v>
      </c>
      <c r="L1281" s="7"/>
      <c r="M1281" s="6" t="s">
        <v>459</v>
      </c>
      <c r="N1281" s="5" t="s">
        <v>26</v>
      </c>
      <c r="O1281" s="9"/>
      <c r="P1281" s="6" t="str">
        <f>VLOOKUP(Table1[[#This Row],[SMT]],Table13[[SMT'#]:[163 J Election Question]],9,0)</f>
        <v>Yes</v>
      </c>
      <c r="Q1281" s="6">
        <v>2018</v>
      </c>
      <c r="R1281" s="6"/>
      <c r="S128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81" s="37">
        <f>VLOOKUP(Table1[[#This Row],[SMT]],'[1]Section 163(j) Election'!$A$5:$J$1406,7,0)</f>
        <v>2018</v>
      </c>
    </row>
    <row r="1282" spans="1:20" s="5" customFormat="1" ht="30" customHeight="1" x14ac:dyDescent="0.25">
      <c r="A1282" s="18" t="s">
        <v>1927</v>
      </c>
      <c r="B1282" s="19">
        <v>66731</v>
      </c>
      <c r="C1282" s="20">
        <v>100</v>
      </c>
      <c r="D1282" s="21" t="s">
        <v>1927</v>
      </c>
      <c r="E1282" s="21" t="s">
        <v>1928</v>
      </c>
      <c r="F1282" s="21" t="s">
        <v>1929</v>
      </c>
      <c r="G1282" s="21" t="s">
        <v>546</v>
      </c>
      <c r="H1282" s="18" t="s">
        <v>61</v>
      </c>
      <c r="I1282" s="18" t="s">
        <v>32</v>
      </c>
      <c r="J1282" s="21" t="s">
        <v>44</v>
      </c>
      <c r="K1282" s="22">
        <v>42647</v>
      </c>
      <c r="L1282" s="22"/>
      <c r="M1282" s="20" t="s">
        <v>105</v>
      </c>
      <c r="N1282" s="21" t="s">
        <v>56</v>
      </c>
      <c r="O1282" s="23"/>
      <c r="P1282" s="20" t="s">
        <v>21</v>
      </c>
      <c r="Q1282" s="20">
        <v>2019</v>
      </c>
      <c r="R1282" s="24"/>
      <c r="S1282" s="38" t="str">
        <f>IF(VLOOKUP(Table1[[#This Row],[SMT]],'[1]Section 163(j) Election'!$A$5:$H$1484,8,0)=Table1[[#This Row],[Make Section 163j Election (Yes/No)]],"MATCH",VLOOKUP(Table1[[#This Row],[SMT]],'[1]Section 163(j) Election'!$A$5:$H$1406,8,0))</f>
        <v>NO</v>
      </c>
      <c r="T1282" s="38">
        <f>VLOOKUP(Table1[[#This Row],[SMT]],'[1]Section 163(j) Election'!$A$5:$J$1406,7,0)</f>
        <v>2019</v>
      </c>
    </row>
    <row r="1283" spans="1:20" s="5" customFormat="1" ht="30" customHeight="1" x14ac:dyDescent="0.25">
      <c r="A1283" s="5" t="s">
        <v>1553</v>
      </c>
      <c r="B1283" s="15">
        <v>66732</v>
      </c>
      <c r="C1283" s="6">
        <v>100</v>
      </c>
      <c r="D1283" s="5" t="s">
        <v>1553</v>
      </c>
      <c r="E1283" s="5" t="s">
        <v>1563</v>
      </c>
      <c r="F1283" s="5" t="s">
        <v>1564</v>
      </c>
      <c r="G1283" s="5" t="s">
        <v>225</v>
      </c>
      <c r="H1283" s="5" t="s">
        <v>42</v>
      </c>
      <c r="I1283" s="5" t="s">
        <v>43</v>
      </c>
      <c r="J1283" s="5" t="s">
        <v>228</v>
      </c>
      <c r="K1283" s="7">
        <v>42632</v>
      </c>
      <c r="L1283" s="7"/>
      <c r="M1283" s="6" t="s">
        <v>90</v>
      </c>
      <c r="N1283" s="5" t="s">
        <v>47</v>
      </c>
      <c r="O1283" s="9"/>
      <c r="P1283" s="6" t="str">
        <f>VLOOKUP(Table1[[#This Row],[SMT]],Table13[[SMT'#]:[163 J Election Question]],9,0)</f>
        <v>Yes</v>
      </c>
      <c r="Q1283" s="6">
        <v>2018</v>
      </c>
      <c r="R1283" s="6"/>
      <c r="S128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83" s="37">
        <f>VLOOKUP(Table1[[#This Row],[SMT]],'[1]Section 163(j) Election'!$A$5:$J$1406,7,0)</f>
        <v>2018</v>
      </c>
    </row>
    <row r="1284" spans="1:20" s="5" customFormat="1" ht="30" customHeight="1" x14ac:dyDescent="0.25">
      <c r="A1284" s="5" t="s">
        <v>3904</v>
      </c>
      <c r="B1284" s="15">
        <v>66738</v>
      </c>
      <c r="C1284" s="6">
        <v>100</v>
      </c>
      <c r="D1284" s="5" t="s">
        <v>3904</v>
      </c>
      <c r="E1284" s="5" t="s">
        <v>3920</v>
      </c>
      <c r="F1284" s="5" t="s">
        <v>3921</v>
      </c>
      <c r="G1284" s="5" t="s">
        <v>2035</v>
      </c>
      <c r="H1284" s="5" t="s">
        <v>139</v>
      </c>
      <c r="I1284" s="5" t="s">
        <v>32</v>
      </c>
      <c r="J1284" s="5" t="s">
        <v>160</v>
      </c>
      <c r="K1284" s="7">
        <v>42262</v>
      </c>
      <c r="L1284" s="7"/>
      <c r="M1284" s="6" t="s">
        <v>459</v>
      </c>
      <c r="N1284" s="5" t="s">
        <v>47</v>
      </c>
      <c r="O1284" s="9"/>
      <c r="P1284" s="6" t="str">
        <f>VLOOKUP(Table1[[#This Row],[SMT]],Table13[[SMT'#]:[163 J Election Question]],9,0)</f>
        <v>No</v>
      </c>
      <c r="Q1284" s="6"/>
      <c r="R1284" s="6"/>
      <c r="S128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84" s="38">
        <f>VLOOKUP(Table1[[#This Row],[SMT]],'[1]Section 163(j) Election'!$A$5:$J$1406,7,0)</f>
        <v>0</v>
      </c>
    </row>
    <row r="1285" spans="1:20" s="5" customFormat="1" ht="30" customHeight="1" x14ac:dyDescent="0.25">
      <c r="A1285" s="5" t="s">
        <v>469</v>
      </c>
      <c r="B1285" s="15">
        <v>66744</v>
      </c>
      <c r="C1285" s="6">
        <v>100</v>
      </c>
      <c r="D1285" s="5" t="s">
        <v>469</v>
      </c>
      <c r="E1285" s="5" t="s">
        <v>470</v>
      </c>
      <c r="F1285" s="5" t="s">
        <v>471</v>
      </c>
      <c r="G1285" s="5" t="s">
        <v>472</v>
      </c>
      <c r="H1285" s="5" t="s">
        <v>451</v>
      </c>
      <c r="I1285" s="5" t="s">
        <v>452</v>
      </c>
      <c r="J1285" s="5" t="s">
        <v>473</v>
      </c>
      <c r="K1285" s="7">
        <v>43280</v>
      </c>
      <c r="L1285" s="7"/>
      <c r="M1285" s="6" t="s">
        <v>70</v>
      </c>
      <c r="N1285" s="5" t="s">
        <v>47</v>
      </c>
      <c r="O1285" s="9">
        <f>_xlfn.IFNA(VLOOKUP(Table1[[#This Row],[SMT]],'[2]2018'!$A$7:$U$90,3,FALSE),VLOOKUP(Table1[[#This Row],[SMT]],'[2]2019'!$A$7:$T$120,4,FALSE))</f>
        <v>44166</v>
      </c>
      <c r="P1285" s="6" t="str">
        <f>_xlfn.IFNA(VLOOKUP(Table1[[#This Row],[SMT]],'[2]2018'!$A$7:$U$90,4,FALSE),VLOOKUP(Table1[[#This Row],[SMT]],'[2]2019'!$A$7:$T$120,5,FALSE))</f>
        <v>Yes</v>
      </c>
      <c r="Q1285" s="6" t="s">
        <v>4526</v>
      </c>
      <c r="R1285" s="6" t="str">
        <f>VLOOKUP(Table1[[#This Row],[SMT]],'2018 K-1 Export'!A115:I1666,9,0)</f>
        <v>No</v>
      </c>
      <c r="S1285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285" s="37" t="e">
        <f>VLOOKUP(Table1[[#This Row],[SMT]],'[1]Section 163(j) Election'!$A$5:$J$1406,7,0)</f>
        <v>#N/A</v>
      </c>
    </row>
    <row r="1286" spans="1:20" s="5" customFormat="1" ht="30" customHeight="1" x14ac:dyDescent="0.25">
      <c r="A1286" s="5" t="s">
        <v>686</v>
      </c>
      <c r="B1286" s="15">
        <v>66765</v>
      </c>
      <c r="C1286" s="6">
        <v>100</v>
      </c>
      <c r="D1286" s="5" t="s">
        <v>686</v>
      </c>
      <c r="E1286" s="5" t="s">
        <v>711</v>
      </c>
      <c r="F1286" s="5" t="s">
        <v>712</v>
      </c>
      <c r="G1286" s="5" t="s">
        <v>713</v>
      </c>
      <c r="H1286" s="5" t="s">
        <v>182</v>
      </c>
      <c r="I1286" s="5" t="s">
        <v>32</v>
      </c>
      <c r="J1286" s="5" t="s">
        <v>62</v>
      </c>
      <c r="K1286" s="7">
        <v>42233</v>
      </c>
      <c r="L1286" s="7"/>
      <c r="M1286" s="6" t="s">
        <v>90</v>
      </c>
      <c r="N1286" s="5" t="s">
        <v>47</v>
      </c>
      <c r="O1286" s="9"/>
      <c r="P1286" s="6" t="str">
        <f>VLOOKUP(Table1[[#This Row],[SMT]],Table13[[SMT'#]:[163 J Election Question]],9,0)</f>
        <v>No</v>
      </c>
      <c r="Q1286" s="6"/>
      <c r="R1286" s="6"/>
      <c r="S128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86" s="38">
        <f>VLOOKUP(Table1[[#This Row],[SMT]],'[1]Section 163(j) Election'!$A$5:$J$1406,7,0)</f>
        <v>2022</v>
      </c>
    </row>
    <row r="1287" spans="1:20" s="5" customFormat="1" ht="30" customHeight="1" x14ac:dyDescent="0.25">
      <c r="A1287" s="5" t="s">
        <v>1496</v>
      </c>
      <c r="B1287" s="15">
        <v>66768</v>
      </c>
      <c r="C1287" s="6">
        <v>94.75</v>
      </c>
      <c r="D1287" s="5" t="s">
        <v>1496</v>
      </c>
      <c r="E1287" s="5" t="s">
        <v>1534</v>
      </c>
      <c r="F1287" s="5" t="s">
        <v>1535</v>
      </c>
      <c r="G1287" s="5" t="s">
        <v>1536</v>
      </c>
      <c r="H1287" s="5" t="s">
        <v>42</v>
      </c>
      <c r="I1287" s="5" t="s">
        <v>43</v>
      </c>
      <c r="J1287" s="5" t="s">
        <v>1348</v>
      </c>
      <c r="K1287" s="7">
        <v>42129</v>
      </c>
      <c r="L1287" s="7"/>
      <c r="M1287" s="6" t="s">
        <v>454</v>
      </c>
      <c r="N1287" s="5" t="s">
        <v>47</v>
      </c>
      <c r="O1287" s="9"/>
      <c r="P1287" s="6" t="str">
        <f>VLOOKUP(Table1[[#This Row],[SMT]],Table13[[SMT'#]:[163 J Election Question]],9,0)</f>
        <v>No</v>
      </c>
      <c r="Q1287" s="6"/>
      <c r="R1287" s="6"/>
      <c r="S128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87" s="37">
        <f>VLOOKUP(Table1[[#This Row],[SMT]],'[1]Section 163(j) Election'!$A$5:$J$1406,7,0)</f>
        <v>0</v>
      </c>
    </row>
    <row r="1288" spans="1:20" s="5" customFormat="1" ht="30" customHeight="1" x14ac:dyDescent="0.25">
      <c r="A1288" s="5" t="s">
        <v>1537</v>
      </c>
      <c r="B1288" s="15">
        <v>66768</v>
      </c>
      <c r="C1288" s="6">
        <v>5.25</v>
      </c>
      <c r="D1288" s="5" t="s">
        <v>1537</v>
      </c>
      <c r="E1288" s="5" t="s">
        <v>1534</v>
      </c>
      <c r="F1288" s="5" t="s">
        <v>1535</v>
      </c>
      <c r="G1288" s="5" t="s">
        <v>1536</v>
      </c>
      <c r="H1288" s="5" t="s">
        <v>42</v>
      </c>
      <c r="I1288" s="5" t="s">
        <v>43</v>
      </c>
      <c r="J1288" s="5" t="s">
        <v>1348</v>
      </c>
      <c r="K1288" s="7">
        <v>42129</v>
      </c>
      <c r="L1288" s="7"/>
      <c r="M1288" s="6" t="s">
        <v>454</v>
      </c>
      <c r="N1288" s="5" t="s">
        <v>47</v>
      </c>
      <c r="O1288" s="9"/>
      <c r="P1288" s="6" t="str">
        <f>VLOOKUP(Table1[[#This Row],[SMT]],Table13[[SMT'#]:[163 J Election Question]],9,0)</f>
        <v>No</v>
      </c>
      <c r="Q1288" s="6"/>
      <c r="R1288" s="6"/>
      <c r="S128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88" s="38">
        <f>VLOOKUP(Table1[[#This Row],[SMT]],'[1]Section 163(j) Election'!$A$5:$J$1406,7,0)</f>
        <v>0</v>
      </c>
    </row>
    <row r="1289" spans="1:20" s="5" customFormat="1" ht="30" customHeight="1" x14ac:dyDescent="0.25">
      <c r="A1289" s="5" t="s">
        <v>1135</v>
      </c>
      <c r="B1289" s="15">
        <v>66769</v>
      </c>
      <c r="C1289" s="6">
        <v>100</v>
      </c>
      <c r="D1289" s="5" t="s">
        <v>1135</v>
      </c>
      <c r="E1289" s="5" t="s">
        <v>1136</v>
      </c>
      <c r="F1289" s="5" t="s">
        <v>1137</v>
      </c>
      <c r="G1289" s="5" t="s">
        <v>1138</v>
      </c>
      <c r="H1289" s="5" t="s">
        <v>182</v>
      </c>
      <c r="I1289" s="5" t="s">
        <v>32</v>
      </c>
      <c r="J1289" s="5" t="s">
        <v>62</v>
      </c>
      <c r="K1289" s="7">
        <v>42242</v>
      </c>
      <c r="L1289" s="7"/>
      <c r="M1289" s="6" t="s">
        <v>459</v>
      </c>
      <c r="N1289" s="5" t="s">
        <v>47</v>
      </c>
      <c r="O1289" s="9"/>
      <c r="P1289" s="6" t="str">
        <f>VLOOKUP(Table1[[#This Row],[SMT]],Table13[[SMT'#]:[163 J Election Question]],9,0)</f>
        <v>No</v>
      </c>
      <c r="Q1289" s="6"/>
      <c r="R1289" s="6"/>
      <c r="S128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89" s="37">
        <f>VLOOKUP(Table1[[#This Row],[SMT]],'[1]Section 163(j) Election'!$A$5:$J$1406,7,0)</f>
        <v>0</v>
      </c>
    </row>
    <row r="1290" spans="1:20" s="5" customFormat="1" ht="30" customHeight="1" x14ac:dyDescent="0.25">
      <c r="A1290" s="5" t="s">
        <v>759</v>
      </c>
      <c r="B1290" s="15">
        <v>66770</v>
      </c>
      <c r="C1290" s="6">
        <v>26.75</v>
      </c>
      <c r="D1290" s="5" t="s">
        <v>759</v>
      </c>
      <c r="E1290" s="5" t="s">
        <v>791</v>
      </c>
      <c r="F1290" s="5" t="s">
        <v>792</v>
      </c>
      <c r="G1290" s="5" t="s">
        <v>793</v>
      </c>
      <c r="H1290" s="5" t="s">
        <v>463</v>
      </c>
      <c r="I1290" s="5" t="s">
        <v>452</v>
      </c>
      <c r="J1290" s="5" t="s">
        <v>473</v>
      </c>
      <c r="K1290" s="7">
        <v>42184</v>
      </c>
      <c r="L1290" s="7"/>
      <c r="M1290" s="6" t="s">
        <v>454</v>
      </c>
      <c r="N1290" s="5" t="s">
        <v>56</v>
      </c>
      <c r="O1290" s="9"/>
      <c r="P1290" s="6" t="str">
        <f>VLOOKUP(Table1[[#This Row],[SMT]],Table13[[SMT'#]:[163 J Election Question]],9,0)</f>
        <v>Yes</v>
      </c>
      <c r="Q1290" s="6">
        <v>2018</v>
      </c>
      <c r="R1290" s="6"/>
      <c r="S129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90" s="38">
        <f>VLOOKUP(Table1[[#This Row],[SMT]],'[1]Section 163(j) Election'!$A$5:$J$1406,7,0)</f>
        <v>0</v>
      </c>
    </row>
    <row r="1291" spans="1:20" s="5" customFormat="1" ht="30" customHeight="1" x14ac:dyDescent="0.25">
      <c r="A1291" s="5" t="s">
        <v>3904</v>
      </c>
      <c r="B1291" s="15">
        <v>66770</v>
      </c>
      <c r="C1291" s="6">
        <v>73.25</v>
      </c>
      <c r="D1291" s="5" t="s">
        <v>3904</v>
      </c>
      <c r="E1291" s="5" t="s">
        <v>791</v>
      </c>
      <c r="F1291" s="5" t="s">
        <v>792</v>
      </c>
      <c r="G1291" s="5" t="s">
        <v>793</v>
      </c>
      <c r="H1291" s="5" t="s">
        <v>463</v>
      </c>
      <c r="I1291" s="5" t="s">
        <v>452</v>
      </c>
      <c r="J1291" s="5" t="s">
        <v>473</v>
      </c>
      <c r="K1291" s="7">
        <v>42184</v>
      </c>
      <c r="L1291" s="7"/>
      <c r="M1291" s="6" t="s">
        <v>454</v>
      </c>
      <c r="N1291" s="5" t="s">
        <v>56</v>
      </c>
      <c r="O1291" s="9"/>
      <c r="P1291" s="6" t="str">
        <f>VLOOKUP(Table1[[#This Row],[SMT]],Table13[[SMT'#]:[163 J Election Question]],9,0)</f>
        <v>Yes</v>
      </c>
      <c r="Q1291" s="6">
        <v>2018</v>
      </c>
      <c r="R1291" s="6"/>
      <c r="S129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91" s="37">
        <f>VLOOKUP(Table1[[#This Row],[SMT]],'[1]Section 163(j) Election'!$A$5:$J$1406,7,0)</f>
        <v>0</v>
      </c>
    </row>
    <row r="1292" spans="1:20" s="5" customFormat="1" ht="30" customHeight="1" x14ac:dyDescent="0.25">
      <c r="A1292" s="5" t="s">
        <v>759</v>
      </c>
      <c r="B1292" s="15">
        <v>66776</v>
      </c>
      <c r="C1292" s="6">
        <v>32.46</v>
      </c>
      <c r="D1292" s="5" t="s">
        <v>759</v>
      </c>
      <c r="E1292" s="5" t="s">
        <v>794</v>
      </c>
      <c r="F1292" s="5" t="s">
        <v>795</v>
      </c>
      <c r="G1292" s="5" t="s">
        <v>796</v>
      </c>
      <c r="H1292" s="5" t="s">
        <v>182</v>
      </c>
      <c r="I1292" s="5" t="s">
        <v>32</v>
      </c>
      <c r="J1292" s="5" t="s">
        <v>62</v>
      </c>
      <c r="K1292" s="7">
        <v>42348</v>
      </c>
      <c r="L1292" s="7"/>
      <c r="M1292" s="6" t="s">
        <v>454</v>
      </c>
      <c r="N1292" s="5" t="s">
        <v>47</v>
      </c>
      <c r="O1292" s="9"/>
      <c r="P1292" s="6" t="str">
        <f>VLOOKUP(Table1[[#This Row],[SMT]],Table13[[SMT'#]:[163 J Election Question]],9,0)</f>
        <v>Yes</v>
      </c>
      <c r="Q1292" s="6">
        <v>2018</v>
      </c>
      <c r="R1292" s="6"/>
      <c r="S129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92" s="38">
        <f>VLOOKUP(Table1[[#This Row],[SMT]],'[1]Section 163(j) Election'!$A$5:$J$1406,7,0)</f>
        <v>2018</v>
      </c>
    </row>
    <row r="1293" spans="1:20" s="5" customFormat="1" ht="30" customHeight="1" x14ac:dyDescent="0.25">
      <c r="A1293" s="5" t="s">
        <v>1135</v>
      </c>
      <c r="B1293" s="15">
        <v>66776</v>
      </c>
      <c r="C1293" s="6">
        <v>67.540000000000006</v>
      </c>
      <c r="D1293" s="5" t="s">
        <v>1135</v>
      </c>
      <c r="E1293" s="5" t="s">
        <v>794</v>
      </c>
      <c r="F1293" s="5" t="s">
        <v>795</v>
      </c>
      <c r="G1293" s="5" t="s">
        <v>796</v>
      </c>
      <c r="H1293" s="5" t="s">
        <v>182</v>
      </c>
      <c r="I1293" s="5" t="s">
        <v>32</v>
      </c>
      <c r="J1293" s="5" t="s">
        <v>62</v>
      </c>
      <c r="K1293" s="7">
        <v>42348</v>
      </c>
      <c r="L1293" s="7"/>
      <c r="M1293" s="6" t="s">
        <v>454</v>
      </c>
      <c r="N1293" s="5" t="s">
        <v>47</v>
      </c>
      <c r="O1293" s="9"/>
      <c r="P1293" s="6" t="str">
        <f>VLOOKUP(Table1[[#This Row],[SMT]],Table13[[SMT'#]:[163 J Election Question]],9,0)</f>
        <v>Yes</v>
      </c>
      <c r="Q1293" s="6">
        <v>2018</v>
      </c>
      <c r="R1293" s="6"/>
      <c r="S129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93" s="37">
        <f>VLOOKUP(Table1[[#This Row],[SMT]],'[1]Section 163(j) Election'!$A$5:$J$1406,7,0)</f>
        <v>2018</v>
      </c>
    </row>
    <row r="1294" spans="1:20" s="5" customFormat="1" ht="30" customHeight="1" x14ac:dyDescent="0.25">
      <c r="A1294" s="5" t="s">
        <v>3871</v>
      </c>
      <c r="B1294" s="15">
        <v>66780</v>
      </c>
      <c r="C1294" s="6">
        <v>100</v>
      </c>
      <c r="D1294" s="5" t="s">
        <v>3871</v>
      </c>
      <c r="E1294" s="5" t="s">
        <v>3896</v>
      </c>
      <c r="F1294" s="5" t="s">
        <v>3897</v>
      </c>
      <c r="G1294" s="5" t="s">
        <v>3898</v>
      </c>
      <c r="H1294" s="5" t="s">
        <v>88</v>
      </c>
      <c r="I1294" s="5" t="s">
        <v>32</v>
      </c>
      <c r="J1294" s="5" t="s">
        <v>19</v>
      </c>
      <c r="K1294" s="7">
        <v>42184</v>
      </c>
      <c r="L1294" s="7"/>
      <c r="M1294" s="6" t="s">
        <v>454</v>
      </c>
      <c r="N1294" s="5" t="s">
        <v>47</v>
      </c>
      <c r="O1294" s="9"/>
      <c r="P1294" s="6" t="str">
        <f>VLOOKUP(Table1[[#This Row],[SMT]],Table13[[SMT'#]:[163 J Election Question]],9,0)</f>
        <v>Yes</v>
      </c>
      <c r="Q1294" s="6">
        <v>2018</v>
      </c>
      <c r="R1294" s="6"/>
      <c r="S129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94" s="38">
        <f>VLOOKUP(Table1[[#This Row],[SMT]],'[1]Section 163(j) Election'!$A$5:$J$1406,7,0)</f>
        <v>2018</v>
      </c>
    </row>
    <row r="1295" spans="1:20" s="5" customFormat="1" ht="30" customHeight="1" x14ac:dyDescent="0.25">
      <c r="A1295" s="5" t="s">
        <v>3146</v>
      </c>
      <c r="B1295" s="15">
        <v>66781</v>
      </c>
      <c r="C1295" s="6">
        <v>7</v>
      </c>
      <c r="D1295" s="5" t="s">
        <v>3146</v>
      </c>
      <c r="E1295" s="5" t="s">
        <v>3190</v>
      </c>
      <c r="F1295" s="5" t="s">
        <v>3191</v>
      </c>
      <c r="G1295" s="5" t="s">
        <v>368</v>
      </c>
      <c r="H1295" s="5" t="s">
        <v>100</v>
      </c>
      <c r="I1295" s="5" t="s">
        <v>32</v>
      </c>
      <c r="J1295" s="5" t="s">
        <v>122</v>
      </c>
      <c r="K1295" s="7">
        <v>42398</v>
      </c>
      <c r="L1295" s="7"/>
      <c r="M1295" s="6" t="s">
        <v>454</v>
      </c>
      <c r="N1295" s="5" t="s">
        <v>47</v>
      </c>
      <c r="O1295" s="9"/>
      <c r="P1295" s="6" t="str">
        <f>VLOOKUP(Table1[[#This Row],[SMT]],Table13[[SMT'#]:[163 J Election Question]],9,0)</f>
        <v>No</v>
      </c>
      <c r="Q1295" s="6"/>
      <c r="R1295" s="6"/>
      <c r="S129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95" s="37">
        <f>VLOOKUP(Table1[[#This Row],[SMT]],'[1]Section 163(j) Election'!$A$5:$J$1406,7,0)</f>
        <v>0</v>
      </c>
    </row>
    <row r="1296" spans="1:20" s="5" customFormat="1" ht="30" customHeight="1" x14ac:dyDescent="0.25">
      <c r="A1296" s="5" t="s">
        <v>3904</v>
      </c>
      <c r="B1296" s="15">
        <v>66781</v>
      </c>
      <c r="C1296" s="6">
        <v>93</v>
      </c>
      <c r="D1296" s="5" t="s">
        <v>3904</v>
      </c>
      <c r="E1296" s="5" t="s">
        <v>3190</v>
      </c>
      <c r="F1296" s="5" t="s">
        <v>3191</v>
      </c>
      <c r="G1296" s="5" t="s">
        <v>368</v>
      </c>
      <c r="H1296" s="5" t="s">
        <v>100</v>
      </c>
      <c r="I1296" s="5" t="s">
        <v>32</v>
      </c>
      <c r="J1296" s="5" t="s">
        <v>122</v>
      </c>
      <c r="K1296" s="7">
        <v>42398</v>
      </c>
      <c r="L1296" s="7"/>
      <c r="M1296" s="6" t="s">
        <v>454</v>
      </c>
      <c r="N1296" s="5" t="s">
        <v>47</v>
      </c>
      <c r="O1296" s="9"/>
      <c r="P1296" s="6" t="str">
        <f>VLOOKUP(Table1[[#This Row],[SMT]],Table13[[SMT'#]:[163 J Election Question]],9,0)</f>
        <v>No</v>
      </c>
      <c r="Q1296" s="6"/>
      <c r="R1296" s="6"/>
      <c r="S129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96" s="38">
        <f>VLOOKUP(Table1[[#This Row],[SMT]],'[1]Section 163(j) Election'!$A$5:$J$1406,7,0)</f>
        <v>0</v>
      </c>
    </row>
    <row r="1297" spans="1:20" s="5" customFormat="1" ht="30" customHeight="1" x14ac:dyDescent="0.25">
      <c r="A1297" s="5" t="s">
        <v>4036</v>
      </c>
      <c r="B1297" s="15">
        <v>66785</v>
      </c>
      <c r="C1297" s="6">
        <v>100</v>
      </c>
      <c r="D1297" s="5" t="s">
        <v>4036</v>
      </c>
      <c r="E1297" s="5" t="s">
        <v>4044</v>
      </c>
      <c r="F1297" s="5" t="s">
        <v>4045</v>
      </c>
      <c r="G1297" s="5" t="s">
        <v>4046</v>
      </c>
      <c r="H1297" s="5" t="s">
        <v>109</v>
      </c>
      <c r="I1297" s="5" t="s">
        <v>32</v>
      </c>
      <c r="J1297" s="5" t="s">
        <v>333</v>
      </c>
      <c r="K1297" s="7">
        <v>42361</v>
      </c>
      <c r="L1297" s="7"/>
      <c r="M1297" s="6" t="s">
        <v>459</v>
      </c>
      <c r="N1297" s="5" t="s">
        <v>26</v>
      </c>
      <c r="O1297" s="9"/>
      <c r="P1297" s="6" t="str">
        <f>VLOOKUP(Table1[[#This Row],[SMT]],Table13[[SMT'#]:[163 J Election Question]],9,0)</f>
        <v>No</v>
      </c>
      <c r="Q1297" s="6"/>
      <c r="R1297" s="6"/>
      <c r="S129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97" s="37">
        <f>VLOOKUP(Table1[[#This Row],[SMT]],'[1]Section 163(j) Election'!$A$5:$J$1406,7,0)</f>
        <v>2022</v>
      </c>
    </row>
    <row r="1298" spans="1:20" s="5" customFormat="1" ht="30" customHeight="1" x14ac:dyDescent="0.25">
      <c r="A1298" s="5" t="s">
        <v>632</v>
      </c>
      <c r="B1298" s="15">
        <v>66813</v>
      </c>
      <c r="C1298" s="6">
        <v>100</v>
      </c>
      <c r="D1298" s="5" t="s">
        <v>632</v>
      </c>
      <c r="E1298" s="5" t="s">
        <v>653</v>
      </c>
      <c r="F1298" s="5" t="s">
        <v>654</v>
      </c>
      <c r="G1298" s="5" t="s">
        <v>611</v>
      </c>
      <c r="H1298" s="5" t="s">
        <v>109</v>
      </c>
      <c r="I1298" s="5" t="s">
        <v>32</v>
      </c>
      <c r="J1298" s="5" t="s">
        <v>333</v>
      </c>
      <c r="K1298" s="7">
        <v>42184</v>
      </c>
      <c r="L1298" s="7"/>
      <c r="M1298" s="6" t="s">
        <v>90</v>
      </c>
      <c r="N1298" s="5" t="s">
        <v>47</v>
      </c>
      <c r="O1298" s="9"/>
      <c r="P1298" s="6" t="str">
        <f>VLOOKUP(Table1[[#This Row],[SMT]],Table13[[SMT'#]:[163 J Election Question]],9,0)</f>
        <v>Yes</v>
      </c>
      <c r="Q1298" s="6">
        <v>2018</v>
      </c>
      <c r="R1298" s="6"/>
      <c r="S129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98" s="38">
        <f>VLOOKUP(Table1[[#This Row],[SMT]],'[1]Section 163(j) Election'!$A$5:$J$1406,7,0)</f>
        <v>2018</v>
      </c>
    </row>
    <row r="1299" spans="1:20" s="5" customFormat="1" ht="30" customHeight="1" x14ac:dyDescent="0.25">
      <c r="A1299" s="5" t="s">
        <v>3904</v>
      </c>
      <c r="B1299" s="15">
        <v>66819</v>
      </c>
      <c r="C1299" s="6">
        <v>100</v>
      </c>
      <c r="D1299" s="5" t="s">
        <v>3904</v>
      </c>
      <c r="E1299" s="5" t="s">
        <v>3922</v>
      </c>
      <c r="F1299" s="5" t="s">
        <v>3923</v>
      </c>
      <c r="G1299" s="5" t="s">
        <v>3924</v>
      </c>
      <c r="H1299" s="5" t="s">
        <v>68</v>
      </c>
      <c r="I1299" s="5" t="s">
        <v>32</v>
      </c>
      <c r="J1299" s="5" t="s">
        <v>3128</v>
      </c>
      <c r="K1299" s="7">
        <v>42453</v>
      </c>
      <c r="L1299" s="7"/>
      <c r="M1299" s="6" t="s">
        <v>90</v>
      </c>
      <c r="N1299" s="5" t="s">
        <v>56</v>
      </c>
      <c r="O1299" s="9"/>
      <c r="P1299" s="6" t="str">
        <f>VLOOKUP(Table1[[#This Row],[SMT]],Table13[[SMT'#]:[163 J Election Question]],9,0)</f>
        <v>No</v>
      </c>
      <c r="Q1299" s="6"/>
      <c r="R1299" s="6"/>
      <c r="S129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299" s="37">
        <f>VLOOKUP(Table1[[#This Row],[SMT]],'[1]Section 163(j) Election'!$A$5:$J$1406,7,0)</f>
        <v>0</v>
      </c>
    </row>
    <row r="1300" spans="1:20" s="5" customFormat="1" ht="30" customHeight="1" x14ac:dyDescent="0.25">
      <c r="A1300" s="5" t="s">
        <v>3904</v>
      </c>
      <c r="B1300" s="15">
        <v>66825</v>
      </c>
      <c r="C1300" s="6">
        <v>100</v>
      </c>
      <c r="D1300" s="5" t="s">
        <v>3904</v>
      </c>
      <c r="E1300" s="5" t="s">
        <v>3925</v>
      </c>
      <c r="F1300" s="5" t="s">
        <v>3926</v>
      </c>
      <c r="G1300" s="5" t="s">
        <v>635</v>
      </c>
      <c r="H1300" s="5" t="s">
        <v>109</v>
      </c>
      <c r="I1300" s="5" t="s">
        <v>32</v>
      </c>
      <c r="J1300" s="5" t="s">
        <v>33</v>
      </c>
      <c r="K1300" s="7">
        <v>42317</v>
      </c>
      <c r="L1300" s="7"/>
      <c r="M1300" s="6" t="s">
        <v>90</v>
      </c>
      <c r="N1300" s="5" t="s">
        <v>47</v>
      </c>
      <c r="O1300" s="9"/>
      <c r="P1300" s="6" t="str">
        <f>VLOOKUP(Table1[[#This Row],[SMT]],Table13[[SMT'#]:[163 J Election Question]],9,0)</f>
        <v>Yes</v>
      </c>
      <c r="Q1300" s="6">
        <v>2018</v>
      </c>
      <c r="R1300" s="6"/>
      <c r="S130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00" s="38">
        <f>VLOOKUP(Table1[[#This Row],[SMT]],'[1]Section 163(j) Election'!$A$5:$J$1406,7,0)</f>
        <v>2018</v>
      </c>
    </row>
    <row r="1301" spans="1:20" s="5" customFormat="1" ht="30" customHeight="1" x14ac:dyDescent="0.25">
      <c r="A1301" s="5" t="s">
        <v>1107</v>
      </c>
      <c r="B1301" s="15">
        <v>66828</v>
      </c>
      <c r="C1301" s="6">
        <v>100</v>
      </c>
      <c r="D1301" s="5" t="s">
        <v>1107</v>
      </c>
      <c r="E1301" s="5" t="s">
        <v>1122</v>
      </c>
      <c r="F1301" s="5" t="s">
        <v>1123</v>
      </c>
      <c r="G1301" s="5" t="s">
        <v>1047</v>
      </c>
      <c r="H1301" s="5" t="s">
        <v>109</v>
      </c>
      <c r="I1301" s="5" t="s">
        <v>32</v>
      </c>
      <c r="J1301" s="5" t="s">
        <v>110</v>
      </c>
      <c r="K1301" s="7">
        <v>42332</v>
      </c>
      <c r="L1301" s="7"/>
      <c r="M1301" s="6" t="s">
        <v>454</v>
      </c>
      <c r="N1301" s="5" t="s">
        <v>26</v>
      </c>
      <c r="O1301" s="9"/>
      <c r="P1301" s="6" t="str">
        <f>VLOOKUP(Table1[[#This Row],[SMT]],Table13[[SMT'#]:[163 J Election Question]],9,0)</f>
        <v>Yes</v>
      </c>
      <c r="Q1301" s="6">
        <v>2018</v>
      </c>
      <c r="R1301" s="6"/>
      <c r="S130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01" s="37">
        <f>VLOOKUP(Table1[[#This Row],[SMT]],'[1]Section 163(j) Election'!$A$5:$J$1406,7,0)</f>
        <v>2018</v>
      </c>
    </row>
    <row r="1302" spans="1:20" s="5" customFormat="1" ht="30" customHeight="1" x14ac:dyDescent="0.25">
      <c r="A1302" s="5" t="s">
        <v>961</v>
      </c>
      <c r="B1302" s="15">
        <v>66842</v>
      </c>
      <c r="C1302" s="6">
        <v>100</v>
      </c>
      <c r="D1302" s="5" t="s">
        <v>961</v>
      </c>
      <c r="E1302" s="5" t="s">
        <v>962</v>
      </c>
      <c r="F1302" s="5" t="s">
        <v>963</v>
      </c>
      <c r="G1302" s="5" t="s">
        <v>964</v>
      </c>
      <c r="H1302" s="5" t="s">
        <v>499</v>
      </c>
      <c r="I1302" s="5" t="s">
        <v>43</v>
      </c>
      <c r="J1302" s="5" t="s">
        <v>608</v>
      </c>
      <c r="K1302" s="7">
        <v>42705</v>
      </c>
      <c r="L1302" s="7"/>
      <c r="M1302" s="6" t="s">
        <v>105</v>
      </c>
      <c r="N1302" s="5" t="s">
        <v>47</v>
      </c>
      <c r="O1302" s="9"/>
      <c r="P1302" s="6" t="str">
        <f>VLOOKUP(Table1[[#This Row],[SMT]],Table13[[SMT'#]:[163 J Election Question]],9,0)</f>
        <v>Yes</v>
      </c>
      <c r="Q1302" s="6">
        <v>2018</v>
      </c>
      <c r="R1302" s="6"/>
      <c r="S130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02" s="38">
        <f>VLOOKUP(Table1[[#This Row],[SMT]],'[1]Section 163(j) Election'!$A$5:$J$1406,7,0)</f>
        <v>2018</v>
      </c>
    </row>
    <row r="1303" spans="1:20" s="5" customFormat="1" ht="30" customHeight="1" x14ac:dyDescent="0.25">
      <c r="A1303" s="5" t="s">
        <v>3958</v>
      </c>
      <c r="B1303" s="15">
        <v>66845</v>
      </c>
      <c r="C1303" s="6">
        <v>100</v>
      </c>
      <c r="D1303" s="5" t="s">
        <v>3958</v>
      </c>
      <c r="E1303" s="5" t="s">
        <v>3967</v>
      </c>
      <c r="F1303" s="5" t="s">
        <v>3968</v>
      </c>
      <c r="G1303" s="5" t="s">
        <v>1167</v>
      </c>
      <c r="H1303" s="5" t="s">
        <v>144</v>
      </c>
      <c r="I1303" s="5" t="s">
        <v>133</v>
      </c>
      <c r="J1303" s="5" t="s">
        <v>1168</v>
      </c>
      <c r="K1303" s="7">
        <v>42544</v>
      </c>
      <c r="L1303" s="7"/>
      <c r="M1303" s="6" t="s">
        <v>90</v>
      </c>
      <c r="N1303" s="5" t="s">
        <v>178</v>
      </c>
      <c r="O1303" s="9"/>
      <c r="P1303" s="6" t="str">
        <f>VLOOKUP(Table1[[#This Row],[SMT]],Table13[[SMT'#]:[163 J Election Question]],9,0)</f>
        <v>Yes</v>
      </c>
      <c r="Q1303" s="6">
        <v>2018</v>
      </c>
      <c r="R1303" s="6"/>
      <c r="S130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03" s="37">
        <f>VLOOKUP(Table1[[#This Row],[SMT]],'[1]Section 163(j) Election'!$A$5:$J$1406,7,0)</f>
        <v>2018</v>
      </c>
    </row>
    <row r="1304" spans="1:20" s="5" customFormat="1" ht="30" customHeight="1" x14ac:dyDescent="0.25">
      <c r="A1304" s="5" t="s">
        <v>1279</v>
      </c>
      <c r="B1304" s="15">
        <v>66847</v>
      </c>
      <c r="C1304" s="6">
        <v>100</v>
      </c>
      <c r="D1304" s="5" t="s">
        <v>1279</v>
      </c>
      <c r="E1304" s="5" t="s">
        <v>1280</v>
      </c>
      <c r="F1304" s="5" t="s">
        <v>1281</v>
      </c>
      <c r="G1304" s="5" t="s">
        <v>163</v>
      </c>
      <c r="H1304" s="5" t="s">
        <v>164</v>
      </c>
      <c r="I1304" s="5" t="s">
        <v>133</v>
      </c>
      <c r="J1304" s="5" t="s">
        <v>165</v>
      </c>
      <c r="K1304" s="7">
        <v>43692</v>
      </c>
      <c r="L1304" s="7"/>
      <c r="M1304" s="6" t="s">
        <v>83</v>
      </c>
      <c r="N1304" s="5" t="s">
        <v>47</v>
      </c>
      <c r="O1304" s="9">
        <f>_xlfn.IFNA(VLOOKUP(Table1[[#This Row],[SMT]],'[2]2018'!$A$7:$U$90,3,FALSE),VLOOKUP(Table1[[#This Row],[SMT]],'[2]2019'!$A$7:$T$120,4,FALSE))</f>
        <v>44044</v>
      </c>
      <c r="P1304" s="6" t="str">
        <f>_xlfn.IFNA(VLOOKUP(Table1[[#This Row],[SMT]],'[2]2018'!$A$7:$U$90,4,FALSE),VLOOKUP(Table1[[#This Row],[SMT]],'[2]2019'!$A$7:$T$120,5,FALSE))</f>
        <v>Yes</v>
      </c>
      <c r="Q1304" s="6" t="s">
        <v>4526</v>
      </c>
      <c r="R1304" s="6" t="e">
        <f>VLOOKUP(Table1[[#This Row],[SMT]],'2018 K-1 Export'!A405:I1956,9,0)</f>
        <v>#N/A</v>
      </c>
      <c r="S1304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304" s="38" t="e">
        <f>VLOOKUP(Table1[[#This Row],[SMT]],'[1]Section 163(j) Election'!$A$5:$J$1406,7,0)</f>
        <v>#N/A</v>
      </c>
    </row>
    <row r="1305" spans="1:20" s="5" customFormat="1" ht="30" customHeight="1" x14ac:dyDescent="0.25">
      <c r="A1305" s="5" t="s">
        <v>1927</v>
      </c>
      <c r="B1305" s="15">
        <v>66849</v>
      </c>
      <c r="C1305" s="6">
        <v>100</v>
      </c>
      <c r="D1305" s="5" t="s">
        <v>1927</v>
      </c>
      <c r="E1305" s="5" t="s">
        <v>1930</v>
      </c>
      <c r="F1305" s="5" t="s">
        <v>1931</v>
      </c>
      <c r="G1305" s="5" t="s">
        <v>1932</v>
      </c>
      <c r="H1305" s="5" t="s">
        <v>203</v>
      </c>
      <c r="I1305" s="5" t="s">
        <v>133</v>
      </c>
      <c r="J1305" s="5" t="s">
        <v>1121</v>
      </c>
      <c r="K1305" s="7">
        <v>42808</v>
      </c>
      <c r="L1305" s="7"/>
      <c r="M1305" s="6" t="s">
        <v>90</v>
      </c>
      <c r="N1305" s="5" t="s">
        <v>47</v>
      </c>
      <c r="O1305" s="9"/>
      <c r="P1305" s="6" t="str">
        <f>VLOOKUP(Table1[[#This Row],[SMT]],Table13[[SMT'#]:[163 J Election Question]],9,0)</f>
        <v>No</v>
      </c>
      <c r="Q1305" s="6"/>
      <c r="R1305" s="6"/>
      <c r="S130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05" s="37">
        <f>VLOOKUP(Table1[[#This Row],[SMT]],'[1]Section 163(j) Election'!$A$5:$J$1406,7,0)</f>
        <v>0</v>
      </c>
    </row>
    <row r="1306" spans="1:20" s="5" customFormat="1" ht="30" customHeight="1" x14ac:dyDescent="0.25">
      <c r="A1306" s="5" t="s">
        <v>1553</v>
      </c>
      <c r="B1306" s="15">
        <v>66864</v>
      </c>
      <c r="C1306" s="6">
        <v>100</v>
      </c>
      <c r="D1306" s="5" t="s">
        <v>1553</v>
      </c>
      <c r="E1306" s="5" t="s">
        <v>1565</v>
      </c>
      <c r="F1306" s="5" t="s">
        <v>1566</v>
      </c>
      <c r="G1306" s="5" t="s">
        <v>1505</v>
      </c>
      <c r="H1306" s="5" t="s">
        <v>53</v>
      </c>
      <c r="I1306" s="5" t="s">
        <v>43</v>
      </c>
      <c r="J1306" s="5" t="s">
        <v>631</v>
      </c>
      <c r="K1306" s="7">
        <v>42723</v>
      </c>
      <c r="L1306" s="7"/>
      <c r="M1306" s="6" t="s">
        <v>90</v>
      </c>
      <c r="N1306" s="5" t="s">
        <v>47</v>
      </c>
      <c r="O1306" s="9"/>
      <c r="P1306" s="6" t="str">
        <f>VLOOKUP(Table1[[#This Row],[SMT]],Table13[[SMT'#]:[163 J Election Question]],9,0)</f>
        <v>Yes</v>
      </c>
      <c r="Q1306" s="6">
        <v>2018</v>
      </c>
      <c r="R1306" s="6"/>
      <c r="S130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06" s="38">
        <f>VLOOKUP(Table1[[#This Row],[SMT]],'[1]Section 163(j) Election'!$A$5:$J$1406,7,0)</f>
        <v>2018</v>
      </c>
    </row>
    <row r="1307" spans="1:20" s="5" customFormat="1" ht="30" customHeight="1" x14ac:dyDescent="0.25">
      <c r="A1307" s="5" t="s">
        <v>1553</v>
      </c>
      <c r="B1307" s="15">
        <v>66874</v>
      </c>
      <c r="C1307" s="6">
        <v>100</v>
      </c>
      <c r="D1307" s="5" t="s">
        <v>1553</v>
      </c>
      <c r="E1307" s="5" t="s">
        <v>1567</v>
      </c>
      <c r="F1307" s="5" t="s">
        <v>1568</v>
      </c>
      <c r="G1307" s="5" t="s">
        <v>1569</v>
      </c>
      <c r="H1307" s="5" t="s">
        <v>42</v>
      </c>
      <c r="I1307" s="5" t="s">
        <v>43</v>
      </c>
      <c r="J1307" s="5" t="s">
        <v>1434</v>
      </c>
      <c r="K1307" s="7">
        <v>42523</v>
      </c>
      <c r="L1307" s="7"/>
      <c r="M1307" s="6" t="s">
        <v>90</v>
      </c>
      <c r="N1307" s="5" t="s">
        <v>47</v>
      </c>
      <c r="O1307" s="9"/>
      <c r="P1307" s="6" t="str">
        <f>VLOOKUP(Table1[[#This Row],[SMT]],Table13[[SMT'#]:[163 J Election Question]],9,0)</f>
        <v>Yes</v>
      </c>
      <c r="Q1307" s="6">
        <v>2018</v>
      </c>
      <c r="R1307" s="6"/>
      <c r="S130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07" s="37">
        <f>VLOOKUP(Table1[[#This Row],[SMT]],'[1]Section 163(j) Election'!$A$5:$J$1406,7,0)</f>
        <v>2018</v>
      </c>
    </row>
    <row r="1308" spans="1:20" s="5" customFormat="1" ht="30" customHeight="1" x14ac:dyDescent="0.25">
      <c r="A1308" s="5" t="s">
        <v>923</v>
      </c>
      <c r="B1308" s="15">
        <v>66876</v>
      </c>
      <c r="C1308" s="6">
        <v>50</v>
      </c>
      <c r="D1308" s="5" t="s">
        <v>923</v>
      </c>
      <c r="E1308" s="5" t="s">
        <v>930</v>
      </c>
      <c r="F1308" s="5" t="s">
        <v>931</v>
      </c>
      <c r="G1308" s="5" t="s">
        <v>932</v>
      </c>
      <c r="H1308" s="5" t="s">
        <v>524</v>
      </c>
      <c r="I1308" s="5" t="s">
        <v>43</v>
      </c>
      <c r="J1308" s="5" t="s">
        <v>19</v>
      </c>
      <c r="K1308" s="7">
        <v>43404</v>
      </c>
      <c r="L1308" s="7"/>
      <c r="M1308" s="6" t="s">
        <v>64</v>
      </c>
      <c r="N1308" s="5" t="s">
        <v>26</v>
      </c>
      <c r="O1308" s="9">
        <f>_xlfn.IFNA(VLOOKUP(Table1[[#This Row],[SMT]],'[2]2018'!$A$7:$U$90,3,FALSE),VLOOKUP(Table1[[#This Row],[SMT]],'[2]2019'!$A$7:$T$120,4,FALSE))</f>
        <v>43862</v>
      </c>
      <c r="P1308" s="6" t="str">
        <f>_xlfn.IFNA(VLOOKUP(Table1[[#This Row],[SMT]],'[2]2018'!$A$7:$U$90,4,FALSE),VLOOKUP(Table1[[#This Row],[SMT]],'[2]2019'!$A$7:$T$120,5,FALSE))</f>
        <v>Yes</v>
      </c>
      <c r="Q1308" s="6">
        <v>2018</v>
      </c>
      <c r="R1308" s="6" t="str">
        <f>VLOOKUP(Table1[[#This Row],[SMT]],'2018 K-1 Export'!A278:I1829,9,0)</f>
        <v>Yes</v>
      </c>
      <c r="S1308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308" s="38" t="e">
        <f>VLOOKUP(Table1[[#This Row],[SMT]],'[1]Section 163(j) Election'!$A$5:$J$1406,7,0)</f>
        <v>#N/A</v>
      </c>
    </row>
    <row r="1309" spans="1:20" s="5" customFormat="1" ht="30" customHeight="1" x14ac:dyDescent="0.25">
      <c r="A1309" s="5" t="s">
        <v>961</v>
      </c>
      <c r="B1309" s="15">
        <v>66876</v>
      </c>
      <c r="C1309" s="6">
        <v>50</v>
      </c>
      <c r="D1309" s="5" t="s">
        <v>961</v>
      </c>
      <c r="E1309" s="5" t="s">
        <v>930</v>
      </c>
      <c r="F1309" s="5" t="s">
        <v>931</v>
      </c>
      <c r="G1309" s="5" t="s">
        <v>932</v>
      </c>
      <c r="H1309" s="5" t="s">
        <v>524</v>
      </c>
      <c r="I1309" s="5" t="s">
        <v>43</v>
      </c>
      <c r="J1309" s="5" t="s">
        <v>19</v>
      </c>
      <c r="K1309" s="7">
        <v>43404</v>
      </c>
      <c r="L1309" s="7"/>
      <c r="M1309" s="6" t="s">
        <v>64</v>
      </c>
      <c r="N1309" s="5" t="s">
        <v>26</v>
      </c>
      <c r="O1309" s="9">
        <f>_xlfn.IFNA(VLOOKUP(Table1[[#This Row],[SMT]],'[2]2018'!$A$7:$U$90,3,FALSE),VLOOKUP(Table1[[#This Row],[SMT]],'[2]2019'!$A$7:$T$120,4,FALSE))</f>
        <v>43862</v>
      </c>
      <c r="P1309" s="6" t="str">
        <f>_xlfn.IFNA(VLOOKUP(Table1[[#This Row],[SMT]],'[2]2018'!$A$7:$U$90,4,FALSE),VLOOKUP(Table1[[#This Row],[SMT]],'[2]2019'!$A$7:$T$120,5,FALSE))</f>
        <v>Yes</v>
      </c>
      <c r="Q1309" s="6">
        <v>2018</v>
      </c>
      <c r="R1309" s="6" t="str">
        <f>VLOOKUP(Table1[[#This Row],[SMT]],'2018 K-1 Export'!A292:I1843,9,0)</f>
        <v>Yes</v>
      </c>
      <c r="S1309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309" s="37" t="e">
        <f>VLOOKUP(Table1[[#This Row],[SMT]],'[1]Section 163(j) Election'!$A$5:$J$1406,7,0)</f>
        <v>#N/A</v>
      </c>
    </row>
    <row r="1310" spans="1:20" s="5" customFormat="1" ht="30" customHeight="1" x14ac:dyDescent="0.25">
      <c r="A1310" s="5" t="s">
        <v>3904</v>
      </c>
      <c r="B1310" s="15">
        <v>66878</v>
      </c>
      <c r="C1310" s="6">
        <v>100</v>
      </c>
      <c r="D1310" s="5" t="s">
        <v>3904</v>
      </c>
      <c r="E1310" s="5" t="s">
        <v>3927</v>
      </c>
      <c r="F1310" s="5" t="s">
        <v>3928</v>
      </c>
      <c r="G1310" s="5" t="s">
        <v>3929</v>
      </c>
      <c r="H1310" s="5" t="s">
        <v>109</v>
      </c>
      <c r="I1310" s="5" t="s">
        <v>32</v>
      </c>
      <c r="J1310" s="5" t="s">
        <v>110</v>
      </c>
      <c r="K1310" s="7">
        <v>42317</v>
      </c>
      <c r="L1310" s="7"/>
      <c r="M1310" s="6" t="s">
        <v>459</v>
      </c>
      <c r="N1310" s="5" t="s">
        <v>26</v>
      </c>
      <c r="O1310" s="9"/>
      <c r="P1310" s="6" t="str">
        <f>VLOOKUP(Table1[[#This Row],[SMT]],Table13[[SMT'#]:[163 J Election Question]],9,0)</f>
        <v>Yes</v>
      </c>
      <c r="Q1310" s="6">
        <v>2018</v>
      </c>
      <c r="R1310" s="6"/>
      <c r="S131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10" s="38">
        <f>VLOOKUP(Table1[[#This Row],[SMT]],'[1]Section 163(j) Election'!$A$5:$J$1406,7,0)</f>
        <v>2018</v>
      </c>
    </row>
    <row r="1311" spans="1:20" s="5" customFormat="1" ht="30" customHeight="1" x14ac:dyDescent="0.25">
      <c r="A1311" s="5" t="s">
        <v>3958</v>
      </c>
      <c r="B1311" s="15">
        <v>66881</v>
      </c>
      <c r="C1311" s="6">
        <v>100</v>
      </c>
      <c r="D1311" s="5" t="s">
        <v>3958</v>
      </c>
      <c r="E1311" s="5" t="s">
        <v>3969</v>
      </c>
      <c r="F1311" s="5" t="s">
        <v>3970</v>
      </c>
      <c r="G1311" s="5" t="s">
        <v>585</v>
      </c>
      <c r="H1311" s="5" t="s">
        <v>31</v>
      </c>
      <c r="I1311" s="5" t="s">
        <v>32</v>
      </c>
      <c r="J1311" s="5" t="s">
        <v>149</v>
      </c>
      <c r="K1311" s="7">
        <v>42479</v>
      </c>
      <c r="L1311" s="7"/>
      <c r="M1311" s="6" t="s">
        <v>90</v>
      </c>
      <c r="N1311" s="5" t="s">
        <v>56</v>
      </c>
      <c r="O1311" s="9"/>
      <c r="P1311" s="6" t="str">
        <f>VLOOKUP(Table1[[#This Row],[SMT]],Table13[[SMT'#]:[163 J Election Question]],9,0)</f>
        <v>No</v>
      </c>
      <c r="Q1311" s="6"/>
      <c r="R1311" s="6"/>
      <c r="S131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11" s="37">
        <f>VLOOKUP(Table1[[#This Row],[SMT]],'[1]Section 163(j) Election'!$A$5:$J$1406,7,0)</f>
        <v>0</v>
      </c>
    </row>
    <row r="1312" spans="1:20" s="5" customFormat="1" ht="30" customHeight="1" x14ac:dyDescent="0.25">
      <c r="A1312" s="5" t="s">
        <v>3871</v>
      </c>
      <c r="B1312" s="15">
        <v>66883</v>
      </c>
      <c r="C1312" s="6">
        <v>100</v>
      </c>
      <c r="D1312" s="5" t="s">
        <v>3871</v>
      </c>
      <c r="E1312" s="5" t="s">
        <v>3899</v>
      </c>
      <c r="F1312" s="5" t="s">
        <v>3900</v>
      </c>
      <c r="G1312" s="5" t="s">
        <v>3021</v>
      </c>
      <c r="H1312" s="5" t="s">
        <v>31</v>
      </c>
      <c r="I1312" s="5" t="s">
        <v>32</v>
      </c>
      <c r="J1312" s="5" t="s">
        <v>3901</v>
      </c>
      <c r="K1312" s="7">
        <v>42243</v>
      </c>
      <c r="L1312" s="7"/>
      <c r="M1312" s="6" t="s">
        <v>454</v>
      </c>
      <c r="N1312" s="5" t="s">
        <v>47</v>
      </c>
      <c r="O1312" s="9"/>
      <c r="P1312" s="6" t="str">
        <f>VLOOKUP(Table1[[#This Row],[SMT]],Table13[[SMT'#]:[163 J Election Question]],9,0)</f>
        <v>Yes</v>
      </c>
      <c r="Q1312" s="6">
        <v>2018</v>
      </c>
      <c r="R1312" s="6"/>
      <c r="S131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12" s="38">
        <f>VLOOKUP(Table1[[#This Row],[SMT]],'[1]Section 163(j) Election'!$A$5:$J$1406,7,0)</f>
        <v>2018</v>
      </c>
    </row>
    <row r="1313" spans="1:20" s="5" customFormat="1" ht="30" customHeight="1" x14ac:dyDescent="0.25">
      <c r="A1313" s="5" t="s">
        <v>3958</v>
      </c>
      <c r="B1313" s="15">
        <v>66884</v>
      </c>
      <c r="C1313" s="6">
        <v>100</v>
      </c>
      <c r="D1313" s="5" t="s">
        <v>3958</v>
      </c>
      <c r="E1313" s="5" t="s">
        <v>3971</v>
      </c>
      <c r="F1313" s="5" t="s">
        <v>3972</v>
      </c>
      <c r="G1313" s="5" t="s">
        <v>131</v>
      </c>
      <c r="H1313" s="5" t="s">
        <v>132</v>
      </c>
      <c r="I1313" s="5" t="s">
        <v>133</v>
      </c>
      <c r="J1313" s="5" t="s">
        <v>134</v>
      </c>
      <c r="K1313" s="7">
        <v>42338</v>
      </c>
      <c r="L1313" s="7"/>
      <c r="M1313" s="6" t="s">
        <v>90</v>
      </c>
      <c r="N1313" s="5" t="s">
        <v>47</v>
      </c>
      <c r="O1313" s="9"/>
      <c r="P1313" s="6" t="str">
        <f>VLOOKUP(Table1[[#This Row],[SMT]],Table13[[SMT'#]:[163 J Election Question]],9,0)</f>
        <v>Yes</v>
      </c>
      <c r="Q1313" s="6">
        <v>2018</v>
      </c>
      <c r="R1313" s="6"/>
      <c r="S131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13" s="37">
        <f>VLOOKUP(Table1[[#This Row],[SMT]],'[1]Section 163(j) Election'!$A$5:$J$1406,7,0)</f>
        <v>2018</v>
      </c>
    </row>
    <row r="1314" spans="1:20" s="5" customFormat="1" ht="30" customHeight="1" x14ac:dyDescent="0.25">
      <c r="A1314" s="5" t="s">
        <v>1107</v>
      </c>
      <c r="B1314" s="15">
        <v>66890</v>
      </c>
      <c r="C1314" s="6">
        <v>100</v>
      </c>
      <c r="D1314" s="5" t="s">
        <v>1107</v>
      </c>
      <c r="E1314" s="5" t="s">
        <v>1124</v>
      </c>
      <c r="F1314" s="5" t="s">
        <v>1125</v>
      </c>
      <c r="G1314" s="5" t="s">
        <v>1126</v>
      </c>
      <c r="H1314" s="5" t="s">
        <v>289</v>
      </c>
      <c r="I1314" s="5" t="s">
        <v>133</v>
      </c>
      <c r="J1314" s="5" t="s">
        <v>290</v>
      </c>
      <c r="K1314" s="7">
        <v>42642</v>
      </c>
      <c r="L1314" s="7"/>
      <c r="M1314" s="6" t="s">
        <v>454</v>
      </c>
      <c r="N1314" s="5" t="s">
        <v>26</v>
      </c>
      <c r="O1314" s="9"/>
      <c r="P1314" s="6" t="str">
        <f>VLOOKUP(Table1[[#This Row],[SMT]],Table13[[SMT'#]:[163 J Election Question]],9,0)</f>
        <v>Yes</v>
      </c>
      <c r="Q1314" s="6">
        <v>2018</v>
      </c>
      <c r="R1314" s="6"/>
      <c r="S131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14" s="38">
        <f>VLOOKUP(Table1[[#This Row],[SMT]],'[1]Section 163(j) Election'!$A$5:$J$1406,7,0)</f>
        <v>2018</v>
      </c>
    </row>
    <row r="1315" spans="1:20" s="5" customFormat="1" ht="30" customHeight="1" x14ac:dyDescent="0.25">
      <c r="A1315" s="18" t="s">
        <v>469</v>
      </c>
      <c r="B1315" s="19">
        <v>66891</v>
      </c>
      <c r="C1315" s="20">
        <v>100</v>
      </c>
      <c r="D1315" s="21" t="s">
        <v>469</v>
      </c>
      <c r="E1315" s="21" t="s">
        <v>474</v>
      </c>
      <c r="F1315" s="21" t="s">
        <v>475</v>
      </c>
      <c r="G1315" s="21" t="s">
        <v>447</v>
      </c>
      <c r="H1315" s="18" t="s">
        <v>164</v>
      </c>
      <c r="I1315" s="18" t="s">
        <v>133</v>
      </c>
      <c r="J1315" s="21" t="s">
        <v>444</v>
      </c>
      <c r="K1315" s="22">
        <v>42928</v>
      </c>
      <c r="L1315" s="22"/>
      <c r="M1315" s="20" t="s">
        <v>105</v>
      </c>
      <c r="N1315" s="21" t="s">
        <v>47</v>
      </c>
      <c r="O1315" s="23"/>
      <c r="P1315" s="20" t="s">
        <v>21</v>
      </c>
      <c r="Q1315" s="20">
        <v>2019</v>
      </c>
      <c r="R1315" s="24"/>
      <c r="S1315" s="37" t="str">
        <f>IF(VLOOKUP(Table1[[#This Row],[SMT]],'[1]Section 163(j) Election'!$A$5:$H$1484,8,0)=Table1[[#This Row],[Make Section 163j Election (Yes/No)]],"MATCH",VLOOKUP(Table1[[#This Row],[SMT]],'[1]Section 163(j) Election'!$A$5:$H$1406,8,0))</f>
        <v>NO</v>
      </c>
      <c r="T1315" s="37" t="str">
        <f>VLOOKUP(Table1[[#This Row],[SMT]],'[1]Section 163(j) Election'!$A$5:$J$1406,7,0)</f>
        <v>TBD</v>
      </c>
    </row>
    <row r="1316" spans="1:20" s="5" customFormat="1" ht="30" customHeight="1" x14ac:dyDescent="0.25">
      <c r="A1316" s="5" t="s">
        <v>632</v>
      </c>
      <c r="B1316" s="15">
        <v>66892</v>
      </c>
      <c r="C1316" s="6">
        <v>100</v>
      </c>
      <c r="D1316" s="5" t="s">
        <v>632</v>
      </c>
      <c r="E1316" s="5" t="s">
        <v>655</v>
      </c>
      <c r="F1316" s="5" t="s">
        <v>656</v>
      </c>
      <c r="G1316" s="5" t="s">
        <v>657</v>
      </c>
      <c r="H1316" s="5" t="s">
        <v>630</v>
      </c>
      <c r="I1316" s="5" t="s">
        <v>43</v>
      </c>
      <c r="J1316" s="5" t="s">
        <v>510</v>
      </c>
      <c r="K1316" s="7">
        <v>42292</v>
      </c>
      <c r="L1316" s="7"/>
      <c r="M1316" s="6" t="s">
        <v>454</v>
      </c>
      <c r="N1316" s="5" t="s">
        <v>47</v>
      </c>
      <c r="O1316" s="9"/>
      <c r="P1316" s="6" t="str">
        <f>VLOOKUP(Table1[[#This Row],[SMT]],Table13[[SMT'#]:[163 J Election Question]],9,0)</f>
        <v>Yes</v>
      </c>
      <c r="Q1316" s="6">
        <v>2018</v>
      </c>
      <c r="R1316" s="6"/>
      <c r="S131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16" s="38">
        <f>VLOOKUP(Table1[[#This Row],[SMT]],'[1]Section 163(j) Election'!$A$5:$J$1406,7,0)</f>
        <v>2018</v>
      </c>
    </row>
    <row r="1317" spans="1:20" s="5" customFormat="1" ht="30" customHeight="1" x14ac:dyDescent="0.25">
      <c r="A1317" s="5" t="s">
        <v>686</v>
      </c>
      <c r="B1317" s="15">
        <v>66895</v>
      </c>
      <c r="C1317" s="6">
        <v>100</v>
      </c>
      <c r="D1317" s="5" t="s">
        <v>686</v>
      </c>
      <c r="E1317" s="5" t="s">
        <v>714</v>
      </c>
      <c r="F1317" s="5" t="s">
        <v>715</v>
      </c>
      <c r="G1317" s="5" t="s">
        <v>704</v>
      </c>
      <c r="H1317" s="5" t="s">
        <v>132</v>
      </c>
      <c r="I1317" s="5" t="s">
        <v>133</v>
      </c>
      <c r="J1317" s="5" t="s">
        <v>705</v>
      </c>
      <c r="K1317" s="7">
        <v>42493</v>
      </c>
      <c r="L1317" s="7"/>
      <c r="M1317" s="6" t="s">
        <v>90</v>
      </c>
      <c r="N1317" s="5" t="s">
        <v>47</v>
      </c>
      <c r="O1317" s="9"/>
      <c r="P1317" s="6" t="str">
        <f>VLOOKUP(Table1[[#This Row],[SMT]],Table13[[SMT'#]:[163 J Election Question]],9,0)</f>
        <v>Yes</v>
      </c>
      <c r="Q1317" s="6">
        <v>2018</v>
      </c>
      <c r="R1317" s="6"/>
      <c r="S131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17" s="37">
        <f>VLOOKUP(Table1[[#This Row],[SMT]],'[1]Section 163(j) Election'!$A$5:$J$1406,7,0)</f>
        <v>2018</v>
      </c>
    </row>
    <row r="1318" spans="1:20" s="5" customFormat="1" ht="30" customHeight="1" x14ac:dyDescent="0.25">
      <c r="A1318" s="5" t="s">
        <v>4174</v>
      </c>
      <c r="B1318" s="15">
        <v>66905</v>
      </c>
      <c r="C1318" s="6">
        <v>100</v>
      </c>
      <c r="D1318" s="5" t="s">
        <v>4174</v>
      </c>
      <c r="E1318" s="5" t="s">
        <v>4179</v>
      </c>
      <c r="F1318" s="5" t="s">
        <v>4180</v>
      </c>
      <c r="G1318" s="5" t="s">
        <v>4181</v>
      </c>
      <c r="H1318" s="5" t="s">
        <v>144</v>
      </c>
      <c r="I1318" s="5" t="s">
        <v>133</v>
      </c>
      <c r="J1318" s="5" t="s">
        <v>1771</v>
      </c>
      <c r="K1318" s="7">
        <v>42937</v>
      </c>
      <c r="L1318" s="7"/>
      <c r="M1318" s="6" t="s">
        <v>105</v>
      </c>
      <c r="N1318" s="5" t="s">
        <v>47</v>
      </c>
      <c r="O1318" s="9"/>
      <c r="P1318" s="6" t="str">
        <f>VLOOKUP(Table1[[#This Row],[SMT]],Table13[[SMT'#]:[163 J Election Question]],9,0)</f>
        <v>Yes</v>
      </c>
      <c r="Q1318" s="6">
        <v>2018</v>
      </c>
      <c r="R1318" s="6"/>
      <c r="S131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18" s="38">
        <f>VLOOKUP(Table1[[#This Row],[SMT]],'[1]Section 163(j) Election'!$A$5:$J$1406,7,0)</f>
        <v>2018</v>
      </c>
    </row>
    <row r="1319" spans="1:20" s="5" customFormat="1" ht="30" customHeight="1" x14ac:dyDescent="0.25">
      <c r="A1319" s="5" t="s">
        <v>3904</v>
      </c>
      <c r="B1319" s="15">
        <v>66908</v>
      </c>
      <c r="C1319" s="6">
        <v>100</v>
      </c>
      <c r="D1319" s="5" t="s">
        <v>3904</v>
      </c>
      <c r="E1319" s="5" t="s">
        <v>3930</v>
      </c>
      <c r="F1319" s="5" t="s">
        <v>3931</v>
      </c>
      <c r="G1319" s="5" t="s">
        <v>185</v>
      </c>
      <c r="H1319" s="5" t="s">
        <v>88</v>
      </c>
      <c r="I1319" s="5" t="s">
        <v>32</v>
      </c>
      <c r="J1319" s="5" t="s">
        <v>89</v>
      </c>
      <c r="K1319" s="7">
        <v>42644</v>
      </c>
      <c r="L1319" s="7"/>
      <c r="M1319" s="6" t="s">
        <v>90</v>
      </c>
      <c r="N1319" s="5" t="s">
        <v>47</v>
      </c>
      <c r="O1319" s="9"/>
      <c r="P1319" s="6" t="str">
        <f>VLOOKUP(Table1[[#This Row],[SMT]],Table13[[SMT'#]:[163 J Election Question]],9,0)</f>
        <v>Yes</v>
      </c>
      <c r="Q1319" s="6">
        <v>2018</v>
      </c>
      <c r="R1319" s="6"/>
      <c r="S131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19" s="37">
        <f>VLOOKUP(Table1[[#This Row],[SMT]],'[1]Section 163(j) Election'!$A$5:$J$1406,7,0)</f>
        <v>2018</v>
      </c>
    </row>
    <row r="1320" spans="1:20" s="5" customFormat="1" ht="30" customHeight="1" x14ac:dyDescent="0.25">
      <c r="A1320" s="5" t="s">
        <v>632</v>
      </c>
      <c r="B1320" s="15">
        <v>66913</v>
      </c>
      <c r="C1320" s="6">
        <v>100</v>
      </c>
      <c r="D1320" s="5" t="s">
        <v>632</v>
      </c>
      <c r="E1320" s="5" t="s">
        <v>658</v>
      </c>
      <c r="F1320" s="5" t="s">
        <v>659</v>
      </c>
      <c r="G1320" s="5" t="s">
        <v>574</v>
      </c>
      <c r="H1320" s="5" t="s">
        <v>431</v>
      </c>
      <c r="I1320" s="5" t="s">
        <v>43</v>
      </c>
      <c r="J1320" s="5" t="s">
        <v>432</v>
      </c>
      <c r="K1320" s="7">
        <v>42214</v>
      </c>
      <c r="L1320" s="7"/>
      <c r="M1320" s="6" t="s">
        <v>90</v>
      </c>
      <c r="N1320" s="5" t="s">
        <v>47</v>
      </c>
      <c r="O1320" s="9"/>
      <c r="P1320" s="6" t="str">
        <f>VLOOKUP(Table1[[#This Row],[SMT]],Table13[[SMT'#]:[163 J Election Question]],9,0)</f>
        <v>No</v>
      </c>
      <c r="Q1320" s="6"/>
      <c r="R1320" s="6"/>
      <c r="S132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20" s="38">
        <f>VLOOKUP(Table1[[#This Row],[SMT]],'[1]Section 163(j) Election'!$A$5:$J$1406,7,0)</f>
        <v>0</v>
      </c>
    </row>
    <row r="1321" spans="1:20" s="5" customFormat="1" ht="30" customHeight="1" x14ac:dyDescent="0.25">
      <c r="A1321" s="5" t="s">
        <v>632</v>
      </c>
      <c r="B1321" s="15">
        <v>66914</v>
      </c>
      <c r="C1321" s="6">
        <v>100</v>
      </c>
      <c r="D1321" s="5" t="s">
        <v>632</v>
      </c>
      <c r="E1321" s="5" t="s">
        <v>660</v>
      </c>
      <c r="F1321" s="5" t="s">
        <v>661</v>
      </c>
      <c r="G1321" s="5" t="s">
        <v>604</v>
      </c>
      <c r="H1321" s="5" t="s">
        <v>431</v>
      </c>
      <c r="I1321" s="5" t="s">
        <v>43</v>
      </c>
      <c r="J1321" s="5" t="s">
        <v>432</v>
      </c>
      <c r="K1321" s="7">
        <v>42228</v>
      </c>
      <c r="L1321" s="7"/>
      <c r="M1321" s="6" t="s">
        <v>90</v>
      </c>
      <c r="N1321" s="5" t="s">
        <v>47</v>
      </c>
      <c r="O1321" s="9"/>
      <c r="P1321" s="6" t="str">
        <f>VLOOKUP(Table1[[#This Row],[SMT]],Table13[[SMT'#]:[163 J Election Question]],9,0)</f>
        <v>No</v>
      </c>
      <c r="Q1321" s="6"/>
      <c r="R1321" s="6"/>
      <c r="S132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21" s="37">
        <f>VLOOKUP(Table1[[#This Row],[SMT]],'[1]Section 163(j) Election'!$A$5:$J$1406,7,0)</f>
        <v>0</v>
      </c>
    </row>
    <row r="1322" spans="1:20" s="5" customFormat="1" ht="30" customHeight="1" x14ac:dyDescent="0.25">
      <c r="A1322" s="5" t="s">
        <v>632</v>
      </c>
      <c r="B1322" s="15">
        <v>66917</v>
      </c>
      <c r="C1322" s="6">
        <v>100</v>
      </c>
      <c r="D1322" s="5" t="s">
        <v>632</v>
      </c>
      <c r="E1322" s="5" t="s">
        <v>662</v>
      </c>
      <c r="F1322" s="5" t="s">
        <v>663</v>
      </c>
      <c r="G1322" s="5" t="s">
        <v>574</v>
      </c>
      <c r="H1322" s="5" t="s">
        <v>431</v>
      </c>
      <c r="I1322" s="5" t="s">
        <v>43</v>
      </c>
      <c r="J1322" s="5" t="s">
        <v>432</v>
      </c>
      <c r="K1322" s="7">
        <v>42277</v>
      </c>
      <c r="L1322" s="7"/>
      <c r="M1322" s="6" t="s">
        <v>90</v>
      </c>
      <c r="N1322" s="5" t="s">
        <v>47</v>
      </c>
      <c r="O1322" s="9"/>
      <c r="P1322" s="6" t="str">
        <f>VLOOKUP(Table1[[#This Row],[SMT]],Table13[[SMT'#]:[163 J Election Question]],9,0)</f>
        <v>No</v>
      </c>
      <c r="Q1322" s="6"/>
      <c r="R1322" s="6"/>
      <c r="S132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22" s="38">
        <f>VLOOKUP(Table1[[#This Row],[SMT]],'[1]Section 163(j) Election'!$A$5:$J$1406,7,0)</f>
        <v>0</v>
      </c>
    </row>
    <row r="1323" spans="1:20" s="5" customFormat="1" ht="30" customHeight="1" x14ac:dyDescent="0.25">
      <c r="A1323" s="5" t="s">
        <v>3958</v>
      </c>
      <c r="B1323" s="15">
        <v>66919</v>
      </c>
      <c r="C1323" s="6">
        <v>100</v>
      </c>
      <c r="D1323" s="5" t="s">
        <v>3958</v>
      </c>
      <c r="E1323" s="5" t="s">
        <v>3973</v>
      </c>
      <c r="F1323" s="5" t="s">
        <v>3974</v>
      </c>
      <c r="G1323" s="5" t="s">
        <v>635</v>
      </c>
      <c r="H1323" s="5" t="s">
        <v>109</v>
      </c>
      <c r="I1323" s="5" t="s">
        <v>32</v>
      </c>
      <c r="J1323" s="5" t="s">
        <v>33</v>
      </c>
      <c r="K1323" s="7">
        <v>42516</v>
      </c>
      <c r="L1323" s="7"/>
      <c r="M1323" s="6" t="s">
        <v>90</v>
      </c>
      <c r="N1323" s="5" t="s">
        <v>47</v>
      </c>
      <c r="O1323" s="9"/>
      <c r="P1323" s="6" t="str">
        <f>VLOOKUP(Table1[[#This Row],[SMT]],Table13[[SMT'#]:[163 J Election Question]],9,0)</f>
        <v>Yes</v>
      </c>
      <c r="Q1323" s="6">
        <v>2018</v>
      </c>
      <c r="R1323" s="6"/>
      <c r="S132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23" s="37">
        <f>VLOOKUP(Table1[[#This Row],[SMT]],'[1]Section 163(j) Election'!$A$5:$J$1406,7,0)</f>
        <v>2018</v>
      </c>
    </row>
    <row r="1324" spans="1:20" s="5" customFormat="1" ht="30" customHeight="1" x14ac:dyDescent="0.25">
      <c r="A1324" s="5" t="s">
        <v>3904</v>
      </c>
      <c r="B1324" s="15">
        <v>66922</v>
      </c>
      <c r="C1324" s="6">
        <v>100</v>
      </c>
      <c r="D1324" s="5" t="s">
        <v>3904</v>
      </c>
      <c r="E1324" s="5" t="s">
        <v>3932</v>
      </c>
      <c r="F1324" s="5" t="s">
        <v>3933</v>
      </c>
      <c r="G1324" s="5" t="s">
        <v>1959</v>
      </c>
      <c r="H1324" s="5" t="s">
        <v>88</v>
      </c>
      <c r="I1324" s="5" t="s">
        <v>32</v>
      </c>
      <c r="J1324" s="5" t="s">
        <v>89</v>
      </c>
      <c r="K1324" s="7">
        <v>42247</v>
      </c>
      <c r="L1324" s="7"/>
      <c r="M1324" s="6" t="s">
        <v>459</v>
      </c>
      <c r="N1324" s="5" t="s">
        <v>47</v>
      </c>
      <c r="O1324" s="9"/>
      <c r="P1324" s="6" t="str">
        <f>VLOOKUP(Table1[[#This Row],[SMT]],Table13[[SMT'#]:[163 J Election Question]],9,0)</f>
        <v>No</v>
      </c>
      <c r="Q1324" s="6"/>
      <c r="R1324" s="6"/>
      <c r="S132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24" s="38">
        <f>VLOOKUP(Table1[[#This Row],[SMT]],'[1]Section 163(j) Election'!$A$5:$J$1406,7,0)</f>
        <v>0</v>
      </c>
    </row>
    <row r="1325" spans="1:20" s="5" customFormat="1" ht="30" customHeight="1" x14ac:dyDescent="0.25">
      <c r="A1325" s="18" t="s">
        <v>800</v>
      </c>
      <c r="B1325" s="19">
        <v>66931</v>
      </c>
      <c r="C1325" s="20">
        <v>13.6</v>
      </c>
      <c r="D1325" s="21" t="s">
        <v>800</v>
      </c>
      <c r="E1325" s="21" t="s">
        <v>807</v>
      </c>
      <c r="F1325" s="21" t="s">
        <v>808</v>
      </c>
      <c r="G1325" s="21" t="s">
        <v>784</v>
      </c>
      <c r="H1325" s="18" t="s">
        <v>61</v>
      </c>
      <c r="I1325" s="18" t="s">
        <v>32</v>
      </c>
      <c r="J1325" s="21" t="s">
        <v>809</v>
      </c>
      <c r="K1325" s="22">
        <v>42842</v>
      </c>
      <c r="L1325" s="22"/>
      <c r="M1325" s="20" t="s">
        <v>105</v>
      </c>
      <c r="N1325" s="21" t="s">
        <v>47</v>
      </c>
      <c r="O1325" s="23"/>
      <c r="P1325" s="20" t="s">
        <v>21</v>
      </c>
      <c r="Q1325" s="20">
        <v>2019</v>
      </c>
      <c r="R1325" s="24"/>
      <c r="S1325" s="37" t="str">
        <f>IF(VLOOKUP(Table1[[#This Row],[SMT]],'[1]Section 163(j) Election'!$A$5:$H$1484,8,0)=Table1[[#This Row],[Make Section 163j Election (Yes/No)]],"MATCH",VLOOKUP(Table1[[#This Row],[SMT]],'[1]Section 163(j) Election'!$A$5:$H$1406,8,0))</f>
        <v>NO</v>
      </c>
      <c r="T1325" s="37">
        <f>VLOOKUP(Table1[[#This Row],[SMT]],'[1]Section 163(j) Election'!$A$5:$J$1406,7,0)</f>
        <v>2019</v>
      </c>
    </row>
    <row r="1326" spans="1:20" s="5" customFormat="1" ht="30" customHeight="1" x14ac:dyDescent="0.25">
      <c r="A1326" s="18" t="s">
        <v>3958</v>
      </c>
      <c r="B1326" s="19">
        <v>66931</v>
      </c>
      <c r="C1326" s="20">
        <v>86.4</v>
      </c>
      <c r="D1326" s="21" t="s">
        <v>3958</v>
      </c>
      <c r="E1326" s="21" t="s">
        <v>807</v>
      </c>
      <c r="F1326" s="21" t="s">
        <v>808</v>
      </c>
      <c r="G1326" s="21" t="s">
        <v>784</v>
      </c>
      <c r="H1326" s="18" t="s">
        <v>61</v>
      </c>
      <c r="I1326" s="18" t="s">
        <v>32</v>
      </c>
      <c r="J1326" s="21" t="s">
        <v>809</v>
      </c>
      <c r="K1326" s="22">
        <v>42842</v>
      </c>
      <c r="L1326" s="22"/>
      <c r="M1326" s="20" t="s">
        <v>105</v>
      </c>
      <c r="N1326" s="21" t="s">
        <v>47</v>
      </c>
      <c r="O1326" s="23"/>
      <c r="P1326" s="20" t="s">
        <v>21</v>
      </c>
      <c r="Q1326" s="20">
        <v>2019</v>
      </c>
      <c r="R1326" s="24"/>
      <c r="S1326" s="38" t="str">
        <f>IF(VLOOKUP(Table1[[#This Row],[SMT]],'[1]Section 163(j) Election'!$A$5:$H$1484,8,0)=Table1[[#This Row],[Make Section 163j Election (Yes/No)]],"MATCH",VLOOKUP(Table1[[#This Row],[SMT]],'[1]Section 163(j) Election'!$A$5:$H$1406,8,0))</f>
        <v>NO</v>
      </c>
      <c r="T1326" s="38">
        <f>VLOOKUP(Table1[[#This Row],[SMT]],'[1]Section 163(j) Election'!$A$5:$J$1406,7,0)</f>
        <v>2019</v>
      </c>
    </row>
    <row r="1327" spans="1:20" s="5" customFormat="1" ht="30" customHeight="1" x14ac:dyDescent="0.25">
      <c r="A1327" s="5" t="s">
        <v>3904</v>
      </c>
      <c r="B1327" s="15">
        <v>66937</v>
      </c>
      <c r="C1327" s="6">
        <v>100</v>
      </c>
      <c r="D1327" s="5" t="s">
        <v>3904</v>
      </c>
      <c r="E1327" s="5" t="s">
        <v>3934</v>
      </c>
      <c r="F1327" s="5" t="s">
        <v>3935</v>
      </c>
      <c r="G1327" s="5" t="s">
        <v>2035</v>
      </c>
      <c r="H1327" s="5" t="s">
        <v>139</v>
      </c>
      <c r="I1327" s="5" t="s">
        <v>32</v>
      </c>
      <c r="J1327" s="5" t="s">
        <v>33</v>
      </c>
      <c r="K1327" s="7">
        <v>42286</v>
      </c>
      <c r="L1327" s="7"/>
      <c r="M1327" s="6" t="s">
        <v>454</v>
      </c>
      <c r="N1327" s="5" t="s">
        <v>178</v>
      </c>
      <c r="O1327" s="9"/>
      <c r="P1327" s="6" t="str">
        <f>VLOOKUP(Table1[[#This Row],[SMT]],Table13[[SMT'#]:[163 J Election Question]],9,0)</f>
        <v>No</v>
      </c>
      <c r="Q1327" s="6"/>
      <c r="R1327" s="6"/>
      <c r="S132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27" s="37">
        <f>VLOOKUP(Table1[[#This Row],[SMT]],'[1]Section 163(j) Election'!$A$5:$J$1406,7,0)</f>
        <v>0</v>
      </c>
    </row>
    <row r="1328" spans="1:20" s="5" customFormat="1" ht="30" customHeight="1" x14ac:dyDescent="0.25">
      <c r="A1328" s="5" t="s">
        <v>1927</v>
      </c>
      <c r="B1328" s="15">
        <v>66938</v>
      </c>
      <c r="C1328" s="6">
        <v>100</v>
      </c>
      <c r="D1328" s="5" t="s">
        <v>1927</v>
      </c>
      <c r="E1328" s="5" t="s">
        <v>1933</v>
      </c>
      <c r="F1328" s="5" t="s">
        <v>1934</v>
      </c>
      <c r="G1328" s="5" t="s">
        <v>1935</v>
      </c>
      <c r="H1328" s="5" t="s">
        <v>68</v>
      </c>
      <c r="I1328" s="5" t="s">
        <v>32</v>
      </c>
      <c r="J1328" s="5" t="s">
        <v>149</v>
      </c>
      <c r="K1328" s="7">
        <v>42725</v>
      </c>
      <c r="L1328" s="7"/>
      <c r="M1328" s="6" t="s">
        <v>90</v>
      </c>
      <c r="N1328" s="5" t="s">
        <v>26</v>
      </c>
      <c r="O1328" s="9"/>
      <c r="P1328" s="6" t="str">
        <f>VLOOKUP(Table1[[#This Row],[SMT]],Table13[[SMT'#]:[163 J Election Question]],9,0)</f>
        <v>Yes</v>
      </c>
      <c r="Q1328" s="6">
        <v>2018</v>
      </c>
      <c r="R1328" s="6"/>
      <c r="S132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28" s="38">
        <f>VLOOKUP(Table1[[#This Row],[SMT]],'[1]Section 163(j) Election'!$A$5:$J$1406,7,0)</f>
        <v>2018</v>
      </c>
    </row>
    <row r="1329" spans="1:20" s="5" customFormat="1" ht="30" customHeight="1" x14ac:dyDescent="0.25">
      <c r="A1329" s="5" t="s">
        <v>1882</v>
      </c>
      <c r="B1329" s="15">
        <v>66948</v>
      </c>
      <c r="C1329" s="6">
        <v>23.7</v>
      </c>
      <c r="D1329" s="5" t="s">
        <v>1882</v>
      </c>
      <c r="E1329" s="5" t="s">
        <v>1883</v>
      </c>
      <c r="F1329" s="5" t="s">
        <v>1884</v>
      </c>
      <c r="G1329" s="5" t="s">
        <v>1885</v>
      </c>
      <c r="H1329" s="5" t="s">
        <v>61</v>
      </c>
      <c r="I1329" s="5" t="s">
        <v>32</v>
      </c>
      <c r="J1329" s="5" t="s">
        <v>1886</v>
      </c>
      <c r="K1329" s="7">
        <v>42586</v>
      </c>
      <c r="L1329" s="7"/>
      <c r="M1329" s="6" t="s">
        <v>90</v>
      </c>
      <c r="N1329" s="5" t="s">
        <v>178</v>
      </c>
      <c r="O1329" s="9"/>
      <c r="P1329" s="6" t="str">
        <f>VLOOKUP(Table1[[#This Row],[SMT]],Table13[[SMT'#]:[163 J Election Question]],9,0)</f>
        <v>No</v>
      </c>
      <c r="Q1329" s="6"/>
      <c r="R1329" s="6"/>
      <c r="S132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29" s="37">
        <f>VLOOKUP(Table1[[#This Row],[SMT]],'[1]Section 163(j) Election'!$A$5:$J$1406,7,0)</f>
        <v>0</v>
      </c>
    </row>
    <row r="1330" spans="1:20" s="5" customFormat="1" ht="30" customHeight="1" x14ac:dyDescent="0.25">
      <c r="A1330" s="5" t="s">
        <v>3958</v>
      </c>
      <c r="B1330" s="15">
        <v>66948</v>
      </c>
      <c r="C1330" s="6">
        <v>76.3</v>
      </c>
      <c r="D1330" s="5" t="s">
        <v>3958</v>
      </c>
      <c r="E1330" s="5" t="s">
        <v>1883</v>
      </c>
      <c r="F1330" s="5" t="s">
        <v>1884</v>
      </c>
      <c r="G1330" s="5" t="s">
        <v>1885</v>
      </c>
      <c r="H1330" s="5" t="s">
        <v>61</v>
      </c>
      <c r="I1330" s="5" t="s">
        <v>32</v>
      </c>
      <c r="J1330" s="5" t="s">
        <v>1886</v>
      </c>
      <c r="K1330" s="7">
        <v>42586</v>
      </c>
      <c r="L1330" s="7"/>
      <c r="M1330" s="6" t="s">
        <v>90</v>
      </c>
      <c r="N1330" s="5" t="s">
        <v>178</v>
      </c>
      <c r="O1330" s="9"/>
      <c r="P1330" s="6" t="str">
        <f>VLOOKUP(Table1[[#This Row],[SMT]],Table13[[SMT'#]:[163 J Election Question]],9,0)</f>
        <v>No</v>
      </c>
      <c r="Q1330" s="6"/>
      <c r="R1330" s="6"/>
      <c r="S133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30" s="38">
        <f>VLOOKUP(Table1[[#This Row],[SMT]],'[1]Section 163(j) Election'!$A$5:$J$1406,7,0)</f>
        <v>0</v>
      </c>
    </row>
    <row r="1331" spans="1:20" s="5" customFormat="1" ht="30" customHeight="1" x14ac:dyDescent="0.25">
      <c r="A1331" s="5" t="s">
        <v>3904</v>
      </c>
      <c r="B1331" s="15">
        <v>66949</v>
      </c>
      <c r="C1331" s="6">
        <v>100</v>
      </c>
      <c r="D1331" s="5" t="s">
        <v>3904</v>
      </c>
      <c r="E1331" s="5" t="s">
        <v>3936</v>
      </c>
      <c r="F1331" s="5" t="s">
        <v>3937</v>
      </c>
      <c r="G1331" s="5" t="s">
        <v>1885</v>
      </c>
      <c r="H1331" s="5" t="s">
        <v>61</v>
      </c>
      <c r="I1331" s="5" t="s">
        <v>32</v>
      </c>
      <c r="J1331" s="5" t="s">
        <v>1886</v>
      </c>
      <c r="K1331" s="7">
        <v>42536</v>
      </c>
      <c r="L1331" s="7"/>
      <c r="M1331" s="6" t="s">
        <v>90</v>
      </c>
      <c r="N1331" s="5" t="s">
        <v>56</v>
      </c>
      <c r="O1331" s="9"/>
      <c r="P1331" s="6" t="str">
        <f>VLOOKUP(Table1[[#This Row],[SMT]],Table13[[SMT'#]:[163 J Election Question]],9,0)</f>
        <v>Yes</v>
      </c>
      <c r="Q1331" s="6">
        <v>2018</v>
      </c>
      <c r="R1331" s="6"/>
      <c r="S133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31" s="37">
        <f>VLOOKUP(Table1[[#This Row],[SMT]],'[1]Section 163(j) Election'!$A$5:$J$1406,7,0)</f>
        <v>2018</v>
      </c>
    </row>
    <row r="1332" spans="1:20" s="5" customFormat="1" ht="30" customHeight="1" x14ac:dyDescent="0.25">
      <c r="A1332" s="5" t="s">
        <v>571</v>
      </c>
      <c r="B1332" s="15">
        <v>66955</v>
      </c>
      <c r="C1332" s="6">
        <v>100</v>
      </c>
      <c r="D1332" s="5" t="s">
        <v>571</v>
      </c>
      <c r="E1332" s="5" t="s">
        <v>575</v>
      </c>
      <c r="F1332" s="5" t="s">
        <v>576</v>
      </c>
      <c r="G1332" s="5" t="s">
        <v>577</v>
      </c>
      <c r="H1332" s="5" t="s">
        <v>109</v>
      </c>
      <c r="I1332" s="5" t="s">
        <v>32</v>
      </c>
      <c r="J1332" s="5" t="s">
        <v>110</v>
      </c>
      <c r="K1332" s="7">
        <v>42629</v>
      </c>
      <c r="L1332" s="7"/>
      <c r="M1332" s="6" t="s">
        <v>454</v>
      </c>
      <c r="N1332" s="5" t="s">
        <v>47</v>
      </c>
      <c r="O1332" s="9"/>
      <c r="P1332" s="6" t="str">
        <f>VLOOKUP(Table1[[#This Row],[SMT]],Table13[[SMT'#]:[163 J Election Question]],9,0)</f>
        <v>Yes</v>
      </c>
      <c r="Q1332" s="6">
        <v>2018</v>
      </c>
      <c r="R1332" s="6"/>
      <c r="S133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32" s="38">
        <f>VLOOKUP(Table1[[#This Row],[SMT]],'[1]Section 163(j) Election'!$A$5:$J$1406,7,0)</f>
        <v>2018</v>
      </c>
    </row>
    <row r="1333" spans="1:20" s="5" customFormat="1" ht="30" customHeight="1" x14ac:dyDescent="0.25">
      <c r="A1333" s="5" t="s">
        <v>3958</v>
      </c>
      <c r="B1333" s="15">
        <v>66957</v>
      </c>
      <c r="C1333" s="6">
        <v>100</v>
      </c>
      <c r="D1333" s="5" t="s">
        <v>3958</v>
      </c>
      <c r="E1333" s="5" t="s">
        <v>3975</v>
      </c>
      <c r="F1333" s="5" t="s">
        <v>3976</v>
      </c>
      <c r="G1333" s="5" t="s">
        <v>3977</v>
      </c>
      <c r="H1333" s="5" t="s">
        <v>109</v>
      </c>
      <c r="I1333" s="5" t="s">
        <v>32</v>
      </c>
      <c r="J1333" s="5" t="s">
        <v>110</v>
      </c>
      <c r="K1333" s="7">
        <v>42580</v>
      </c>
      <c r="L1333" s="7"/>
      <c r="M1333" s="6" t="s">
        <v>90</v>
      </c>
      <c r="N1333" s="5" t="s">
        <v>47</v>
      </c>
      <c r="O1333" s="9"/>
      <c r="P1333" s="6" t="str">
        <f>VLOOKUP(Table1[[#This Row],[SMT]],Table13[[SMT'#]:[163 J Election Question]],9,0)</f>
        <v>Yes</v>
      </c>
      <c r="Q1333" s="6">
        <v>2018</v>
      </c>
      <c r="R1333" s="6"/>
      <c r="S133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33" s="37">
        <f>VLOOKUP(Table1[[#This Row],[SMT]],'[1]Section 163(j) Election'!$A$5:$J$1406,7,0)</f>
        <v>2018</v>
      </c>
    </row>
    <row r="1334" spans="1:20" s="5" customFormat="1" ht="30" customHeight="1" x14ac:dyDescent="0.25">
      <c r="A1334" s="5" t="s">
        <v>1907</v>
      </c>
      <c r="B1334" s="15">
        <v>66960</v>
      </c>
      <c r="C1334" s="6">
        <v>100</v>
      </c>
      <c r="D1334" s="5" t="s">
        <v>1907</v>
      </c>
      <c r="E1334" s="5" t="s">
        <v>1908</v>
      </c>
      <c r="F1334" s="5" t="s">
        <v>1909</v>
      </c>
      <c r="G1334" s="5" t="s">
        <v>585</v>
      </c>
      <c r="H1334" s="5" t="s">
        <v>232</v>
      </c>
      <c r="I1334" s="5" t="s">
        <v>133</v>
      </c>
      <c r="J1334" s="5" t="s">
        <v>586</v>
      </c>
      <c r="K1334" s="7">
        <v>43054</v>
      </c>
      <c r="L1334" s="7"/>
      <c r="M1334" s="6" t="s">
        <v>64</v>
      </c>
      <c r="N1334" s="5" t="s">
        <v>47</v>
      </c>
      <c r="O1334" s="9"/>
      <c r="P1334" s="6" t="str">
        <f>VLOOKUP(Table1[[#This Row],[SMT]],Table13[[SMT'#]:[163 J Election Question]],9,0)</f>
        <v>Yes</v>
      </c>
      <c r="Q1334" s="6">
        <v>2018</v>
      </c>
      <c r="R1334" s="6"/>
      <c r="S133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34" s="38">
        <f>VLOOKUP(Table1[[#This Row],[SMT]],'[1]Section 163(j) Election'!$A$5:$J$1406,7,0)</f>
        <v>2018</v>
      </c>
    </row>
    <row r="1335" spans="1:20" s="5" customFormat="1" ht="30" customHeight="1" x14ac:dyDescent="0.25">
      <c r="A1335" s="5" t="s">
        <v>3904</v>
      </c>
      <c r="B1335" s="15">
        <v>66963</v>
      </c>
      <c r="C1335" s="6">
        <v>100</v>
      </c>
      <c r="D1335" s="5" t="s">
        <v>3904</v>
      </c>
      <c r="E1335" s="5" t="s">
        <v>3938</v>
      </c>
      <c r="F1335" s="5" t="s">
        <v>3939</v>
      </c>
      <c r="G1335" s="5" t="s">
        <v>3940</v>
      </c>
      <c r="H1335" s="5" t="s">
        <v>144</v>
      </c>
      <c r="I1335" s="5" t="s">
        <v>133</v>
      </c>
      <c r="J1335" s="5" t="s">
        <v>1805</v>
      </c>
      <c r="K1335" s="7">
        <v>42405</v>
      </c>
      <c r="L1335" s="7"/>
      <c r="M1335" s="6" t="s">
        <v>90</v>
      </c>
      <c r="N1335" s="5" t="s">
        <v>26</v>
      </c>
      <c r="O1335" s="9"/>
      <c r="P1335" s="6" t="str">
        <f>VLOOKUP(Table1[[#This Row],[SMT]],Table13[[SMT'#]:[163 J Election Question]],9,0)</f>
        <v>Yes</v>
      </c>
      <c r="Q1335" s="6">
        <v>2018</v>
      </c>
      <c r="R1335" s="6"/>
      <c r="S133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35" s="37">
        <f>VLOOKUP(Table1[[#This Row],[SMT]],'[1]Section 163(j) Election'!$A$5:$J$1406,7,0)</f>
        <v>2018</v>
      </c>
    </row>
    <row r="1336" spans="1:20" s="5" customFormat="1" ht="30" customHeight="1" x14ac:dyDescent="0.25">
      <c r="A1336" s="5" t="s">
        <v>1733</v>
      </c>
      <c r="B1336" s="15">
        <v>66970</v>
      </c>
      <c r="C1336" s="6">
        <v>100</v>
      </c>
      <c r="D1336" s="5" t="s">
        <v>1733</v>
      </c>
      <c r="E1336" s="5" t="s">
        <v>1734</v>
      </c>
      <c r="F1336" s="5" t="s">
        <v>1735</v>
      </c>
      <c r="G1336" s="5" t="s">
        <v>1631</v>
      </c>
      <c r="H1336" s="5" t="s">
        <v>630</v>
      </c>
      <c r="I1336" s="5" t="s">
        <v>43</v>
      </c>
      <c r="J1336" s="5" t="s">
        <v>33</v>
      </c>
      <c r="K1336" s="7">
        <v>42502</v>
      </c>
      <c r="L1336" s="7"/>
      <c r="M1336" s="6" t="s">
        <v>454</v>
      </c>
      <c r="N1336" s="5" t="s">
        <v>47</v>
      </c>
      <c r="O1336" s="9"/>
      <c r="P1336" s="6" t="str">
        <f>VLOOKUP(Table1[[#This Row],[SMT]],Table13[[SMT'#]:[163 J Election Question]],9,0)</f>
        <v>No</v>
      </c>
      <c r="Q1336" s="6"/>
      <c r="R1336" s="6"/>
      <c r="S133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36" s="38">
        <f>VLOOKUP(Table1[[#This Row],[SMT]],'[1]Section 163(j) Election'!$A$5:$J$1406,7,0)</f>
        <v>0</v>
      </c>
    </row>
    <row r="1337" spans="1:20" s="5" customFormat="1" ht="30" customHeight="1" x14ac:dyDescent="0.25">
      <c r="A1337" s="5" t="s">
        <v>759</v>
      </c>
      <c r="B1337" s="15">
        <v>66989</v>
      </c>
      <c r="C1337" s="6">
        <v>11.54</v>
      </c>
      <c r="D1337" s="5" t="s">
        <v>759</v>
      </c>
      <c r="E1337" s="5" t="s">
        <v>797</v>
      </c>
      <c r="F1337" s="5" t="s">
        <v>798</v>
      </c>
      <c r="G1337" s="5" t="s">
        <v>799</v>
      </c>
      <c r="H1337" s="5" t="s">
        <v>431</v>
      </c>
      <c r="I1337" s="5" t="s">
        <v>43</v>
      </c>
      <c r="J1337" s="5" t="s">
        <v>432</v>
      </c>
      <c r="K1337" s="7">
        <v>42341</v>
      </c>
      <c r="L1337" s="7"/>
      <c r="M1337" s="6" t="s">
        <v>90</v>
      </c>
      <c r="N1337" s="5" t="s">
        <v>47</v>
      </c>
      <c r="O1337" s="9"/>
      <c r="P1337" s="6" t="str">
        <f>VLOOKUP(Table1[[#This Row],[SMT]],Table13[[SMT'#]:[163 J Election Question]],9,0)</f>
        <v>Yes</v>
      </c>
      <c r="Q1337" s="6">
        <v>2018</v>
      </c>
      <c r="R1337" s="6"/>
      <c r="S133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37" s="37">
        <f>VLOOKUP(Table1[[#This Row],[SMT]],'[1]Section 163(j) Election'!$A$5:$J$1406,7,0)</f>
        <v>2018</v>
      </c>
    </row>
    <row r="1338" spans="1:20" s="5" customFormat="1" ht="30" customHeight="1" x14ac:dyDescent="0.25">
      <c r="A1338" s="5" t="s">
        <v>923</v>
      </c>
      <c r="B1338" s="15">
        <v>66989</v>
      </c>
      <c r="C1338" s="6">
        <v>88.46</v>
      </c>
      <c r="D1338" s="5" t="s">
        <v>923</v>
      </c>
      <c r="E1338" s="5" t="s">
        <v>797</v>
      </c>
      <c r="F1338" s="5" t="s">
        <v>798</v>
      </c>
      <c r="G1338" s="5" t="s">
        <v>799</v>
      </c>
      <c r="H1338" s="5" t="s">
        <v>431</v>
      </c>
      <c r="I1338" s="5" t="s">
        <v>43</v>
      </c>
      <c r="J1338" s="5" t="s">
        <v>432</v>
      </c>
      <c r="K1338" s="7">
        <v>42341</v>
      </c>
      <c r="L1338" s="7"/>
      <c r="M1338" s="6" t="s">
        <v>90</v>
      </c>
      <c r="N1338" s="5" t="s">
        <v>47</v>
      </c>
      <c r="O1338" s="9"/>
      <c r="P1338" s="6" t="str">
        <f>VLOOKUP(Table1[[#This Row],[SMT]],Table13[[SMT'#]:[163 J Election Question]],9,0)</f>
        <v>Yes</v>
      </c>
      <c r="Q1338" s="6">
        <v>2018</v>
      </c>
      <c r="R1338" s="6"/>
      <c r="S133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38" s="38">
        <f>VLOOKUP(Table1[[#This Row],[SMT]],'[1]Section 163(j) Election'!$A$5:$J$1406,7,0)</f>
        <v>2018</v>
      </c>
    </row>
    <row r="1339" spans="1:20" s="5" customFormat="1" ht="30" customHeight="1" x14ac:dyDescent="0.25">
      <c r="A1339" s="5" t="s">
        <v>800</v>
      </c>
      <c r="B1339" s="15">
        <v>66994</v>
      </c>
      <c r="C1339" s="6">
        <v>11.95</v>
      </c>
      <c r="D1339" s="5" t="s">
        <v>800</v>
      </c>
      <c r="E1339" s="5" t="s">
        <v>810</v>
      </c>
      <c r="F1339" s="5" t="s">
        <v>811</v>
      </c>
      <c r="G1339" s="5" t="s">
        <v>812</v>
      </c>
      <c r="H1339" s="5" t="s">
        <v>164</v>
      </c>
      <c r="I1339" s="5" t="s">
        <v>133</v>
      </c>
      <c r="J1339" s="5" t="s">
        <v>285</v>
      </c>
      <c r="K1339" s="7">
        <v>42551</v>
      </c>
      <c r="L1339" s="7"/>
      <c r="M1339" s="6" t="s">
        <v>90</v>
      </c>
      <c r="N1339" s="5" t="s">
        <v>47</v>
      </c>
      <c r="O1339" s="9"/>
      <c r="P1339" s="6" t="str">
        <f>VLOOKUP(Table1[[#This Row],[SMT]],Table13[[SMT'#]:[163 J Election Question]],9,0)</f>
        <v>Yes</v>
      </c>
      <c r="Q1339" s="6">
        <v>2018</v>
      </c>
      <c r="R1339" s="6"/>
      <c r="S133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39" s="37">
        <f>VLOOKUP(Table1[[#This Row],[SMT]],'[1]Section 163(j) Election'!$A$5:$J$1406,7,0)</f>
        <v>2018</v>
      </c>
    </row>
    <row r="1340" spans="1:20" s="5" customFormat="1" ht="30" customHeight="1" x14ac:dyDescent="0.25">
      <c r="A1340" s="5" t="s">
        <v>1927</v>
      </c>
      <c r="B1340" s="15">
        <v>66994</v>
      </c>
      <c r="C1340" s="6">
        <v>13.07</v>
      </c>
      <c r="D1340" s="5" t="s">
        <v>1927</v>
      </c>
      <c r="E1340" s="5" t="s">
        <v>810</v>
      </c>
      <c r="F1340" s="5" t="s">
        <v>811</v>
      </c>
      <c r="G1340" s="5" t="s">
        <v>812</v>
      </c>
      <c r="H1340" s="5" t="s">
        <v>164</v>
      </c>
      <c r="I1340" s="5" t="s">
        <v>133</v>
      </c>
      <c r="J1340" s="5" t="s">
        <v>285</v>
      </c>
      <c r="K1340" s="7">
        <v>42551</v>
      </c>
      <c r="L1340" s="7"/>
      <c r="M1340" s="6" t="s">
        <v>90</v>
      </c>
      <c r="N1340" s="5" t="s">
        <v>47</v>
      </c>
      <c r="O1340" s="9"/>
      <c r="P1340" s="6" t="str">
        <f>VLOOKUP(Table1[[#This Row],[SMT]],Table13[[SMT'#]:[163 J Election Question]],9,0)</f>
        <v>Yes</v>
      </c>
      <c r="Q1340" s="6">
        <v>2018</v>
      </c>
      <c r="R1340" s="6"/>
      <c r="S134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40" s="38">
        <f>VLOOKUP(Table1[[#This Row],[SMT]],'[1]Section 163(j) Election'!$A$5:$J$1406,7,0)</f>
        <v>2018</v>
      </c>
    </row>
    <row r="1341" spans="1:20" s="5" customFormat="1" ht="30" customHeight="1" x14ac:dyDescent="0.25">
      <c r="A1341" s="5" t="s">
        <v>3958</v>
      </c>
      <c r="B1341" s="15">
        <v>66994</v>
      </c>
      <c r="C1341" s="6">
        <v>74.98</v>
      </c>
      <c r="D1341" s="5" t="s">
        <v>3958</v>
      </c>
      <c r="E1341" s="5" t="s">
        <v>810</v>
      </c>
      <c r="F1341" s="5" t="s">
        <v>811</v>
      </c>
      <c r="G1341" s="5" t="s">
        <v>812</v>
      </c>
      <c r="H1341" s="5" t="s">
        <v>164</v>
      </c>
      <c r="I1341" s="5" t="s">
        <v>133</v>
      </c>
      <c r="J1341" s="5" t="s">
        <v>285</v>
      </c>
      <c r="K1341" s="7">
        <v>42551</v>
      </c>
      <c r="L1341" s="7"/>
      <c r="M1341" s="6" t="s">
        <v>90</v>
      </c>
      <c r="N1341" s="5" t="s">
        <v>47</v>
      </c>
      <c r="O1341" s="9"/>
      <c r="P1341" s="6" t="str">
        <f>VLOOKUP(Table1[[#This Row],[SMT]],Table13[[SMT'#]:[163 J Election Question]],9,0)</f>
        <v>Yes</v>
      </c>
      <c r="Q1341" s="6">
        <v>2018</v>
      </c>
      <c r="R1341" s="6"/>
      <c r="S134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41" s="37">
        <f>VLOOKUP(Table1[[#This Row],[SMT]],'[1]Section 163(j) Election'!$A$5:$J$1406,7,0)</f>
        <v>2018</v>
      </c>
    </row>
    <row r="1342" spans="1:20" s="5" customFormat="1" ht="30" customHeight="1" x14ac:dyDescent="0.25">
      <c r="A1342" s="5" t="s">
        <v>4128</v>
      </c>
      <c r="B1342" s="15">
        <v>67007</v>
      </c>
      <c r="C1342" s="6">
        <v>100</v>
      </c>
      <c r="D1342" s="5" t="s">
        <v>4128</v>
      </c>
      <c r="E1342" s="5" t="s">
        <v>4140</v>
      </c>
      <c r="F1342" s="5" t="s">
        <v>4141</v>
      </c>
      <c r="G1342" s="5" t="s">
        <v>638</v>
      </c>
      <c r="H1342" s="5" t="s">
        <v>132</v>
      </c>
      <c r="I1342" s="5" t="s">
        <v>133</v>
      </c>
      <c r="J1342" s="5" t="s">
        <v>639</v>
      </c>
      <c r="K1342" s="7">
        <v>42480</v>
      </c>
      <c r="L1342" s="7"/>
      <c r="M1342" s="6" t="s">
        <v>90</v>
      </c>
      <c r="N1342" s="5" t="s">
        <v>47</v>
      </c>
      <c r="O1342" s="9"/>
      <c r="P1342" s="6" t="str">
        <f>VLOOKUP(Table1[[#This Row],[SMT]],[3]Sheet1!$A$11:$AC$60,29,0)</f>
        <v>No</v>
      </c>
      <c r="Q1342" s="6"/>
      <c r="R1342" s="6"/>
      <c r="S134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42" s="38">
        <f>VLOOKUP(Table1[[#This Row],[SMT]],'[1]Section 163(j) Election'!$A$5:$J$1406,7,0)</f>
        <v>0</v>
      </c>
    </row>
    <row r="1343" spans="1:20" s="5" customFormat="1" ht="30" customHeight="1" x14ac:dyDescent="0.25">
      <c r="A1343" s="5" t="s">
        <v>1107</v>
      </c>
      <c r="B1343" s="15">
        <v>67016</v>
      </c>
      <c r="C1343" s="6">
        <v>100</v>
      </c>
      <c r="D1343" s="5" t="s">
        <v>1107</v>
      </c>
      <c r="E1343" s="5" t="s">
        <v>1127</v>
      </c>
      <c r="F1343" s="5" t="s">
        <v>1128</v>
      </c>
      <c r="G1343" s="5" t="s">
        <v>1129</v>
      </c>
      <c r="H1343" s="5" t="s">
        <v>451</v>
      </c>
      <c r="I1343" s="5" t="s">
        <v>452</v>
      </c>
      <c r="J1343" s="5" t="s">
        <v>1130</v>
      </c>
      <c r="K1343" s="7">
        <v>42185</v>
      </c>
      <c r="L1343" s="7"/>
      <c r="M1343" s="6" t="s">
        <v>90</v>
      </c>
      <c r="N1343" s="5" t="s">
        <v>26</v>
      </c>
      <c r="O1343" s="9"/>
      <c r="P1343" s="6" t="str">
        <f>VLOOKUP(Table1[[#This Row],[SMT]],Table13[[SMT'#]:[163 J Election Question]],9,0)</f>
        <v>No</v>
      </c>
      <c r="Q1343" s="6"/>
      <c r="R1343" s="6"/>
      <c r="S134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43" s="37">
        <f>VLOOKUP(Table1[[#This Row],[SMT]],'[1]Section 163(j) Election'!$A$5:$J$1406,7,0)</f>
        <v>2022</v>
      </c>
    </row>
    <row r="1344" spans="1:20" s="5" customFormat="1" ht="30" customHeight="1" x14ac:dyDescent="0.25">
      <c r="A1344" s="5" t="s">
        <v>1927</v>
      </c>
      <c r="B1344" s="15">
        <v>67021</v>
      </c>
      <c r="C1344" s="6">
        <v>100</v>
      </c>
      <c r="D1344" s="5" t="s">
        <v>1927</v>
      </c>
      <c r="E1344" s="5" t="s">
        <v>1936</v>
      </c>
      <c r="F1344" s="5" t="s">
        <v>1937</v>
      </c>
      <c r="G1344" s="5" t="s">
        <v>1862</v>
      </c>
      <c r="H1344" s="5" t="s">
        <v>463</v>
      </c>
      <c r="I1344" s="5" t="s">
        <v>452</v>
      </c>
      <c r="J1344" s="5" t="s">
        <v>274</v>
      </c>
      <c r="K1344" s="7">
        <v>42550</v>
      </c>
      <c r="L1344" s="7"/>
      <c r="M1344" s="6" t="s">
        <v>90</v>
      </c>
      <c r="N1344" s="5" t="s">
        <v>26</v>
      </c>
      <c r="O1344" s="9"/>
      <c r="P1344" s="6" t="str">
        <f>VLOOKUP(Table1[[#This Row],[SMT]],Table13[[SMT'#]:[163 J Election Question]],9,0)</f>
        <v>Yes</v>
      </c>
      <c r="Q1344" s="6">
        <v>2018</v>
      </c>
      <c r="R1344" s="6"/>
      <c r="S134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44" s="38">
        <f>VLOOKUP(Table1[[#This Row],[SMT]],'[1]Section 163(j) Election'!$A$5:$J$1406,7,0)</f>
        <v>2018</v>
      </c>
    </row>
    <row r="1345" spans="1:20" s="5" customFormat="1" ht="30" customHeight="1" x14ac:dyDescent="0.25">
      <c r="A1345" s="5" t="s">
        <v>1135</v>
      </c>
      <c r="B1345" s="15">
        <v>67037</v>
      </c>
      <c r="C1345" s="6">
        <v>100</v>
      </c>
      <c r="D1345" s="5" t="s">
        <v>1135</v>
      </c>
      <c r="E1345" s="5" t="s">
        <v>1139</v>
      </c>
      <c r="F1345" s="5" t="s">
        <v>1140</v>
      </c>
      <c r="G1345" s="5" t="s">
        <v>81</v>
      </c>
      <c r="H1345" s="5" t="s">
        <v>182</v>
      </c>
      <c r="I1345" s="5" t="s">
        <v>32</v>
      </c>
      <c r="J1345" s="5" t="s">
        <v>62</v>
      </c>
      <c r="K1345" s="7">
        <v>42353</v>
      </c>
      <c r="L1345" s="7"/>
      <c r="M1345" s="6" t="s">
        <v>454</v>
      </c>
      <c r="N1345" s="5" t="s">
        <v>47</v>
      </c>
      <c r="O1345" s="9"/>
      <c r="P1345" s="6" t="str">
        <f>VLOOKUP(Table1[[#This Row],[SMT]],Table13[[SMT'#]:[163 J Election Question]],9,0)</f>
        <v>No</v>
      </c>
      <c r="Q1345" s="6"/>
      <c r="R1345" s="6"/>
      <c r="S134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45" s="37">
        <f>VLOOKUP(Table1[[#This Row],[SMT]],'[1]Section 163(j) Election'!$A$5:$J$1406,7,0)</f>
        <v>2022</v>
      </c>
    </row>
    <row r="1346" spans="1:20" s="5" customFormat="1" ht="30" customHeight="1" x14ac:dyDescent="0.25">
      <c r="A1346" s="5" t="s">
        <v>3871</v>
      </c>
      <c r="B1346" s="15">
        <v>67058</v>
      </c>
      <c r="C1346" s="6">
        <v>100</v>
      </c>
      <c r="D1346" s="5" t="s">
        <v>3871</v>
      </c>
      <c r="E1346" s="5" t="s">
        <v>3902</v>
      </c>
      <c r="F1346" s="5" t="s">
        <v>3903</v>
      </c>
      <c r="G1346" s="5" t="s">
        <v>185</v>
      </c>
      <c r="H1346" s="5" t="s">
        <v>88</v>
      </c>
      <c r="I1346" s="5" t="s">
        <v>32</v>
      </c>
      <c r="J1346" s="5" t="s">
        <v>89</v>
      </c>
      <c r="K1346" s="7">
        <v>42376</v>
      </c>
      <c r="L1346" s="7"/>
      <c r="M1346" s="6" t="s">
        <v>459</v>
      </c>
      <c r="N1346" s="5" t="s">
        <v>47</v>
      </c>
      <c r="O1346" s="9"/>
      <c r="P1346" s="6" t="str">
        <f>VLOOKUP(Table1[[#This Row],[SMT]],Table13[[SMT'#]:[163 J Election Question]],9,0)</f>
        <v>No</v>
      </c>
      <c r="Q1346" s="6"/>
      <c r="R1346" s="6"/>
      <c r="S134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46" s="38">
        <f>VLOOKUP(Table1[[#This Row],[SMT]],'[1]Section 163(j) Election'!$A$5:$J$1406,7,0)</f>
        <v>0</v>
      </c>
    </row>
    <row r="1347" spans="1:20" s="5" customFormat="1" ht="30" customHeight="1" x14ac:dyDescent="0.25">
      <c r="A1347" s="5" t="s">
        <v>3904</v>
      </c>
      <c r="B1347" s="15">
        <v>67061</v>
      </c>
      <c r="C1347" s="6">
        <v>100</v>
      </c>
      <c r="D1347" s="5" t="s">
        <v>3904</v>
      </c>
      <c r="E1347" s="5" t="s">
        <v>3941</v>
      </c>
      <c r="F1347" s="5" t="s">
        <v>3942</v>
      </c>
      <c r="G1347" s="5" t="s">
        <v>365</v>
      </c>
      <c r="H1347" s="5" t="s">
        <v>109</v>
      </c>
      <c r="I1347" s="5" t="s">
        <v>32</v>
      </c>
      <c r="J1347" s="5" t="s">
        <v>216</v>
      </c>
      <c r="K1347" s="7">
        <v>42332</v>
      </c>
      <c r="L1347" s="7"/>
      <c r="M1347" s="6" t="s">
        <v>90</v>
      </c>
      <c r="N1347" s="5" t="s">
        <v>47</v>
      </c>
      <c r="O1347" s="9"/>
      <c r="P1347" s="6" t="str">
        <f>VLOOKUP(Table1[[#This Row],[SMT]],Table13[[SMT'#]:[163 J Election Question]],9,0)</f>
        <v>No</v>
      </c>
      <c r="Q1347" s="6"/>
      <c r="R1347" s="6"/>
      <c r="S134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47" s="37">
        <f>VLOOKUP(Table1[[#This Row],[SMT]],'[1]Section 163(j) Election'!$A$5:$J$1406,7,0)</f>
        <v>0</v>
      </c>
    </row>
    <row r="1348" spans="1:20" s="5" customFormat="1" ht="30" customHeight="1" x14ac:dyDescent="0.25">
      <c r="A1348" s="5" t="s">
        <v>4020</v>
      </c>
      <c r="B1348" s="15">
        <v>67070</v>
      </c>
      <c r="C1348" s="6">
        <v>100</v>
      </c>
      <c r="D1348" s="5" t="s">
        <v>4020</v>
      </c>
      <c r="E1348" s="5" t="s">
        <v>4021</v>
      </c>
      <c r="F1348" s="5" t="s">
        <v>4022</v>
      </c>
      <c r="G1348" s="5" t="s">
        <v>960</v>
      </c>
      <c r="H1348" s="5" t="s">
        <v>524</v>
      </c>
      <c r="I1348" s="5" t="s">
        <v>43</v>
      </c>
      <c r="J1348" s="5" t="s">
        <v>116</v>
      </c>
      <c r="K1348" s="7">
        <v>42339</v>
      </c>
      <c r="L1348" s="7"/>
      <c r="M1348" s="6" t="s">
        <v>454</v>
      </c>
      <c r="N1348" s="5" t="s">
        <v>47</v>
      </c>
      <c r="O1348" s="9"/>
      <c r="P1348" s="6" t="str">
        <f>VLOOKUP(Table1[[#This Row],[SMT]],Table13[[SMT'#]:[163 J Election Question]],9,0)</f>
        <v>No</v>
      </c>
      <c r="Q1348" s="6"/>
      <c r="R1348" s="6"/>
      <c r="S134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48" s="38">
        <f>VLOOKUP(Table1[[#This Row],[SMT]],'[1]Section 163(j) Election'!$A$5:$J$1406,7,0)</f>
        <v>0</v>
      </c>
    </row>
    <row r="1349" spans="1:20" s="5" customFormat="1" ht="30" customHeight="1" x14ac:dyDescent="0.25">
      <c r="A1349" s="5" t="s">
        <v>4053</v>
      </c>
      <c r="B1349" s="15">
        <v>67077</v>
      </c>
      <c r="C1349" s="6">
        <v>100</v>
      </c>
      <c r="D1349" s="5" t="s">
        <v>4053</v>
      </c>
      <c r="E1349" s="5" t="s">
        <v>4054</v>
      </c>
      <c r="F1349" s="5" t="s">
        <v>4055</v>
      </c>
      <c r="G1349" s="5" t="s">
        <v>1276</v>
      </c>
      <c r="H1349" s="5" t="s">
        <v>289</v>
      </c>
      <c r="I1349" s="5" t="s">
        <v>133</v>
      </c>
      <c r="J1349" s="5" t="s">
        <v>171</v>
      </c>
      <c r="K1349" s="7">
        <v>42257</v>
      </c>
      <c r="L1349" s="7"/>
      <c r="M1349" s="6" t="s">
        <v>334</v>
      </c>
      <c r="N1349" s="5" t="s">
        <v>47</v>
      </c>
      <c r="O1349" s="9"/>
      <c r="P1349" s="6" t="str">
        <f>VLOOKUP(Table1[[#This Row],[SMT]],Table13[[SMT'#]:[163 J Election Question]],9,0)</f>
        <v>No</v>
      </c>
      <c r="Q1349" s="6"/>
      <c r="R1349" s="6"/>
      <c r="S134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49" s="37">
        <f>VLOOKUP(Table1[[#This Row],[SMT]],'[1]Section 163(j) Election'!$A$5:$J$1406,7,0)</f>
        <v>0</v>
      </c>
    </row>
    <row r="1350" spans="1:20" s="5" customFormat="1" ht="30" customHeight="1" x14ac:dyDescent="0.25">
      <c r="A1350" s="5" t="s">
        <v>4053</v>
      </c>
      <c r="B1350" s="15">
        <v>67078</v>
      </c>
      <c r="C1350" s="6">
        <v>100</v>
      </c>
      <c r="D1350" s="5" t="s">
        <v>4053</v>
      </c>
      <c r="E1350" s="5" t="s">
        <v>4056</v>
      </c>
      <c r="F1350" s="5" t="s">
        <v>4057</v>
      </c>
      <c r="G1350" s="5" t="s">
        <v>3021</v>
      </c>
      <c r="H1350" s="5" t="s">
        <v>232</v>
      </c>
      <c r="I1350" s="5" t="s">
        <v>133</v>
      </c>
      <c r="J1350" s="5" t="s">
        <v>171</v>
      </c>
      <c r="K1350" s="7">
        <v>42257</v>
      </c>
      <c r="L1350" s="7"/>
      <c r="M1350" s="6" t="s">
        <v>404</v>
      </c>
      <c r="N1350" s="5" t="s">
        <v>47</v>
      </c>
      <c r="O1350" s="9"/>
      <c r="P1350" s="6" t="str">
        <f>VLOOKUP(Table1[[#This Row],[SMT]],Table13[[SMT'#]:[163 J Election Question]],9,0)</f>
        <v>No</v>
      </c>
      <c r="Q1350" s="6"/>
      <c r="R1350" s="6"/>
      <c r="S135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50" s="38">
        <f>VLOOKUP(Table1[[#This Row],[SMT]],'[1]Section 163(j) Election'!$A$5:$J$1406,7,0)</f>
        <v>0</v>
      </c>
    </row>
    <row r="1351" spans="1:20" s="5" customFormat="1" ht="30" customHeight="1" x14ac:dyDescent="0.25">
      <c r="A1351" s="5" t="s">
        <v>1843</v>
      </c>
      <c r="B1351" s="15">
        <v>67086</v>
      </c>
      <c r="C1351" s="6">
        <v>100</v>
      </c>
      <c r="D1351" s="5" t="s">
        <v>1843</v>
      </c>
      <c r="E1351" s="5" t="s">
        <v>1880</v>
      </c>
      <c r="F1351" s="5" t="s">
        <v>1881</v>
      </c>
      <c r="G1351" s="5" t="s">
        <v>1792</v>
      </c>
      <c r="H1351" s="5" t="s">
        <v>203</v>
      </c>
      <c r="I1351" s="5" t="s">
        <v>133</v>
      </c>
      <c r="J1351" s="5" t="s">
        <v>1121</v>
      </c>
      <c r="K1351" s="7">
        <v>42445</v>
      </c>
      <c r="L1351" s="7"/>
      <c r="M1351" s="6" t="s">
        <v>454</v>
      </c>
      <c r="N1351" s="5" t="s">
        <v>101</v>
      </c>
      <c r="O1351" s="9"/>
      <c r="P1351" s="6" t="str">
        <f>VLOOKUP(Table1[[#This Row],[SMT]],Table13[[SMT'#]:[163 J Election Question]],9,0)</f>
        <v>No</v>
      </c>
      <c r="Q1351" s="6"/>
      <c r="R1351" s="6"/>
      <c r="S135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51" s="37">
        <f>VLOOKUP(Table1[[#This Row],[SMT]],'[1]Section 163(j) Election'!$A$5:$J$1406,7,0)</f>
        <v>0</v>
      </c>
    </row>
    <row r="1352" spans="1:20" s="5" customFormat="1" ht="30" customHeight="1" x14ac:dyDescent="0.25">
      <c r="A1352" s="5" t="s">
        <v>4053</v>
      </c>
      <c r="B1352" s="15">
        <v>67096</v>
      </c>
      <c r="C1352" s="6">
        <v>100</v>
      </c>
      <c r="D1352" s="5" t="s">
        <v>4053</v>
      </c>
      <c r="E1352" s="5" t="s">
        <v>4058</v>
      </c>
      <c r="F1352" s="5" t="s">
        <v>4059</v>
      </c>
      <c r="G1352" s="5" t="s">
        <v>3144</v>
      </c>
      <c r="H1352" s="5" t="s">
        <v>289</v>
      </c>
      <c r="I1352" s="5" t="s">
        <v>133</v>
      </c>
      <c r="J1352" s="5" t="s">
        <v>236</v>
      </c>
      <c r="K1352" s="7">
        <v>42300</v>
      </c>
      <c r="L1352" s="7"/>
      <c r="M1352" s="6" t="s">
        <v>250</v>
      </c>
      <c r="N1352" s="5" t="s">
        <v>47</v>
      </c>
      <c r="O1352" s="9"/>
      <c r="P1352" s="6" t="str">
        <f>VLOOKUP(Table1[[#This Row],[SMT]],Table13[[SMT'#]:[163 J Election Question]],9,0)</f>
        <v>Yes</v>
      </c>
      <c r="Q1352" s="6">
        <v>2018</v>
      </c>
      <c r="R1352" s="6"/>
      <c r="S135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52" s="38">
        <f>VLOOKUP(Table1[[#This Row],[SMT]],'[1]Section 163(j) Election'!$A$5:$J$1406,7,0)</f>
        <v>2018</v>
      </c>
    </row>
    <row r="1353" spans="1:20" s="5" customFormat="1" ht="30" customHeight="1" x14ac:dyDescent="0.25">
      <c r="A1353" s="5" t="s">
        <v>800</v>
      </c>
      <c r="B1353" s="15">
        <v>67107</v>
      </c>
      <c r="C1353" s="6">
        <v>21.09</v>
      </c>
      <c r="D1353" s="5" t="s">
        <v>800</v>
      </c>
      <c r="E1353" s="5" t="s">
        <v>813</v>
      </c>
      <c r="F1353" s="5" t="s">
        <v>814</v>
      </c>
      <c r="G1353" s="5" t="s">
        <v>815</v>
      </c>
      <c r="H1353" s="5" t="s">
        <v>524</v>
      </c>
      <c r="I1353" s="5" t="s">
        <v>43</v>
      </c>
      <c r="J1353" s="5" t="s">
        <v>525</v>
      </c>
      <c r="K1353" s="7">
        <v>42718</v>
      </c>
      <c r="L1353" s="7"/>
      <c r="M1353" s="6" t="s">
        <v>90</v>
      </c>
      <c r="N1353" s="5" t="s">
        <v>26</v>
      </c>
      <c r="O1353" s="9"/>
      <c r="P1353" s="6" t="str">
        <f>VLOOKUP(Table1[[#This Row],[SMT]],Table13[[SMT'#]:[163 J Election Question]],9,0)</f>
        <v>Yes</v>
      </c>
      <c r="Q1353" s="6">
        <v>2018</v>
      </c>
      <c r="R1353" s="6"/>
      <c r="S135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53" s="37">
        <f>VLOOKUP(Table1[[#This Row],[SMT]],'[1]Section 163(j) Election'!$A$5:$J$1406,7,0)</f>
        <v>2018</v>
      </c>
    </row>
    <row r="1354" spans="1:20" s="5" customFormat="1" ht="30" customHeight="1" x14ac:dyDescent="0.25">
      <c r="A1354" s="5" t="s">
        <v>961</v>
      </c>
      <c r="B1354" s="15">
        <v>67107</v>
      </c>
      <c r="C1354" s="6">
        <v>78.91</v>
      </c>
      <c r="D1354" s="5" t="s">
        <v>961</v>
      </c>
      <c r="E1354" s="5" t="s">
        <v>813</v>
      </c>
      <c r="F1354" s="5" t="s">
        <v>814</v>
      </c>
      <c r="G1354" s="5" t="s">
        <v>815</v>
      </c>
      <c r="H1354" s="5" t="s">
        <v>524</v>
      </c>
      <c r="I1354" s="5" t="s">
        <v>43</v>
      </c>
      <c r="J1354" s="5" t="s">
        <v>525</v>
      </c>
      <c r="K1354" s="7">
        <v>42718</v>
      </c>
      <c r="L1354" s="7"/>
      <c r="M1354" s="6" t="s">
        <v>90</v>
      </c>
      <c r="N1354" s="5" t="s">
        <v>26</v>
      </c>
      <c r="O1354" s="9"/>
      <c r="P1354" s="6" t="str">
        <f>VLOOKUP(Table1[[#This Row],[SMT]],Table13[[SMT'#]:[163 J Election Question]],9,0)</f>
        <v>Yes</v>
      </c>
      <c r="Q1354" s="6">
        <v>2018</v>
      </c>
      <c r="R1354" s="6"/>
      <c r="S135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54" s="38">
        <f>VLOOKUP(Table1[[#This Row],[SMT]],'[1]Section 163(j) Election'!$A$5:$J$1406,7,0)</f>
        <v>2018</v>
      </c>
    </row>
    <row r="1355" spans="1:20" s="5" customFormat="1" ht="30" customHeight="1" x14ac:dyDescent="0.25">
      <c r="A1355" s="5" t="s">
        <v>4020</v>
      </c>
      <c r="B1355" s="15">
        <v>67110</v>
      </c>
      <c r="C1355" s="6">
        <v>100</v>
      </c>
      <c r="D1355" s="5" t="s">
        <v>4020</v>
      </c>
      <c r="E1355" s="5" t="s">
        <v>4023</v>
      </c>
      <c r="F1355" s="5" t="s">
        <v>4024</v>
      </c>
      <c r="G1355" s="5" t="s">
        <v>1191</v>
      </c>
      <c r="H1355" s="5" t="s">
        <v>53</v>
      </c>
      <c r="I1355" s="5" t="s">
        <v>43</v>
      </c>
      <c r="J1355" s="5" t="s">
        <v>525</v>
      </c>
      <c r="K1355" s="7">
        <v>42339</v>
      </c>
      <c r="L1355" s="7"/>
      <c r="M1355" s="6" t="s">
        <v>454</v>
      </c>
      <c r="N1355" s="5" t="s">
        <v>47</v>
      </c>
      <c r="O1355" s="9"/>
      <c r="P1355" s="6" t="str">
        <f>VLOOKUP(Table1[[#This Row],[SMT]],Table13[[SMT'#]:[163 J Election Question]],9,0)</f>
        <v>Yes</v>
      </c>
      <c r="Q1355" s="6">
        <v>2018</v>
      </c>
      <c r="R1355" s="6"/>
      <c r="S135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55" s="37">
        <f>VLOOKUP(Table1[[#This Row],[SMT]],'[1]Section 163(j) Election'!$A$5:$J$1406,7,0)</f>
        <v>2018</v>
      </c>
    </row>
    <row r="1356" spans="1:20" s="5" customFormat="1" ht="30" customHeight="1" x14ac:dyDescent="0.25">
      <c r="A1356" s="5" t="s">
        <v>1882</v>
      </c>
      <c r="B1356" s="15">
        <v>67112</v>
      </c>
      <c r="C1356" s="6">
        <v>100</v>
      </c>
      <c r="D1356" s="5" t="s">
        <v>1882</v>
      </c>
      <c r="E1356" s="5" t="s">
        <v>1887</v>
      </c>
      <c r="F1356" s="5" t="s">
        <v>1888</v>
      </c>
      <c r="G1356" s="5" t="s">
        <v>1889</v>
      </c>
      <c r="H1356" s="5" t="s">
        <v>88</v>
      </c>
      <c r="I1356" s="5" t="s">
        <v>32</v>
      </c>
      <c r="J1356" s="5" t="s">
        <v>89</v>
      </c>
      <c r="K1356" s="7">
        <v>42607</v>
      </c>
      <c r="L1356" s="7"/>
      <c r="M1356" s="6" t="s">
        <v>454</v>
      </c>
      <c r="N1356" s="5" t="s">
        <v>47</v>
      </c>
      <c r="O1356" s="9"/>
      <c r="P1356" s="6" t="str">
        <f>VLOOKUP(Table1[[#This Row],[SMT]],Table13[[SMT'#]:[163 J Election Question]],9,0)</f>
        <v>No</v>
      </c>
      <c r="Q1356" s="6"/>
      <c r="R1356" s="6"/>
      <c r="S135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56" s="38">
        <f>VLOOKUP(Table1[[#This Row],[SMT]],'[1]Section 163(j) Election'!$A$5:$J$1406,7,0)</f>
        <v>0</v>
      </c>
    </row>
    <row r="1357" spans="1:20" s="5" customFormat="1" ht="30" customHeight="1" x14ac:dyDescent="0.25">
      <c r="A1357" s="5" t="s">
        <v>1713</v>
      </c>
      <c r="B1357" s="15">
        <v>67117</v>
      </c>
      <c r="C1357" s="6">
        <v>100</v>
      </c>
      <c r="D1357" s="5" t="s">
        <v>1713</v>
      </c>
      <c r="E1357" s="5" t="s">
        <v>1727</v>
      </c>
      <c r="F1357" s="5" t="s">
        <v>1728</v>
      </c>
      <c r="G1357" s="5" t="s">
        <v>1729</v>
      </c>
      <c r="H1357" s="5" t="s">
        <v>109</v>
      </c>
      <c r="I1357" s="5" t="s">
        <v>32</v>
      </c>
      <c r="J1357" s="5" t="s">
        <v>110</v>
      </c>
      <c r="K1357" s="7">
        <v>42354</v>
      </c>
      <c r="L1357" s="7"/>
      <c r="M1357" s="6" t="s">
        <v>454</v>
      </c>
      <c r="N1357" s="5" t="s">
        <v>56</v>
      </c>
      <c r="O1357" s="9"/>
      <c r="P1357" s="6" t="str">
        <f>VLOOKUP(Table1[[#This Row],[SMT]],Table13[[SMT'#]:[163 J Election Question]],9,0)</f>
        <v>No</v>
      </c>
      <c r="Q1357" s="6"/>
      <c r="R1357" s="6"/>
      <c r="S135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57" s="37">
        <f>VLOOKUP(Table1[[#This Row],[SMT]],'[1]Section 163(j) Election'!$A$5:$J$1406,7,0)</f>
        <v>0</v>
      </c>
    </row>
    <row r="1358" spans="1:20" s="5" customFormat="1" ht="30" customHeight="1" x14ac:dyDescent="0.25">
      <c r="A1358" s="5" t="s">
        <v>632</v>
      </c>
      <c r="B1358" s="15">
        <v>67122</v>
      </c>
      <c r="C1358" s="6">
        <v>100</v>
      </c>
      <c r="D1358" s="5" t="s">
        <v>632</v>
      </c>
      <c r="E1358" s="5" t="s">
        <v>664</v>
      </c>
      <c r="F1358" s="5" t="s">
        <v>665</v>
      </c>
      <c r="G1358" s="5" t="s">
        <v>517</v>
      </c>
      <c r="H1358" s="5" t="s">
        <v>499</v>
      </c>
      <c r="I1358" s="5" t="s">
        <v>43</v>
      </c>
      <c r="J1358" s="5" t="s">
        <v>494</v>
      </c>
      <c r="K1358" s="7">
        <v>42368</v>
      </c>
      <c r="L1358" s="7"/>
      <c r="M1358" s="6" t="s">
        <v>90</v>
      </c>
      <c r="N1358" s="5" t="s">
        <v>47</v>
      </c>
      <c r="O1358" s="9"/>
      <c r="P1358" s="6" t="str">
        <f>VLOOKUP(Table1[[#This Row],[SMT]],Table13[[SMT'#]:[163 J Election Question]],9,0)</f>
        <v>Yes</v>
      </c>
      <c r="Q1358" s="6">
        <v>2018</v>
      </c>
      <c r="R1358" s="6"/>
      <c r="S135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58" s="38">
        <f>VLOOKUP(Table1[[#This Row],[SMT]],'[1]Section 163(j) Election'!$A$5:$J$1406,7,0)</f>
        <v>2018</v>
      </c>
    </row>
    <row r="1359" spans="1:20" s="5" customFormat="1" ht="30" customHeight="1" x14ac:dyDescent="0.25">
      <c r="A1359" s="5" t="s">
        <v>1537</v>
      </c>
      <c r="B1359" s="15">
        <v>67126</v>
      </c>
      <c r="C1359" s="6">
        <v>100</v>
      </c>
      <c r="D1359" s="5" t="s">
        <v>1537</v>
      </c>
      <c r="E1359" s="5" t="s">
        <v>1547</v>
      </c>
      <c r="F1359" s="5" t="s">
        <v>1548</v>
      </c>
      <c r="G1359" s="5" t="s">
        <v>1549</v>
      </c>
      <c r="H1359" s="5" t="s">
        <v>127</v>
      </c>
      <c r="I1359" s="5" t="s">
        <v>43</v>
      </c>
      <c r="J1359" s="5" t="s">
        <v>1550</v>
      </c>
      <c r="K1359" s="7">
        <v>42429</v>
      </c>
      <c r="L1359" s="7"/>
      <c r="M1359" s="6" t="s">
        <v>459</v>
      </c>
      <c r="N1359" s="5" t="s">
        <v>56</v>
      </c>
      <c r="O1359" s="9"/>
      <c r="P1359" s="6" t="str">
        <f>VLOOKUP(Table1[[#This Row],[SMT]],Table13[[SMT'#]:[163 J Election Question]],9,0)</f>
        <v>No</v>
      </c>
      <c r="Q1359" s="6"/>
      <c r="R1359" s="6"/>
      <c r="S135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59" s="37">
        <f>VLOOKUP(Table1[[#This Row],[SMT]],'[1]Section 163(j) Election'!$A$5:$J$1406,7,0)</f>
        <v>0</v>
      </c>
    </row>
    <row r="1360" spans="1:20" s="5" customFormat="1" ht="30" customHeight="1" x14ac:dyDescent="0.25">
      <c r="A1360" s="5" t="s">
        <v>3958</v>
      </c>
      <c r="B1360" s="15">
        <v>67129</v>
      </c>
      <c r="C1360" s="6">
        <v>100</v>
      </c>
      <c r="D1360" s="5" t="s">
        <v>3958</v>
      </c>
      <c r="E1360" s="5" t="s">
        <v>3978</v>
      </c>
      <c r="F1360" s="5" t="s">
        <v>3979</v>
      </c>
      <c r="G1360" s="5" t="s">
        <v>3876</v>
      </c>
      <c r="H1360" s="5" t="s">
        <v>31</v>
      </c>
      <c r="I1360" s="5" t="s">
        <v>32</v>
      </c>
      <c r="J1360" s="5" t="s">
        <v>110</v>
      </c>
      <c r="K1360" s="7">
        <v>42705</v>
      </c>
      <c r="L1360" s="7"/>
      <c r="M1360" s="6" t="s">
        <v>105</v>
      </c>
      <c r="N1360" s="5" t="s">
        <v>47</v>
      </c>
      <c r="O1360" s="9"/>
      <c r="P1360" s="6" t="str">
        <f>VLOOKUP(Table1[[#This Row],[SMT]],Table13[[SMT'#]:[163 J Election Question]],9,0)</f>
        <v>No</v>
      </c>
      <c r="Q1360" s="6"/>
      <c r="R1360" s="6"/>
      <c r="S136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60" s="38">
        <f>VLOOKUP(Table1[[#This Row],[SMT]],'[1]Section 163(j) Election'!$A$5:$J$1406,7,0)</f>
        <v>0</v>
      </c>
    </row>
    <row r="1361" spans="1:20" s="5" customFormat="1" ht="30" customHeight="1" x14ac:dyDescent="0.25">
      <c r="A1361" s="5" t="s">
        <v>4232</v>
      </c>
      <c r="B1361" s="15">
        <v>67131</v>
      </c>
      <c r="C1361" s="6">
        <v>100</v>
      </c>
      <c r="D1361" s="5" t="s">
        <v>4232</v>
      </c>
      <c r="E1361" s="5" t="s">
        <v>4249</v>
      </c>
      <c r="F1361" s="5" t="s">
        <v>4250</v>
      </c>
      <c r="G1361" s="5" t="s">
        <v>4205</v>
      </c>
      <c r="H1361" s="5" t="s">
        <v>431</v>
      </c>
      <c r="I1361" s="5" t="s">
        <v>43</v>
      </c>
      <c r="J1361" s="5" t="s">
        <v>44</v>
      </c>
      <c r="K1361" s="7">
        <v>42230</v>
      </c>
      <c r="L1361" s="7"/>
      <c r="M1361" s="6" t="s">
        <v>404</v>
      </c>
      <c r="N1361" s="5" t="s">
        <v>47</v>
      </c>
      <c r="O1361" s="9"/>
      <c r="P1361" s="6" t="str">
        <f>VLOOKUP(Table1[[#This Row],[SMT]],Table13[[SMT'#]:[163 J Election Question]],9,0)</f>
        <v>No</v>
      </c>
      <c r="Q1361" s="6"/>
      <c r="R1361" s="6"/>
      <c r="S136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61" s="37">
        <f>VLOOKUP(Table1[[#This Row],[SMT]],'[1]Section 163(j) Election'!$A$5:$J$1406,7,0)</f>
        <v>0</v>
      </c>
    </row>
    <row r="1362" spans="1:20" s="5" customFormat="1" ht="30" customHeight="1" x14ac:dyDescent="0.25">
      <c r="A1362" s="5" t="s">
        <v>4232</v>
      </c>
      <c r="B1362" s="15">
        <v>67138</v>
      </c>
      <c r="C1362" s="6">
        <v>100</v>
      </c>
      <c r="D1362" s="5" t="s">
        <v>4232</v>
      </c>
      <c r="E1362" s="5" t="s">
        <v>4251</v>
      </c>
      <c r="F1362" s="5" t="s">
        <v>4252</v>
      </c>
      <c r="G1362" s="5" t="s">
        <v>4253</v>
      </c>
      <c r="H1362" s="5" t="s">
        <v>144</v>
      </c>
      <c r="I1362" s="5" t="s">
        <v>133</v>
      </c>
      <c r="J1362" s="5" t="s">
        <v>302</v>
      </c>
      <c r="K1362" s="7">
        <v>42261</v>
      </c>
      <c r="L1362" s="7"/>
      <c r="M1362" s="6" t="s">
        <v>334</v>
      </c>
      <c r="N1362" s="5" t="s">
        <v>47</v>
      </c>
      <c r="O1362" s="9"/>
      <c r="P1362" s="6" t="str">
        <f>VLOOKUP(Table1[[#This Row],[SMT]],Table13[[SMT'#]:[163 J Election Question]],9,0)</f>
        <v>No</v>
      </c>
      <c r="Q1362" s="6"/>
      <c r="R1362" s="6"/>
      <c r="S136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62" s="38">
        <f>VLOOKUP(Table1[[#This Row],[SMT]],'[1]Section 163(j) Election'!$A$5:$J$1406,7,0)</f>
        <v>0</v>
      </c>
    </row>
    <row r="1363" spans="1:20" s="5" customFormat="1" ht="30" customHeight="1" x14ac:dyDescent="0.25">
      <c r="A1363" s="5" t="s">
        <v>4232</v>
      </c>
      <c r="B1363" s="15">
        <v>67140</v>
      </c>
      <c r="C1363" s="6">
        <v>100</v>
      </c>
      <c r="D1363" s="5" t="s">
        <v>4232</v>
      </c>
      <c r="E1363" s="5" t="s">
        <v>4254</v>
      </c>
      <c r="F1363" s="5" t="s">
        <v>4255</v>
      </c>
      <c r="G1363" s="5" t="s">
        <v>1069</v>
      </c>
      <c r="H1363" s="5" t="s">
        <v>144</v>
      </c>
      <c r="I1363" s="5" t="s">
        <v>133</v>
      </c>
      <c r="J1363" s="5" t="s">
        <v>1070</v>
      </c>
      <c r="K1363" s="7">
        <v>42261</v>
      </c>
      <c r="L1363" s="7"/>
      <c r="M1363" s="6" t="s">
        <v>334</v>
      </c>
      <c r="N1363" s="5" t="s">
        <v>47</v>
      </c>
      <c r="O1363" s="9"/>
      <c r="P1363" s="6" t="str">
        <f>VLOOKUP(Table1[[#This Row],[SMT]],Table13[[SMT'#]:[163 J Election Question]],9,0)</f>
        <v>Yes</v>
      </c>
      <c r="Q1363" s="6">
        <v>2018</v>
      </c>
      <c r="R1363" s="6"/>
      <c r="S136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63" s="37">
        <f>VLOOKUP(Table1[[#This Row],[SMT]],'[1]Section 163(j) Election'!$A$5:$J$1406,7,0)</f>
        <v>2018</v>
      </c>
    </row>
    <row r="1364" spans="1:20" s="5" customFormat="1" ht="30" customHeight="1" x14ac:dyDescent="0.25">
      <c r="A1364" s="5" t="s">
        <v>4232</v>
      </c>
      <c r="B1364" s="15">
        <v>67144</v>
      </c>
      <c r="C1364" s="6">
        <v>100</v>
      </c>
      <c r="D1364" s="5" t="s">
        <v>4232</v>
      </c>
      <c r="E1364" s="5" t="s">
        <v>4256</v>
      </c>
      <c r="F1364" s="5" t="s">
        <v>4257</v>
      </c>
      <c r="G1364" s="5" t="s">
        <v>4205</v>
      </c>
      <c r="H1364" s="5" t="s">
        <v>431</v>
      </c>
      <c r="I1364" s="5" t="s">
        <v>43</v>
      </c>
      <c r="J1364" s="5" t="s">
        <v>44</v>
      </c>
      <c r="K1364" s="7">
        <v>42261</v>
      </c>
      <c r="L1364" s="7"/>
      <c r="M1364" s="6" t="s">
        <v>459</v>
      </c>
      <c r="N1364" s="5" t="s">
        <v>47</v>
      </c>
      <c r="O1364" s="9"/>
      <c r="P1364" s="6" t="str">
        <f>VLOOKUP(Table1[[#This Row],[SMT]],Table13[[SMT'#]:[163 J Election Question]],9,0)</f>
        <v>Yes</v>
      </c>
      <c r="Q1364" s="6">
        <v>2018</v>
      </c>
      <c r="R1364" s="6"/>
      <c r="S136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64" s="38">
        <f>VLOOKUP(Table1[[#This Row],[SMT]],'[1]Section 163(j) Election'!$A$5:$J$1406,7,0)</f>
        <v>2018</v>
      </c>
    </row>
    <row r="1365" spans="1:20" s="5" customFormat="1" ht="30" customHeight="1" x14ac:dyDescent="0.25">
      <c r="A1365" s="5" t="s">
        <v>4232</v>
      </c>
      <c r="B1365" s="15">
        <v>67145</v>
      </c>
      <c r="C1365" s="6">
        <v>100</v>
      </c>
      <c r="D1365" s="5" t="s">
        <v>4232</v>
      </c>
      <c r="E1365" s="5" t="s">
        <v>4258</v>
      </c>
      <c r="F1365" s="5" t="s">
        <v>4259</v>
      </c>
      <c r="G1365" s="5" t="s">
        <v>4253</v>
      </c>
      <c r="H1365" s="5" t="s">
        <v>164</v>
      </c>
      <c r="I1365" s="5" t="s">
        <v>133</v>
      </c>
      <c r="J1365" s="5" t="s">
        <v>302</v>
      </c>
      <c r="K1365" s="7">
        <v>42290</v>
      </c>
      <c r="L1365" s="7"/>
      <c r="M1365" s="6" t="s">
        <v>404</v>
      </c>
      <c r="N1365" s="5" t="s">
        <v>47</v>
      </c>
      <c r="O1365" s="9"/>
      <c r="P1365" s="6" t="str">
        <f>VLOOKUP(Table1[[#This Row],[SMT]],Table13[[SMT'#]:[163 J Election Question]],9,0)</f>
        <v>No</v>
      </c>
      <c r="Q1365" s="6"/>
      <c r="R1365" s="6"/>
      <c r="S136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65" s="37">
        <f>VLOOKUP(Table1[[#This Row],[SMT]],'[1]Section 163(j) Election'!$A$5:$J$1406,7,0)</f>
        <v>0</v>
      </c>
    </row>
    <row r="1366" spans="1:20" s="5" customFormat="1" ht="30" customHeight="1" x14ac:dyDescent="0.25">
      <c r="A1366" s="5" t="s">
        <v>4128</v>
      </c>
      <c r="B1366" s="15">
        <v>67150</v>
      </c>
      <c r="C1366" s="6">
        <v>100</v>
      </c>
      <c r="D1366" s="5" t="s">
        <v>4128</v>
      </c>
      <c r="E1366" s="5" t="s">
        <v>4142</v>
      </c>
      <c r="F1366" s="5" t="s">
        <v>4143</v>
      </c>
      <c r="G1366" s="5" t="s">
        <v>4144</v>
      </c>
      <c r="H1366" s="5" t="s">
        <v>289</v>
      </c>
      <c r="I1366" s="5" t="s">
        <v>133</v>
      </c>
      <c r="J1366" s="5" t="s">
        <v>171</v>
      </c>
      <c r="K1366" s="7">
        <v>42328</v>
      </c>
      <c r="L1366" s="7"/>
      <c r="M1366" s="6" t="s">
        <v>454</v>
      </c>
      <c r="N1366" s="5" t="s">
        <v>56</v>
      </c>
      <c r="O1366" s="9"/>
      <c r="P1366" s="6" t="str">
        <f>VLOOKUP(Table1[[#This Row],[SMT]],[3]Sheet1!$A$11:$AC$60,29,0)</f>
        <v>No</v>
      </c>
      <c r="Q1366" s="6"/>
      <c r="R1366" s="6"/>
      <c r="S136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66" s="38">
        <f>VLOOKUP(Table1[[#This Row],[SMT]],'[1]Section 163(j) Election'!$A$5:$J$1406,7,0)</f>
        <v>0</v>
      </c>
    </row>
    <row r="1367" spans="1:20" s="5" customFormat="1" ht="30" customHeight="1" x14ac:dyDescent="0.25">
      <c r="A1367" s="5" t="s">
        <v>3904</v>
      </c>
      <c r="B1367" s="15">
        <v>67166</v>
      </c>
      <c r="C1367" s="6">
        <v>100</v>
      </c>
      <c r="D1367" s="5" t="s">
        <v>3904</v>
      </c>
      <c r="E1367" s="5" t="s">
        <v>3943</v>
      </c>
      <c r="F1367" s="5" t="s">
        <v>3944</v>
      </c>
      <c r="G1367" s="5" t="s">
        <v>3945</v>
      </c>
      <c r="H1367" s="5" t="s">
        <v>109</v>
      </c>
      <c r="I1367" s="5" t="s">
        <v>32</v>
      </c>
      <c r="J1367" s="5" t="s">
        <v>33</v>
      </c>
      <c r="K1367" s="7">
        <v>42522</v>
      </c>
      <c r="L1367" s="7"/>
      <c r="M1367" s="6" t="s">
        <v>90</v>
      </c>
      <c r="N1367" s="5" t="s">
        <v>56</v>
      </c>
      <c r="O1367" s="9"/>
      <c r="P1367" s="6" t="str">
        <f>VLOOKUP(Table1[[#This Row],[SMT]],Table13[[SMT'#]:[163 J Election Question]],9,0)</f>
        <v>Yes</v>
      </c>
      <c r="Q1367" s="6">
        <v>2018</v>
      </c>
      <c r="R1367" s="6"/>
      <c r="S136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67" s="37">
        <f>VLOOKUP(Table1[[#This Row],[SMT]],'[1]Section 163(j) Election'!$A$5:$J$1406,7,0)</f>
        <v>2018</v>
      </c>
    </row>
    <row r="1368" spans="1:20" s="5" customFormat="1" ht="30" customHeight="1" x14ac:dyDescent="0.25">
      <c r="A1368" s="5" t="s">
        <v>3958</v>
      </c>
      <c r="B1368" s="15">
        <v>67170</v>
      </c>
      <c r="C1368" s="6">
        <v>100</v>
      </c>
      <c r="D1368" s="5" t="s">
        <v>3958</v>
      </c>
      <c r="E1368" s="5" t="s">
        <v>3980</v>
      </c>
      <c r="F1368" s="5" t="s">
        <v>3981</v>
      </c>
      <c r="G1368" s="5" t="s">
        <v>3982</v>
      </c>
      <c r="H1368" s="5" t="s">
        <v>88</v>
      </c>
      <c r="I1368" s="5" t="s">
        <v>32</v>
      </c>
      <c r="J1368" s="5" t="s">
        <v>94</v>
      </c>
      <c r="K1368" s="7">
        <v>42585</v>
      </c>
      <c r="L1368" s="7"/>
      <c r="M1368" s="6" t="s">
        <v>454</v>
      </c>
      <c r="N1368" s="5" t="s">
        <v>56</v>
      </c>
      <c r="O1368" s="9"/>
      <c r="P1368" s="6" t="str">
        <f>VLOOKUP(Table1[[#This Row],[SMT]],Table13[[SMT'#]:[163 J Election Question]],9,0)</f>
        <v>Yes</v>
      </c>
      <c r="Q1368" s="6">
        <v>2018</v>
      </c>
      <c r="R1368" s="6"/>
      <c r="S136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68" s="38">
        <f>VLOOKUP(Table1[[#This Row],[SMT]],'[1]Section 163(j) Election'!$A$5:$J$1406,7,0)</f>
        <v>2018</v>
      </c>
    </row>
    <row r="1369" spans="1:20" s="5" customFormat="1" ht="30" customHeight="1" x14ac:dyDescent="0.25">
      <c r="A1369" s="5" t="s">
        <v>933</v>
      </c>
      <c r="B1369" s="15">
        <v>67172</v>
      </c>
      <c r="C1369" s="6">
        <v>100</v>
      </c>
      <c r="D1369" s="5" t="s">
        <v>933</v>
      </c>
      <c r="E1369" s="5" t="s">
        <v>934</v>
      </c>
      <c r="F1369" s="5" t="s">
        <v>935</v>
      </c>
      <c r="G1369" s="5" t="s">
        <v>899</v>
      </c>
      <c r="H1369" s="5" t="s">
        <v>499</v>
      </c>
      <c r="I1369" s="5" t="s">
        <v>43</v>
      </c>
      <c r="J1369" s="5" t="s">
        <v>862</v>
      </c>
      <c r="K1369" s="7">
        <v>42433</v>
      </c>
      <c r="L1369" s="7"/>
      <c r="M1369" s="6" t="s">
        <v>454</v>
      </c>
      <c r="N1369" s="5" t="s">
        <v>47</v>
      </c>
      <c r="O1369" s="9"/>
      <c r="P1369" s="6" t="str">
        <f>VLOOKUP(Table1[[#This Row],[SMT]],Table13[[SMT'#]:[163 J Election Question]],9,0)</f>
        <v>Yes</v>
      </c>
      <c r="Q1369" s="6">
        <v>2018</v>
      </c>
      <c r="R1369" s="6"/>
      <c r="S136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69" s="37">
        <f>VLOOKUP(Table1[[#This Row],[SMT]],'[1]Section 163(j) Election'!$A$5:$J$1406,7,0)</f>
        <v>2018</v>
      </c>
    </row>
    <row r="1370" spans="1:20" s="5" customFormat="1" ht="30" customHeight="1" x14ac:dyDescent="0.25">
      <c r="A1370" s="5" t="s">
        <v>3958</v>
      </c>
      <c r="B1370" s="15">
        <v>67174</v>
      </c>
      <c r="C1370" s="6">
        <v>100</v>
      </c>
      <c r="D1370" s="5" t="s">
        <v>3958</v>
      </c>
      <c r="E1370" s="5" t="s">
        <v>3983</v>
      </c>
      <c r="F1370" s="5" t="s">
        <v>3984</v>
      </c>
      <c r="G1370" s="5" t="s">
        <v>3985</v>
      </c>
      <c r="H1370" s="5" t="s">
        <v>88</v>
      </c>
      <c r="I1370" s="5" t="s">
        <v>32</v>
      </c>
      <c r="J1370" s="5" t="s">
        <v>94</v>
      </c>
      <c r="K1370" s="7">
        <v>42579</v>
      </c>
      <c r="L1370" s="7"/>
      <c r="M1370" s="6" t="s">
        <v>454</v>
      </c>
      <c r="N1370" s="5" t="s">
        <v>56</v>
      </c>
      <c r="O1370" s="9"/>
      <c r="P1370" s="6" t="str">
        <f>VLOOKUP(Table1[[#This Row],[SMT]],Table13[[SMT'#]:[163 J Election Question]],9,0)</f>
        <v>Yes</v>
      </c>
      <c r="Q1370" s="6">
        <v>2018</v>
      </c>
      <c r="R1370" s="6"/>
      <c r="S137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70" s="38">
        <f>VLOOKUP(Table1[[#This Row],[SMT]],'[1]Section 163(j) Election'!$A$5:$J$1406,7,0)</f>
        <v>2018</v>
      </c>
    </row>
    <row r="1371" spans="1:20" s="5" customFormat="1" ht="30" customHeight="1" x14ac:dyDescent="0.25">
      <c r="A1371" s="5" t="s">
        <v>686</v>
      </c>
      <c r="B1371" s="15">
        <v>67178</v>
      </c>
      <c r="C1371" s="6">
        <v>100</v>
      </c>
      <c r="D1371" s="5" t="s">
        <v>686</v>
      </c>
      <c r="E1371" s="5" t="s">
        <v>716</v>
      </c>
      <c r="F1371" s="5" t="s">
        <v>717</v>
      </c>
      <c r="G1371" s="5" t="s">
        <v>718</v>
      </c>
      <c r="H1371" s="5" t="s">
        <v>182</v>
      </c>
      <c r="I1371" s="5" t="s">
        <v>32</v>
      </c>
      <c r="J1371" s="5" t="s">
        <v>62</v>
      </c>
      <c r="K1371" s="7">
        <v>42479</v>
      </c>
      <c r="L1371" s="7"/>
      <c r="M1371" s="6" t="s">
        <v>454</v>
      </c>
      <c r="N1371" s="5" t="s">
        <v>47</v>
      </c>
      <c r="O1371" s="9"/>
      <c r="P1371" s="6" t="str">
        <f>VLOOKUP(Table1[[#This Row],[SMT]],Table13[[SMT'#]:[163 J Election Question]],9,0)</f>
        <v>No</v>
      </c>
      <c r="Q1371" s="6"/>
      <c r="R1371" s="6"/>
      <c r="S137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71" s="37">
        <f>VLOOKUP(Table1[[#This Row],[SMT]],'[1]Section 163(j) Election'!$A$5:$J$1406,7,0)</f>
        <v>0</v>
      </c>
    </row>
    <row r="1372" spans="1:20" s="5" customFormat="1" ht="30" customHeight="1" x14ac:dyDescent="0.25">
      <c r="A1372" s="5" t="s">
        <v>3958</v>
      </c>
      <c r="B1372" s="15">
        <v>67185</v>
      </c>
      <c r="C1372" s="6">
        <v>100</v>
      </c>
      <c r="D1372" s="5" t="s">
        <v>3958</v>
      </c>
      <c r="E1372" s="5" t="s">
        <v>3986</v>
      </c>
      <c r="F1372" s="5" t="s">
        <v>3987</v>
      </c>
      <c r="G1372" s="5" t="s">
        <v>1947</v>
      </c>
      <c r="H1372" s="5" t="s">
        <v>203</v>
      </c>
      <c r="I1372" s="5" t="s">
        <v>133</v>
      </c>
      <c r="J1372" s="5" t="s">
        <v>254</v>
      </c>
      <c r="K1372" s="7">
        <v>42426</v>
      </c>
      <c r="L1372" s="7"/>
      <c r="M1372" s="6" t="s">
        <v>454</v>
      </c>
      <c r="N1372" s="5" t="s">
        <v>47</v>
      </c>
      <c r="O1372" s="9"/>
      <c r="P1372" s="6" t="str">
        <f>VLOOKUP(Table1[[#This Row],[SMT]],Table13[[SMT'#]:[163 J Election Question]],9,0)</f>
        <v>No</v>
      </c>
      <c r="Q1372" s="6"/>
      <c r="R1372" s="6"/>
      <c r="S137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72" s="38">
        <f>VLOOKUP(Table1[[#This Row],[SMT]],'[1]Section 163(j) Election'!$A$5:$J$1406,7,0)</f>
        <v>0</v>
      </c>
    </row>
    <row r="1373" spans="1:20" s="5" customFormat="1" ht="30" customHeight="1" x14ac:dyDescent="0.25">
      <c r="A1373" s="5" t="s">
        <v>3958</v>
      </c>
      <c r="B1373" s="15">
        <v>67189</v>
      </c>
      <c r="C1373" s="6">
        <v>100</v>
      </c>
      <c r="D1373" s="5" t="s">
        <v>3958</v>
      </c>
      <c r="E1373" s="5" t="s">
        <v>3988</v>
      </c>
      <c r="F1373" s="5" t="s">
        <v>3989</v>
      </c>
      <c r="G1373" s="5" t="s">
        <v>3990</v>
      </c>
      <c r="H1373" s="5" t="s">
        <v>132</v>
      </c>
      <c r="I1373" s="5" t="s">
        <v>133</v>
      </c>
      <c r="J1373" s="5" t="s">
        <v>3991</v>
      </c>
      <c r="K1373" s="7">
        <v>42551</v>
      </c>
      <c r="L1373" s="7"/>
      <c r="M1373" s="6" t="s">
        <v>90</v>
      </c>
      <c r="N1373" s="5" t="s">
        <v>47</v>
      </c>
      <c r="O1373" s="9"/>
      <c r="P1373" s="6" t="str">
        <f>VLOOKUP(Table1[[#This Row],[SMT]],Table13[[SMT'#]:[163 J Election Question]],9,0)</f>
        <v>Yes</v>
      </c>
      <c r="Q1373" s="6">
        <v>2018</v>
      </c>
      <c r="R1373" s="6"/>
      <c r="S137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73" s="37">
        <f>VLOOKUP(Table1[[#This Row],[SMT]],'[1]Section 163(j) Election'!$A$5:$J$1406,7,0)</f>
        <v>2018</v>
      </c>
    </row>
    <row r="1374" spans="1:20" s="5" customFormat="1" ht="30" customHeight="1" x14ac:dyDescent="0.25">
      <c r="A1374" s="5" t="s">
        <v>1135</v>
      </c>
      <c r="B1374" s="15">
        <v>67190</v>
      </c>
      <c r="C1374" s="6">
        <v>100</v>
      </c>
      <c r="D1374" s="5" t="s">
        <v>1135</v>
      </c>
      <c r="E1374" s="5" t="s">
        <v>1141</v>
      </c>
      <c r="F1374" s="5" t="s">
        <v>1142</v>
      </c>
      <c r="G1374" s="5" t="s">
        <v>695</v>
      </c>
      <c r="H1374" s="5" t="s">
        <v>68</v>
      </c>
      <c r="I1374" s="5" t="s">
        <v>32</v>
      </c>
      <c r="J1374" s="5" t="s">
        <v>62</v>
      </c>
      <c r="K1374" s="7">
        <v>42467</v>
      </c>
      <c r="L1374" s="7"/>
      <c r="M1374" s="6" t="s">
        <v>105</v>
      </c>
      <c r="N1374" s="5" t="s">
        <v>47</v>
      </c>
      <c r="O1374" s="9"/>
      <c r="P1374" s="6" t="str">
        <f>VLOOKUP(Table1[[#This Row],[SMT]],Table13[[SMT'#]:[163 J Election Question]],9,0)</f>
        <v>Yes</v>
      </c>
      <c r="Q1374" s="6">
        <v>2018</v>
      </c>
      <c r="R1374" s="6"/>
      <c r="S137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74" s="38">
        <f>VLOOKUP(Table1[[#This Row],[SMT]],'[1]Section 163(j) Election'!$A$5:$J$1406,7,0)</f>
        <v>2018</v>
      </c>
    </row>
    <row r="1375" spans="1:20" s="5" customFormat="1" ht="30" customHeight="1" x14ac:dyDescent="0.25">
      <c r="A1375" s="5" t="s">
        <v>1537</v>
      </c>
      <c r="B1375" s="15">
        <v>67195</v>
      </c>
      <c r="C1375" s="6">
        <v>100</v>
      </c>
      <c r="D1375" s="5" t="s">
        <v>1537</v>
      </c>
      <c r="E1375" s="5" t="s">
        <v>1551</v>
      </c>
      <c r="F1375" s="5" t="s">
        <v>1552</v>
      </c>
      <c r="G1375" s="5" t="s">
        <v>52</v>
      </c>
      <c r="H1375" s="5" t="s">
        <v>53</v>
      </c>
      <c r="I1375" s="5" t="s">
        <v>43</v>
      </c>
      <c r="J1375" s="5" t="s">
        <v>1531</v>
      </c>
      <c r="K1375" s="7">
        <v>42291</v>
      </c>
      <c r="L1375" s="7"/>
      <c r="M1375" s="6" t="s">
        <v>123</v>
      </c>
      <c r="N1375" s="5" t="s">
        <v>47</v>
      </c>
      <c r="O1375" s="9"/>
      <c r="P1375" s="6" t="str">
        <f>VLOOKUP(Table1[[#This Row],[SMT]],Table13[[SMT'#]:[163 J Election Question]],9,0)</f>
        <v>Yes</v>
      </c>
      <c r="Q1375" s="6">
        <v>2018</v>
      </c>
      <c r="R1375" s="6"/>
      <c r="S137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75" s="37">
        <f>VLOOKUP(Table1[[#This Row],[SMT]],'[1]Section 163(j) Election'!$A$5:$J$1406,7,0)</f>
        <v>2018</v>
      </c>
    </row>
    <row r="1376" spans="1:20" s="5" customFormat="1" ht="30" customHeight="1" x14ac:dyDescent="0.25">
      <c r="A1376" s="5" t="s">
        <v>4128</v>
      </c>
      <c r="B1376" s="15">
        <v>67196</v>
      </c>
      <c r="C1376" s="6">
        <v>100</v>
      </c>
      <c r="D1376" s="5" t="s">
        <v>4128</v>
      </c>
      <c r="E1376" s="5" t="s">
        <v>4145</v>
      </c>
      <c r="F1376" s="5" t="s">
        <v>4146</v>
      </c>
      <c r="G1376" s="5" t="s">
        <v>472</v>
      </c>
      <c r="H1376" s="5" t="s">
        <v>451</v>
      </c>
      <c r="I1376" s="5" t="s">
        <v>452</v>
      </c>
      <c r="J1376" s="5" t="s">
        <v>473</v>
      </c>
      <c r="K1376" s="7">
        <v>42697</v>
      </c>
      <c r="L1376" s="7"/>
      <c r="M1376" s="6" t="s">
        <v>105</v>
      </c>
      <c r="N1376" s="5" t="s">
        <v>56</v>
      </c>
      <c r="O1376" s="9"/>
      <c r="P1376" s="6" t="str">
        <f>VLOOKUP(Table1[[#This Row],[SMT]],[3]Sheet1!$A$11:$AC$60,29,0)</f>
        <v>Yes</v>
      </c>
      <c r="Q1376" s="6">
        <v>2019</v>
      </c>
      <c r="R1376" s="6"/>
      <c r="S137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76" s="38">
        <f>VLOOKUP(Table1[[#This Row],[SMT]],'[1]Section 163(j) Election'!$A$5:$J$1406,7,0)</f>
        <v>2018</v>
      </c>
    </row>
    <row r="1377" spans="1:20" s="5" customFormat="1" ht="30" customHeight="1" x14ac:dyDescent="0.25">
      <c r="A1377" s="5" t="s">
        <v>1044</v>
      </c>
      <c r="B1377" s="15">
        <v>67198</v>
      </c>
      <c r="C1377" s="6">
        <v>100</v>
      </c>
      <c r="D1377" s="5" t="s">
        <v>1044</v>
      </c>
      <c r="E1377" s="5" t="s">
        <v>1045</v>
      </c>
      <c r="F1377" s="5" t="s">
        <v>1046</v>
      </c>
      <c r="G1377" s="5" t="s">
        <v>1047</v>
      </c>
      <c r="H1377" s="5" t="s">
        <v>100</v>
      </c>
      <c r="I1377" s="5" t="s">
        <v>32</v>
      </c>
      <c r="J1377" s="5" t="s">
        <v>110</v>
      </c>
      <c r="K1377" s="7">
        <v>43171</v>
      </c>
      <c r="L1377" s="7"/>
      <c r="M1377" s="6" t="s">
        <v>105</v>
      </c>
      <c r="N1377" s="5" t="s">
        <v>56</v>
      </c>
      <c r="O1377" s="9">
        <f>_xlfn.IFNA(VLOOKUP(Table1[[#This Row],[SMT]],'[2]2018'!$A$7:$U$90,3,FALSE),VLOOKUP(Table1[[#This Row],[SMT]],'[2]2019'!$A$7:$T$120,4,FALSE))</f>
        <v>43435</v>
      </c>
      <c r="P1377" s="6" t="str">
        <f>_xlfn.IFNA(VLOOKUP(Table1[[#This Row],[SMT]],'[2]2018'!$A$7:$U$90,4,FALSE),VLOOKUP(Table1[[#This Row],[SMT]],'[2]2019'!$A$7:$T$120,5,FALSE))</f>
        <v>Yes</v>
      </c>
      <c r="Q1377" s="32" t="s">
        <v>4526</v>
      </c>
      <c r="R1377" s="6" t="e">
        <f>VLOOKUP(Table1[[#This Row],[SMT]],'2018 K-1 Export'!A327:I1878,9,0)</f>
        <v>#N/A</v>
      </c>
      <c r="S1377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377" s="37" t="e">
        <f>VLOOKUP(Table1[[#This Row],[SMT]],'[1]Section 163(j) Election'!$A$5:$J$1406,7,0)</f>
        <v>#N/A</v>
      </c>
    </row>
    <row r="1378" spans="1:20" s="5" customFormat="1" ht="30" customHeight="1" x14ac:dyDescent="0.25">
      <c r="A1378" s="5" t="s">
        <v>1044</v>
      </c>
      <c r="B1378" s="15">
        <v>67199</v>
      </c>
      <c r="C1378" s="6">
        <v>100</v>
      </c>
      <c r="D1378" s="5" t="s">
        <v>1044</v>
      </c>
      <c r="E1378" s="5" t="s">
        <v>1048</v>
      </c>
      <c r="F1378" s="5" t="s">
        <v>1049</v>
      </c>
      <c r="G1378" s="5" t="s">
        <v>1047</v>
      </c>
      <c r="H1378" s="5" t="s">
        <v>100</v>
      </c>
      <c r="I1378" s="5" t="s">
        <v>32</v>
      </c>
      <c r="J1378" s="5" t="s">
        <v>110</v>
      </c>
      <c r="K1378" s="7">
        <v>43171</v>
      </c>
      <c r="L1378" s="7"/>
      <c r="M1378" s="6" t="s">
        <v>105</v>
      </c>
      <c r="N1378" s="5" t="s">
        <v>56</v>
      </c>
      <c r="O1378" s="9">
        <f>_xlfn.IFNA(VLOOKUP(Table1[[#This Row],[SMT]],'[2]2018'!$A$7:$U$90,3,FALSE),VLOOKUP(Table1[[#This Row],[SMT]],'[2]2019'!$A$7:$T$120,4,FALSE))</f>
        <v>43435</v>
      </c>
      <c r="P1378" s="6" t="str">
        <f>_xlfn.IFNA(VLOOKUP(Table1[[#This Row],[SMT]],'[2]2018'!$A$7:$U$90,4,FALSE),VLOOKUP(Table1[[#This Row],[SMT]],'[2]2019'!$A$7:$T$120,5,FALSE))</f>
        <v>Yes</v>
      </c>
      <c r="Q1378" s="32" t="s">
        <v>4526</v>
      </c>
      <c r="R1378" s="6" t="e">
        <f>VLOOKUP(Table1[[#This Row],[SMT]],'2018 K-1 Export'!A328:I1879,9,0)</f>
        <v>#N/A</v>
      </c>
      <c r="S1378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378" s="38" t="e">
        <f>VLOOKUP(Table1[[#This Row],[SMT]],'[1]Section 163(j) Election'!$A$5:$J$1406,7,0)</f>
        <v>#N/A</v>
      </c>
    </row>
    <row r="1379" spans="1:20" s="5" customFormat="1" ht="30" customHeight="1" x14ac:dyDescent="0.25">
      <c r="A1379" s="5" t="s">
        <v>1044</v>
      </c>
      <c r="B1379" s="15">
        <v>67200</v>
      </c>
      <c r="C1379" s="6">
        <v>100</v>
      </c>
      <c r="D1379" s="5" t="s">
        <v>1044</v>
      </c>
      <c r="E1379" s="5" t="s">
        <v>1050</v>
      </c>
      <c r="F1379" s="5" t="s">
        <v>1051</v>
      </c>
      <c r="G1379" s="5" t="s">
        <v>1047</v>
      </c>
      <c r="H1379" s="5" t="s">
        <v>100</v>
      </c>
      <c r="I1379" s="5" t="s">
        <v>32</v>
      </c>
      <c r="J1379" s="5" t="s">
        <v>110</v>
      </c>
      <c r="K1379" s="7">
        <v>43171</v>
      </c>
      <c r="L1379" s="7"/>
      <c r="M1379" s="6" t="s">
        <v>105</v>
      </c>
      <c r="N1379" s="5" t="s">
        <v>56</v>
      </c>
      <c r="O1379" s="9">
        <f>_xlfn.IFNA(VLOOKUP(Table1[[#This Row],[SMT]],'[2]2018'!$A$7:$U$90,3,FALSE),VLOOKUP(Table1[[#This Row],[SMT]],'[2]2019'!$A$7:$T$120,4,FALSE))</f>
        <v>43435</v>
      </c>
      <c r="P1379" s="6" t="str">
        <f>_xlfn.IFNA(VLOOKUP(Table1[[#This Row],[SMT]],'[2]2018'!$A$7:$U$90,4,FALSE),VLOOKUP(Table1[[#This Row],[SMT]],'[2]2019'!$A$7:$T$120,5,FALSE))</f>
        <v>Yes</v>
      </c>
      <c r="Q1379" s="32" t="s">
        <v>4526</v>
      </c>
      <c r="R1379" s="6" t="e">
        <f>VLOOKUP(Table1[[#This Row],[SMT]],'2018 K-1 Export'!A329:I1880,9,0)</f>
        <v>#N/A</v>
      </c>
      <c r="S1379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379" s="37" t="e">
        <f>VLOOKUP(Table1[[#This Row],[SMT]],'[1]Section 163(j) Election'!$A$5:$J$1406,7,0)</f>
        <v>#N/A</v>
      </c>
    </row>
    <row r="1380" spans="1:20" s="5" customFormat="1" ht="30" customHeight="1" x14ac:dyDescent="0.25">
      <c r="A1380" s="18" t="s">
        <v>469</v>
      </c>
      <c r="B1380" s="19">
        <v>67221</v>
      </c>
      <c r="C1380" s="20">
        <v>100</v>
      </c>
      <c r="D1380" s="21" t="s">
        <v>469</v>
      </c>
      <c r="E1380" s="21" t="s">
        <v>476</v>
      </c>
      <c r="F1380" s="21" t="s">
        <v>477</v>
      </c>
      <c r="G1380" s="21" t="s">
        <v>478</v>
      </c>
      <c r="H1380" s="18" t="s">
        <v>132</v>
      </c>
      <c r="I1380" s="18" t="s">
        <v>133</v>
      </c>
      <c r="J1380" s="21" t="s">
        <v>19</v>
      </c>
      <c r="K1380" s="22">
        <v>42635</v>
      </c>
      <c r="L1380" s="22"/>
      <c r="M1380" s="20" t="s">
        <v>105</v>
      </c>
      <c r="N1380" s="21" t="s">
        <v>47</v>
      </c>
      <c r="O1380" s="23">
        <v>43708</v>
      </c>
      <c r="P1380" s="20" t="s">
        <v>21</v>
      </c>
      <c r="Q1380" s="20">
        <v>2019</v>
      </c>
      <c r="R1380" s="24"/>
      <c r="S138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80" s="38">
        <f>VLOOKUP(Table1[[#This Row],[SMT]],'[1]Section 163(j) Election'!$A$5:$J$1406,7,0)</f>
        <v>2018</v>
      </c>
    </row>
    <row r="1381" spans="1:20" s="5" customFormat="1" ht="30" customHeight="1" x14ac:dyDescent="0.25">
      <c r="A1381" s="5" t="s">
        <v>1107</v>
      </c>
      <c r="B1381" s="15">
        <v>67228</v>
      </c>
      <c r="C1381" s="6">
        <v>100</v>
      </c>
      <c r="D1381" s="5" t="s">
        <v>1107</v>
      </c>
      <c r="E1381" s="5" t="s">
        <v>1131</v>
      </c>
      <c r="F1381" s="5" t="s">
        <v>1132</v>
      </c>
      <c r="G1381" s="5" t="s">
        <v>1133</v>
      </c>
      <c r="H1381" s="5" t="s">
        <v>109</v>
      </c>
      <c r="I1381" s="5" t="s">
        <v>32</v>
      </c>
      <c r="J1381" s="5" t="s">
        <v>1134</v>
      </c>
      <c r="K1381" s="7">
        <v>42489</v>
      </c>
      <c r="L1381" s="7"/>
      <c r="M1381" s="6" t="s">
        <v>90</v>
      </c>
      <c r="N1381" s="5" t="s">
        <v>56</v>
      </c>
      <c r="O1381" s="9"/>
      <c r="P1381" s="6" t="str">
        <f>VLOOKUP(Table1[[#This Row],[SMT]],Table13[[SMT'#]:[163 J Election Question]],9,0)</f>
        <v>Yes</v>
      </c>
      <c r="Q1381" s="6">
        <v>2018</v>
      </c>
      <c r="R1381" s="6"/>
      <c r="S138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81" s="37">
        <f>VLOOKUP(Table1[[#This Row],[SMT]],'[1]Section 163(j) Election'!$A$5:$J$1406,7,0)</f>
        <v>2018</v>
      </c>
    </row>
    <row r="1382" spans="1:20" s="5" customFormat="1" ht="30" customHeight="1" x14ac:dyDescent="0.25">
      <c r="A1382" s="5" t="s">
        <v>4261</v>
      </c>
      <c r="B1382" s="15">
        <v>67231</v>
      </c>
      <c r="C1382" s="6">
        <v>100</v>
      </c>
      <c r="D1382" s="5" t="s">
        <v>4261</v>
      </c>
      <c r="E1382" s="5" t="s">
        <v>4262</v>
      </c>
      <c r="F1382" s="5" t="s">
        <v>4263</v>
      </c>
      <c r="G1382" s="5" t="s">
        <v>585</v>
      </c>
      <c r="H1382" s="5" t="s">
        <v>524</v>
      </c>
      <c r="I1382" s="5" t="s">
        <v>133</v>
      </c>
      <c r="J1382" s="5" t="s">
        <v>33</v>
      </c>
      <c r="K1382" s="7">
        <v>42369</v>
      </c>
      <c r="L1382" s="7"/>
      <c r="M1382" s="6" t="s">
        <v>19</v>
      </c>
      <c r="O1382" s="9"/>
      <c r="P1382" s="6" t="s">
        <v>4525</v>
      </c>
      <c r="Q1382" s="6" t="s">
        <v>4525</v>
      </c>
      <c r="R1382" s="6"/>
      <c r="S1382" s="38" t="str">
        <f>IF(VLOOKUP(Table1[[#This Row],[SMT]],'[1]Section 163(j) Election'!$A$5:$H$1484,8,0)=Table1[[#This Row],[Make Section 163j Election (Yes/No)]],"MATCH",VLOOKUP(Table1[[#This Row],[SMT]],'[1]Section 163(j) Election'!$A$5:$H$1406,8,0))</f>
        <v>YES</v>
      </c>
      <c r="T1382" s="38">
        <f>VLOOKUP(Table1[[#This Row],[SMT]],'[1]Section 163(j) Election'!$A$5:$J$1406,7,0)</f>
        <v>2018</v>
      </c>
    </row>
    <row r="1383" spans="1:20" s="5" customFormat="1" ht="30" customHeight="1" x14ac:dyDescent="0.25">
      <c r="A1383" s="5" t="s">
        <v>1135</v>
      </c>
      <c r="B1383" s="15">
        <v>67236</v>
      </c>
      <c r="C1383" s="6">
        <v>100</v>
      </c>
      <c r="D1383" s="5" t="s">
        <v>1135</v>
      </c>
      <c r="E1383" s="5" t="s">
        <v>1143</v>
      </c>
      <c r="F1383" s="5" t="s">
        <v>1144</v>
      </c>
      <c r="G1383" s="5" t="s">
        <v>1145</v>
      </c>
      <c r="H1383" s="5" t="s">
        <v>115</v>
      </c>
      <c r="I1383" s="5" t="s">
        <v>43</v>
      </c>
      <c r="J1383" s="5" t="s">
        <v>1146</v>
      </c>
      <c r="K1383" s="7">
        <v>42487</v>
      </c>
      <c r="L1383" s="7"/>
      <c r="M1383" s="6" t="s">
        <v>454</v>
      </c>
      <c r="N1383" s="5" t="s">
        <v>47</v>
      </c>
      <c r="O1383" s="9"/>
      <c r="P1383" s="6" t="str">
        <f>VLOOKUP(Table1[[#This Row],[SMT]],Table13[[SMT'#]:[163 J Election Question]],9,0)</f>
        <v>Yes</v>
      </c>
      <c r="Q1383" s="6">
        <v>2018</v>
      </c>
      <c r="R1383" s="6"/>
      <c r="S138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83" s="37">
        <f>VLOOKUP(Table1[[#This Row],[SMT]],'[1]Section 163(j) Election'!$A$5:$J$1406,7,0)</f>
        <v>2018</v>
      </c>
    </row>
    <row r="1384" spans="1:20" s="5" customFormat="1" ht="30" customHeight="1" x14ac:dyDescent="0.25">
      <c r="A1384" s="5" t="s">
        <v>1882</v>
      </c>
      <c r="B1384" s="15">
        <v>67239</v>
      </c>
      <c r="C1384" s="6">
        <v>100</v>
      </c>
      <c r="D1384" s="5" t="s">
        <v>1882</v>
      </c>
      <c r="E1384" s="5" t="s">
        <v>1890</v>
      </c>
      <c r="F1384" s="5" t="s">
        <v>1891</v>
      </c>
      <c r="G1384" s="5" t="s">
        <v>1892</v>
      </c>
      <c r="H1384" s="5" t="s">
        <v>164</v>
      </c>
      <c r="I1384" s="5" t="s">
        <v>133</v>
      </c>
      <c r="J1384" s="5" t="s">
        <v>302</v>
      </c>
      <c r="K1384" s="7">
        <v>42718</v>
      </c>
      <c r="L1384" s="7"/>
      <c r="M1384" s="6" t="s">
        <v>105</v>
      </c>
      <c r="N1384" s="5" t="s">
        <v>47</v>
      </c>
      <c r="O1384" s="9"/>
      <c r="P1384" s="6" t="str">
        <f>VLOOKUP(Table1[[#This Row],[SMT]],Table13[[SMT'#]:[163 J Election Question]],9,0)</f>
        <v>Yes</v>
      </c>
      <c r="Q1384" s="6">
        <v>2018</v>
      </c>
      <c r="R1384" s="6"/>
      <c r="S138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84" s="38">
        <f>VLOOKUP(Table1[[#This Row],[SMT]],'[1]Section 163(j) Election'!$A$5:$J$1406,7,0)</f>
        <v>2018</v>
      </c>
    </row>
    <row r="1385" spans="1:20" s="5" customFormat="1" ht="30" customHeight="1" x14ac:dyDescent="0.25">
      <c r="A1385" s="5" t="s">
        <v>686</v>
      </c>
      <c r="B1385" s="19">
        <v>67249</v>
      </c>
      <c r="C1385" s="20">
        <v>100</v>
      </c>
      <c r="D1385" s="21" t="s">
        <v>686</v>
      </c>
      <c r="E1385" s="21" t="s">
        <v>719</v>
      </c>
      <c r="F1385" s="21" t="s">
        <v>720</v>
      </c>
      <c r="G1385" s="21" t="s">
        <v>721</v>
      </c>
      <c r="H1385" s="5" t="s">
        <v>306</v>
      </c>
      <c r="I1385" s="5" t="s">
        <v>133</v>
      </c>
      <c r="J1385" s="21" t="s">
        <v>722</v>
      </c>
      <c r="K1385" s="22">
        <v>42900</v>
      </c>
      <c r="L1385" s="22"/>
      <c r="M1385" s="20" t="s">
        <v>105</v>
      </c>
      <c r="N1385" s="21" t="s">
        <v>47</v>
      </c>
      <c r="O1385" s="23"/>
      <c r="P1385" s="20" t="s">
        <v>21</v>
      </c>
      <c r="Q1385" s="20">
        <v>2019</v>
      </c>
      <c r="R1385" s="6"/>
      <c r="S1385" s="37" t="str">
        <f>IF(VLOOKUP(Table1[[#This Row],[SMT]],'[1]Section 163(j) Election'!$A$5:$H$1484,8,0)=Table1[[#This Row],[Make Section 163j Election (Yes/No)]],"MATCH",VLOOKUP(Table1[[#This Row],[SMT]],'[1]Section 163(j) Election'!$A$5:$H$1406,8,0))</f>
        <v>NO</v>
      </c>
      <c r="T1385" s="37" t="str">
        <f>VLOOKUP(Table1[[#This Row],[SMT]],'[1]Section 163(j) Election'!$A$5:$J$1406,7,0)</f>
        <v>TBD</v>
      </c>
    </row>
    <row r="1386" spans="1:20" s="5" customFormat="1" ht="30" customHeight="1" x14ac:dyDescent="0.25">
      <c r="A1386" s="26" t="s">
        <v>571</v>
      </c>
      <c r="B1386" s="19">
        <v>67250</v>
      </c>
      <c r="C1386" s="20">
        <v>100</v>
      </c>
      <c r="D1386" s="21" t="s">
        <v>571</v>
      </c>
      <c r="E1386" s="21" t="s">
        <v>578</v>
      </c>
      <c r="F1386" s="21" t="s">
        <v>579</v>
      </c>
      <c r="G1386" s="21" t="s">
        <v>580</v>
      </c>
      <c r="H1386" s="26" t="s">
        <v>144</v>
      </c>
      <c r="I1386" s="26" t="s">
        <v>133</v>
      </c>
      <c r="J1386" s="21" t="s">
        <v>514</v>
      </c>
      <c r="K1386" s="22">
        <v>42818</v>
      </c>
      <c r="L1386" s="22"/>
      <c r="M1386" s="20" t="s">
        <v>105</v>
      </c>
      <c r="N1386" s="21" t="s">
        <v>47</v>
      </c>
      <c r="O1386" s="23"/>
      <c r="P1386" s="20" t="s">
        <v>21</v>
      </c>
      <c r="Q1386" s="20">
        <v>2019</v>
      </c>
      <c r="R1386" s="25"/>
      <c r="S1386" s="38" t="str">
        <f>IF(VLOOKUP(Table1[[#This Row],[SMT]],'[1]Section 163(j) Election'!$A$5:$H$1484,8,0)=Table1[[#This Row],[Make Section 163j Election (Yes/No)]],"MATCH",VLOOKUP(Table1[[#This Row],[SMT]],'[1]Section 163(j) Election'!$A$5:$H$1406,8,0))</f>
        <v>NO</v>
      </c>
      <c r="T1386" s="38" t="str">
        <f>VLOOKUP(Table1[[#This Row],[SMT]],'[1]Section 163(j) Election'!$A$5:$J$1406,7,0)</f>
        <v>TBD</v>
      </c>
    </row>
    <row r="1387" spans="1:20" s="5" customFormat="1" ht="30" customHeight="1" x14ac:dyDescent="0.25">
      <c r="A1387" s="5" t="s">
        <v>1553</v>
      </c>
      <c r="B1387" s="15">
        <v>67253</v>
      </c>
      <c r="C1387" s="6">
        <v>100</v>
      </c>
      <c r="D1387" s="5" t="s">
        <v>1553</v>
      </c>
      <c r="E1387" s="5" t="s">
        <v>1570</v>
      </c>
      <c r="F1387" s="5" t="s">
        <v>1571</v>
      </c>
      <c r="G1387" s="5" t="s">
        <v>148</v>
      </c>
      <c r="H1387" s="5" t="s">
        <v>115</v>
      </c>
      <c r="I1387" s="5" t="s">
        <v>43</v>
      </c>
      <c r="J1387" s="5" t="s">
        <v>149</v>
      </c>
      <c r="K1387" s="7">
        <v>42551</v>
      </c>
      <c r="L1387" s="7"/>
      <c r="M1387" s="6" t="s">
        <v>90</v>
      </c>
      <c r="N1387" s="5" t="s">
        <v>56</v>
      </c>
      <c r="O1387" s="9"/>
      <c r="P1387" s="6" t="str">
        <f>VLOOKUP(Table1[[#This Row],[SMT]],Table13[[SMT'#]:[163 J Election Question]],9,0)</f>
        <v>No</v>
      </c>
      <c r="Q1387" s="6"/>
      <c r="R1387" s="6"/>
      <c r="S138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87" s="37">
        <f>VLOOKUP(Table1[[#This Row],[SMT]],'[1]Section 163(j) Election'!$A$5:$J$1406,7,0)</f>
        <v>2018</v>
      </c>
    </row>
    <row r="1388" spans="1:20" s="5" customFormat="1" ht="30" customHeight="1" x14ac:dyDescent="0.25">
      <c r="A1388" s="5" t="s">
        <v>571</v>
      </c>
      <c r="B1388" s="15">
        <v>67256</v>
      </c>
      <c r="C1388" s="6">
        <v>100</v>
      </c>
      <c r="D1388" s="5" t="s">
        <v>571</v>
      </c>
      <c r="E1388" s="5" t="s">
        <v>581</v>
      </c>
      <c r="F1388" s="5" t="s">
        <v>582</v>
      </c>
      <c r="G1388" s="5" t="s">
        <v>574</v>
      </c>
      <c r="H1388" s="5" t="s">
        <v>431</v>
      </c>
      <c r="I1388" s="5" t="s">
        <v>43</v>
      </c>
      <c r="J1388" s="5" t="s">
        <v>432</v>
      </c>
      <c r="K1388" s="7">
        <v>42439</v>
      </c>
      <c r="L1388" s="7"/>
      <c r="M1388" s="6" t="s">
        <v>90</v>
      </c>
      <c r="N1388" s="5" t="s">
        <v>47</v>
      </c>
      <c r="O1388" s="9"/>
      <c r="P1388" s="6" t="str">
        <f>VLOOKUP(Table1[[#This Row],[SMT]],Table13[[SMT'#]:[163 J Election Question]],9,0)</f>
        <v>Yes</v>
      </c>
      <c r="Q1388" s="6">
        <v>2018</v>
      </c>
      <c r="R1388" s="6"/>
      <c r="S138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88" s="38">
        <f>VLOOKUP(Table1[[#This Row],[SMT]],'[1]Section 163(j) Election'!$A$5:$J$1406,7,0)</f>
        <v>2018</v>
      </c>
    </row>
    <row r="1389" spans="1:20" s="5" customFormat="1" ht="30" customHeight="1" x14ac:dyDescent="0.25">
      <c r="A1389" s="5" t="s">
        <v>1713</v>
      </c>
      <c r="B1389" s="15">
        <v>67258</v>
      </c>
      <c r="C1389" s="6">
        <v>100</v>
      </c>
      <c r="D1389" s="5" t="s">
        <v>1713</v>
      </c>
      <c r="E1389" s="5" t="s">
        <v>1730</v>
      </c>
      <c r="F1389" s="5" t="s">
        <v>1731</v>
      </c>
      <c r="G1389" s="5" t="s">
        <v>1732</v>
      </c>
      <c r="H1389" s="5" t="s">
        <v>431</v>
      </c>
      <c r="I1389" s="5" t="s">
        <v>43</v>
      </c>
      <c r="J1389" s="5" t="s">
        <v>19</v>
      </c>
      <c r="K1389" s="7">
        <v>42492</v>
      </c>
      <c r="L1389" s="7"/>
      <c r="M1389" s="6" t="s">
        <v>454</v>
      </c>
      <c r="N1389" s="5" t="s">
        <v>26</v>
      </c>
      <c r="O1389" s="9"/>
      <c r="P1389" s="6" t="str">
        <f>VLOOKUP(Table1[[#This Row],[SMT]],Table13[[SMT'#]:[163 J Election Question]],9,0)</f>
        <v>Yes</v>
      </c>
      <c r="Q1389" s="6">
        <v>2018</v>
      </c>
      <c r="R1389" s="6"/>
      <c r="S138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89" s="37">
        <f>VLOOKUP(Table1[[#This Row],[SMT]],'[1]Section 163(j) Election'!$A$5:$J$1406,7,0)</f>
        <v>2018</v>
      </c>
    </row>
    <row r="1390" spans="1:20" s="5" customFormat="1" ht="30" customHeight="1" x14ac:dyDescent="0.25">
      <c r="A1390" s="5" t="s">
        <v>933</v>
      </c>
      <c r="B1390" s="15">
        <v>67259</v>
      </c>
      <c r="C1390" s="6">
        <v>100</v>
      </c>
      <c r="D1390" s="5" t="s">
        <v>933</v>
      </c>
      <c r="E1390" s="5" t="s">
        <v>936</v>
      </c>
      <c r="F1390" s="5" t="s">
        <v>937</v>
      </c>
      <c r="G1390" s="5" t="s">
        <v>938</v>
      </c>
      <c r="H1390" s="5" t="s">
        <v>53</v>
      </c>
      <c r="I1390" s="5" t="s">
        <v>43</v>
      </c>
      <c r="J1390" s="5" t="s">
        <v>258</v>
      </c>
      <c r="K1390" s="7">
        <v>42521</v>
      </c>
      <c r="L1390" s="7"/>
      <c r="M1390" s="6" t="s">
        <v>90</v>
      </c>
      <c r="N1390" s="5" t="s">
        <v>26</v>
      </c>
      <c r="O1390" s="9"/>
      <c r="P1390" s="6" t="str">
        <f>VLOOKUP(Table1[[#This Row],[SMT]],Table13[[SMT'#]:[163 J Election Question]],9,0)</f>
        <v>Yes</v>
      </c>
      <c r="Q1390" s="6">
        <v>2018</v>
      </c>
      <c r="R1390" s="6"/>
      <c r="S139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90" s="38">
        <f>VLOOKUP(Table1[[#This Row],[SMT]],'[1]Section 163(j) Election'!$A$5:$J$1406,7,0)</f>
        <v>2018</v>
      </c>
    </row>
    <row r="1391" spans="1:20" s="5" customFormat="1" ht="30" customHeight="1" x14ac:dyDescent="0.25">
      <c r="A1391" s="5" t="s">
        <v>933</v>
      </c>
      <c r="B1391" s="15">
        <v>67260</v>
      </c>
      <c r="C1391" s="6">
        <v>100</v>
      </c>
      <c r="D1391" s="5" t="s">
        <v>933</v>
      </c>
      <c r="E1391" s="5" t="s">
        <v>939</v>
      </c>
      <c r="F1391" s="5" t="s">
        <v>940</v>
      </c>
      <c r="G1391" s="5" t="s">
        <v>941</v>
      </c>
      <c r="H1391" s="5" t="s">
        <v>53</v>
      </c>
      <c r="I1391" s="5" t="s">
        <v>43</v>
      </c>
      <c r="J1391" s="5" t="s">
        <v>258</v>
      </c>
      <c r="K1391" s="7">
        <v>42521</v>
      </c>
      <c r="L1391" s="7"/>
      <c r="M1391" s="6" t="s">
        <v>90</v>
      </c>
      <c r="N1391" s="5" t="s">
        <v>26</v>
      </c>
      <c r="O1391" s="9"/>
      <c r="P1391" s="6" t="str">
        <f>VLOOKUP(Table1[[#This Row],[SMT]],Table13[[SMT'#]:[163 J Election Question]],9,0)</f>
        <v>Yes</v>
      </c>
      <c r="Q1391" s="6">
        <v>2018</v>
      </c>
      <c r="R1391" s="6"/>
      <c r="S139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91" s="37">
        <f>VLOOKUP(Table1[[#This Row],[SMT]],'[1]Section 163(j) Election'!$A$5:$J$1406,7,0)</f>
        <v>2018</v>
      </c>
    </row>
    <row r="1392" spans="1:20" s="5" customFormat="1" ht="30" customHeight="1" x14ac:dyDescent="0.25">
      <c r="A1392" s="5" t="s">
        <v>933</v>
      </c>
      <c r="B1392" s="15">
        <v>67261</v>
      </c>
      <c r="C1392" s="6">
        <v>100</v>
      </c>
      <c r="D1392" s="5" t="s">
        <v>933</v>
      </c>
      <c r="E1392" s="5" t="s">
        <v>942</v>
      </c>
      <c r="F1392" s="5" t="s">
        <v>943</v>
      </c>
      <c r="G1392" s="5" t="s">
        <v>941</v>
      </c>
      <c r="H1392" s="5" t="s">
        <v>53</v>
      </c>
      <c r="I1392" s="5" t="s">
        <v>43</v>
      </c>
      <c r="J1392" s="5" t="s">
        <v>258</v>
      </c>
      <c r="K1392" s="7">
        <v>42521</v>
      </c>
      <c r="L1392" s="7"/>
      <c r="M1392" s="6" t="s">
        <v>454</v>
      </c>
      <c r="N1392" s="5" t="s">
        <v>26</v>
      </c>
      <c r="O1392" s="9"/>
      <c r="P1392" s="6" t="str">
        <f>VLOOKUP(Table1[[#This Row],[SMT]],Table13[[SMT'#]:[163 J Election Question]],9,0)</f>
        <v>Yes</v>
      </c>
      <c r="Q1392" s="6">
        <v>2018</v>
      </c>
      <c r="R1392" s="6"/>
      <c r="S139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92" s="38">
        <f>VLOOKUP(Table1[[#This Row],[SMT]],'[1]Section 163(j) Election'!$A$5:$J$1406,7,0)</f>
        <v>2018</v>
      </c>
    </row>
    <row r="1393" spans="1:20" s="5" customFormat="1" ht="30" customHeight="1" x14ac:dyDescent="0.25">
      <c r="A1393" s="5" t="s">
        <v>933</v>
      </c>
      <c r="B1393" s="15">
        <v>67262</v>
      </c>
      <c r="C1393" s="6">
        <v>100</v>
      </c>
      <c r="D1393" s="5" t="s">
        <v>933</v>
      </c>
      <c r="E1393" s="5" t="s">
        <v>944</v>
      </c>
      <c r="F1393" s="5" t="s">
        <v>945</v>
      </c>
      <c r="G1393" s="5" t="s">
        <v>938</v>
      </c>
      <c r="H1393" s="5" t="s">
        <v>53</v>
      </c>
      <c r="I1393" s="5" t="s">
        <v>43</v>
      </c>
      <c r="J1393" s="5" t="s">
        <v>258</v>
      </c>
      <c r="K1393" s="7">
        <v>42521</v>
      </c>
      <c r="L1393" s="7"/>
      <c r="M1393" s="6" t="s">
        <v>90</v>
      </c>
      <c r="N1393" s="5" t="s">
        <v>26</v>
      </c>
      <c r="O1393" s="9"/>
      <c r="P1393" s="6" t="str">
        <f>VLOOKUP(Table1[[#This Row],[SMT]],Table13[[SMT'#]:[163 J Election Question]],9,0)</f>
        <v>Yes</v>
      </c>
      <c r="Q1393" s="6">
        <v>2018</v>
      </c>
      <c r="R1393" s="6"/>
      <c r="S139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93" s="37">
        <f>VLOOKUP(Table1[[#This Row],[SMT]],'[1]Section 163(j) Election'!$A$5:$J$1406,7,0)</f>
        <v>2018</v>
      </c>
    </row>
    <row r="1394" spans="1:20" s="5" customFormat="1" ht="30" customHeight="1" x14ac:dyDescent="0.25">
      <c r="A1394" s="5" t="s">
        <v>933</v>
      </c>
      <c r="B1394" s="15">
        <v>67263</v>
      </c>
      <c r="C1394" s="6">
        <v>100</v>
      </c>
      <c r="D1394" s="5" t="s">
        <v>933</v>
      </c>
      <c r="E1394" s="5" t="s">
        <v>946</v>
      </c>
      <c r="F1394" s="5" t="s">
        <v>947</v>
      </c>
      <c r="G1394" s="5" t="s">
        <v>868</v>
      </c>
      <c r="H1394" s="5" t="s">
        <v>524</v>
      </c>
      <c r="I1394" s="5" t="s">
        <v>43</v>
      </c>
      <c r="J1394" s="5" t="s">
        <v>676</v>
      </c>
      <c r="K1394" s="7">
        <v>42475</v>
      </c>
      <c r="L1394" s="7"/>
      <c r="M1394" s="6" t="s">
        <v>90</v>
      </c>
      <c r="N1394" s="5" t="s">
        <v>47</v>
      </c>
      <c r="O1394" s="9"/>
      <c r="P1394" s="6" t="str">
        <f>VLOOKUP(Table1[[#This Row],[SMT]],Table13[[SMT'#]:[163 J Election Question]],9,0)</f>
        <v>No</v>
      </c>
      <c r="Q1394" s="6"/>
      <c r="R1394" s="6"/>
      <c r="S139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94" s="38">
        <f>VLOOKUP(Table1[[#This Row],[SMT]],'[1]Section 163(j) Election'!$A$5:$J$1406,7,0)</f>
        <v>0</v>
      </c>
    </row>
    <row r="1395" spans="1:20" s="5" customFormat="1" ht="30" customHeight="1" x14ac:dyDescent="0.25">
      <c r="A1395" s="5" t="s">
        <v>571</v>
      </c>
      <c r="B1395" s="15">
        <v>67268</v>
      </c>
      <c r="C1395" s="6">
        <v>100</v>
      </c>
      <c r="D1395" s="5" t="s">
        <v>571</v>
      </c>
      <c r="E1395" s="5" t="s">
        <v>583</v>
      </c>
      <c r="F1395" s="5" t="s">
        <v>584</v>
      </c>
      <c r="G1395" s="5" t="s">
        <v>585</v>
      </c>
      <c r="H1395" s="5" t="s">
        <v>232</v>
      </c>
      <c r="I1395" s="5" t="s">
        <v>133</v>
      </c>
      <c r="J1395" s="5" t="s">
        <v>586</v>
      </c>
      <c r="K1395" s="7">
        <v>42793</v>
      </c>
      <c r="L1395" s="7"/>
      <c r="M1395" s="6" t="s">
        <v>90</v>
      </c>
      <c r="N1395" s="5" t="s">
        <v>56</v>
      </c>
      <c r="O1395" s="9"/>
      <c r="P1395" s="6" t="str">
        <f>VLOOKUP(Table1[[#This Row],[SMT]],Table13[[SMT'#]:[163 J Election Question]],9,0)</f>
        <v>No</v>
      </c>
      <c r="Q1395" s="6"/>
      <c r="R1395" s="6"/>
      <c r="S139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95" s="37">
        <f>VLOOKUP(Table1[[#This Row],[SMT]],'[1]Section 163(j) Election'!$A$5:$J$1406,7,0)</f>
        <v>0</v>
      </c>
    </row>
    <row r="1396" spans="1:20" s="5" customFormat="1" ht="30" customHeight="1" x14ac:dyDescent="0.25">
      <c r="A1396" s="5" t="s">
        <v>1882</v>
      </c>
      <c r="B1396" s="15">
        <v>67270</v>
      </c>
      <c r="C1396" s="6">
        <v>100</v>
      </c>
      <c r="D1396" s="5" t="s">
        <v>1882</v>
      </c>
      <c r="E1396" s="5" t="s">
        <v>1893</v>
      </c>
      <c r="F1396" s="5" t="s">
        <v>1894</v>
      </c>
      <c r="G1396" s="5" t="s">
        <v>168</v>
      </c>
      <c r="H1396" s="5" t="s">
        <v>88</v>
      </c>
      <c r="I1396" s="5" t="s">
        <v>32</v>
      </c>
      <c r="J1396" s="5" t="s">
        <v>89</v>
      </c>
      <c r="K1396" s="7">
        <v>42636</v>
      </c>
      <c r="L1396" s="7"/>
      <c r="M1396" s="6" t="s">
        <v>454</v>
      </c>
      <c r="N1396" s="5" t="s">
        <v>47</v>
      </c>
      <c r="O1396" s="9"/>
      <c r="P1396" s="6" t="str">
        <f>VLOOKUP(Table1[[#This Row],[SMT]],Table13[[SMT'#]:[163 J Election Question]],9,0)</f>
        <v>No</v>
      </c>
      <c r="Q1396" s="6"/>
      <c r="R1396" s="6"/>
      <c r="S139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96" s="38">
        <f>VLOOKUP(Table1[[#This Row],[SMT]],'[1]Section 163(j) Election'!$A$5:$J$1406,7,0)</f>
        <v>0</v>
      </c>
    </row>
    <row r="1397" spans="1:20" s="5" customFormat="1" ht="30" customHeight="1" x14ac:dyDescent="0.25">
      <c r="A1397" s="5" t="s">
        <v>1882</v>
      </c>
      <c r="B1397" s="15">
        <v>67271</v>
      </c>
      <c r="C1397" s="6">
        <v>100</v>
      </c>
      <c r="D1397" s="5" t="s">
        <v>1882</v>
      </c>
      <c r="E1397" s="5" t="s">
        <v>1895</v>
      </c>
      <c r="F1397" s="5" t="s">
        <v>1896</v>
      </c>
      <c r="G1397" s="5" t="s">
        <v>1897</v>
      </c>
      <c r="H1397" s="5" t="s">
        <v>88</v>
      </c>
      <c r="I1397" s="5" t="s">
        <v>32</v>
      </c>
      <c r="J1397" s="5" t="s">
        <v>153</v>
      </c>
      <c r="K1397" s="7">
        <v>42726</v>
      </c>
      <c r="L1397" s="7"/>
      <c r="M1397" s="6" t="s">
        <v>90</v>
      </c>
      <c r="N1397" s="5" t="s">
        <v>47</v>
      </c>
      <c r="O1397" s="9"/>
      <c r="P1397" s="6" t="str">
        <f>VLOOKUP(Table1[[#This Row],[SMT]],Table13[[SMT'#]:[163 J Election Question]],9,0)</f>
        <v>No</v>
      </c>
      <c r="Q1397" s="6"/>
      <c r="R1397" s="6"/>
      <c r="S139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97" s="37">
        <f>VLOOKUP(Table1[[#This Row],[SMT]],'[1]Section 163(j) Election'!$A$5:$J$1406,7,0)</f>
        <v>0</v>
      </c>
    </row>
    <row r="1398" spans="1:20" s="5" customFormat="1" ht="30" customHeight="1" x14ac:dyDescent="0.25">
      <c r="A1398" s="5" t="s">
        <v>4128</v>
      </c>
      <c r="B1398" s="15">
        <v>67285</v>
      </c>
      <c r="C1398" s="6">
        <v>100</v>
      </c>
      <c r="D1398" s="5" t="s">
        <v>4128</v>
      </c>
      <c r="E1398" s="5" t="s">
        <v>4147</v>
      </c>
      <c r="F1398" s="5" t="s">
        <v>4148</v>
      </c>
      <c r="G1398" s="5" t="s">
        <v>4149</v>
      </c>
      <c r="H1398" s="5" t="s">
        <v>144</v>
      </c>
      <c r="I1398" s="5" t="s">
        <v>133</v>
      </c>
      <c r="J1398" s="5" t="s">
        <v>1081</v>
      </c>
      <c r="K1398" s="7">
        <v>42762</v>
      </c>
      <c r="L1398" s="7"/>
      <c r="M1398" s="6" t="s">
        <v>105</v>
      </c>
      <c r="N1398" s="5" t="s">
        <v>47</v>
      </c>
      <c r="O1398" s="9"/>
      <c r="P1398" s="6" t="str">
        <f>VLOOKUP(Table1[[#This Row],[SMT]],[3]Sheet1!$A$11:$AC$60,29,0)</f>
        <v>Yes</v>
      </c>
      <c r="Q1398" s="6">
        <v>2019</v>
      </c>
      <c r="R1398" s="6"/>
      <c r="S139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98" s="38">
        <f>VLOOKUP(Table1[[#This Row],[SMT]],'[1]Section 163(j) Election'!$A$5:$J$1406,7,0)</f>
        <v>2018</v>
      </c>
    </row>
    <row r="1399" spans="1:20" s="5" customFormat="1" ht="30" customHeight="1" x14ac:dyDescent="0.25">
      <c r="A1399" s="5" t="s">
        <v>3443</v>
      </c>
      <c r="B1399" s="15">
        <v>67296</v>
      </c>
      <c r="C1399" s="6">
        <v>100</v>
      </c>
      <c r="D1399" s="5" t="s">
        <v>3443</v>
      </c>
      <c r="E1399" s="5" t="s">
        <v>3444</v>
      </c>
      <c r="F1399" s="5" t="s">
        <v>3445</v>
      </c>
      <c r="G1399" s="5" t="s">
        <v>1704</v>
      </c>
      <c r="H1399" s="5" t="s">
        <v>463</v>
      </c>
      <c r="I1399" s="5" t="s">
        <v>452</v>
      </c>
      <c r="J1399" s="5" t="s">
        <v>1771</v>
      </c>
      <c r="K1399" s="7">
        <v>42328</v>
      </c>
      <c r="L1399" s="7"/>
      <c r="M1399" s="6" t="s">
        <v>19</v>
      </c>
      <c r="N1399" s="5" t="s">
        <v>26</v>
      </c>
      <c r="O1399" s="9"/>
      <c r="P1399" s="6" t="s">
        <v>63</v>
      </c>
      <c r="Q1399" s="6"/>
      <c r="R1399" s="6"/>
      <c r="S139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399" s="37">
        <f>VLOOKUP(Table1[[#This Row],[SMT]],'[1]Section 163(j) Election'!$A$5:$J$1406,7,0)</f>
        <v>2018</v>
      </c>
    </row>
    <row r="1400" spans="1:20" s="5" customFormat="1" ht="30" customHeight="1" x14ac:dyDescent="0.25">
      <c r="A1400" s="5" t="s">
        <v>84</v>
      </c>
      <c r="B1400" s="15">
        <v>67302</v>
      </c>
      <c r="C1400" s="6">
        <v>100</v>
      </c>
      <c r="D1400" s="5" t="s">
        <v>84</v>
      </c>
      <c r="E1400" s="5" t="s">
        <v>85</v>
      </c>
      <c r="F1400" s="5" t="s">
        <v>86</v>
      </c>
      <c r="G1400" s="5" t="s">
        <v>87</v>
      </c>
      <c r="H1400" s="5" t="s">
        <v>88</v>
      </c>
      <c r="I1400" s="5" t="s">
        <v>32</v>
      </c>
      <c r="J1400" s="5" t="s">
        <v>89</v>
      </c>
      <c r="K1400" s="7">
        <v>42845</v>
      </c>
      <c r="L1400" s="7"/>
      <c r="M1400" s="6" t="s">
        <v>90</v>
      </c>
      <c r="N1400" s="5" t="s">
        <v>47</v>
      </c>
      <c r="O1400" s="9"/>
      <c r="P1400" s="6" t="str">
        <f>VLOOKUP(Table1[[#This Row],[SMT]],Table13[[SMT'#]:[163 J Election Question]],9,0)</f>
        <v>No</v>
      </c>
      <c r="Q1400" s="6"/>
      <c r="R1400" s="6"/>
      <c r="S140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00" s="38">
        <f>VLOOKUP(Table1[[#This Row],[SMT]],'[1]Section 163(j) Election'!$A$5:$J$1406,7,0)</f>
        <v>0</v>
      </c>
    </row>
    <row r="1401" spans="1:20" s="5" customFormat="1" ht="30" customHeight="1" x14ac:dyDescent="0.25">
      <c r="A1401" s="5" t="s">
        <v>800</v>
      </c>
      <c r="B1401" s="15">
        <v>67306</v>
      </c>
      <c r="C1401" s="6">
        <v>24.99</v>
      </c>
      <c r="D1401" s="5" t="s">
        <v>800</v>
      </c>
      <c r="E1401" s="5" t="s">
        <v>816</v>
      </c>
      <c r="F1401" s="5" t="s">
        <v>817</v>
      </c>
      <c r="G1401" s="5" t="s">
        <v>818</v>
      </c>
      <c r="H1401" s="5" t="s">
        <v>42</v>
      </c>
      <c r="I1401" s="5" t="s">
        <v>43</v>
      </c>
      <c r="J1401" s="5" t="s">
        <v>819</v>
      </c>
      <c r="K1401" s="7">
        <v>42692</v>
      </c>
      <c r="L1401" s="7"/>
      <c r="M1401" s="6" t="s">
        <v>90</v>
      </c>
      <c r="N1401" s="5" t="s">
        <v>26</v>
      </c>
      <c r="O1401" s="9"/>
      <c r="P1401" s="6" t="str">
        <f>VLOOKUP(Table1[[#This Row],[SMT]],Table13[[SMT'#]:[163 J Election Question]],9,0)</f>
        <v>Yes</v>
      </c>
      <c r="Q1401" s="6">
        <v>2018</v>
      </c>
      <c r="R1401" s="6"/>
      <c r="S140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01" s="37">
        <f>VLOOKUP(Table1[[#This Row],[SMT]],'[1]Section 163(j) Election'!$A$5:$J$1406,7,0)</f>
        <v>2018</v>
      </c>
    </row>
    <row r="1402" spans="1:20" s="5" customFormat="1" ht="30" customHeight="1" x14ac:dyDescent="0.25">
      <c r="A1402" s="5" t="s">
        <v>961</v>
      </c>
      <c r="B1402" s="15">
        <v>67306</v>
      </c>
      <c r="C1402" s="6">
        <v>75.010000000000005</v>
      </c>
      <c r="D1402" s="5" t="s">
        <v>961</v>
      </c>
      <c r="E1402" s="5" t="s">
        <v>816</v>
      </c>
      <c r="F1402" s="5" t="s">
        <v>817</v>
      </c>
      <c r="G1402" s="5" t="s">
        <v>818</v>
      </c>
      <c r="H1402" s="5" t="s">
        <v>42</v>
      </c>
      <c r="I1402" s="5" t="s">
        <v>43</v>
      </c>
      <c r="J1402" s="5" t="s">
        <v>819</v>
      </c>
      <c r="K1402" s="7">
        <v>42692</v>
      </c>
      <c r="L1402" s="7"/>
      <c r="M1402" s="6" t="s">
        <v>90</v>
      </c>
      <c r="N1402" s="5" t="s">
        <v>26</v>
      </c>
      <c r="O1402" s="9"/>
      <c r="P1402" s="6" t="str">
        <f>VLOOKUP(Table1[[#This Row],[SMT]],Table13[[SMT'#]:[163 J Election Question]],9,0)</f>
        <v>Yes</v>
      </c>
      <c r="Q1402" s="6">
        <v>2018</v>
      </c>
      <c r="R1402" s="6"/>
      <c r="S140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02" s="38">
        <f>VLOOKUP(Table1[[#This Row],[SMT]],'[1]Section 163(j) Election'!$A$5:$J$1406,7,0)</f>
        <v>2018</v>
      </c>
    </row>
    <row r="1403" spans="1:20" s="5" customFormat="1" ht="30" customHeight="1" x14ac:dyDescent="0.25">
      <c r="A1403" s="5" t="s">
        <v>933</v>
      </c>
      <c r="B1403" s="15">
        <v>67307</v>
      </c>
      <c r="C1403" s="6">
        <v>100</v>
      </c>
      <c r="D1403" s="5" t="s">
        <v>933</v>
      </c>
      <c r="E1403" s="5" t="s">
        <v>948</v>
      </c>
      <c r="F1403" s="5" t="s">
        <v>949</v>
      </c>
      <c r="G1403" s="5" t="s">
        <v>557</v>
      </c>
      <c r="H1403" s="5" t="s">
        <v>524</v>
      </c>
      <c r="I1403" s="5" t="s">
        <v>43</v>
      </c>
      <c r="J1403" s="5" t="s">
        <v>494</v>
      </c>
      <c r="K1403" s="7">
        <v>42447</v>
      </c>
      <c r="L1403" s="7"/>
      <c r="M1403" s="6" t="s">
        <v>459</v>
      </c>
      <c r="N1403" s="5" t="s">
        <v>26</v>
      </c>
      <c r="O1403" s="9"/>
      <c r="P1403" s="6" t="str">
        <f>VLOOKUP(Table1[[#This Row],[SMT]],Table13[[SMT'#]:[163 J Election Question]],9,0)</f>
        <v>Yes</v>
      </c>
      <c r="Q1403" s="6">
        <v>2018</v>
      </c>
      <c r="R1403" s="6"/>
      <c r="S140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03" s="37">
        <f>VLOOKUP(Table1[[#This Row],[SMT]],'[1]Section 163(j) Election'!$A$5:$J$1406,7,0)</f>
        <v>2018</v>
      </c>
    </row>
    <row r="1404" spans="1:20" s="5" customFormat="1" ht="30" customHeight="1" x14ac:dyDescent="0.25">
      <c r="A1404" s="5" t="s">
        <v>933</v>
      </c>
      <c r="B1404" s="15">
        <v>67308</v>
      </c>
      <c r="C1404" s="6">
        <v>100</v>
      </c>
      <c r="D1404" s="5" t="s">
        <v>933</v>
      </c>
      <c r="E1404" s="5" t="s">
        <v>950</v>
      </c>
      <c r="F1404" s="5" t="s">
        <v>951</v>
      </c>
      <c r="G1404" s="5" t="s">
        <v>557</v>
      </c>
      <c r="H1404" s="5" t="s">
        <v>524</v>
      </c>
      <c r="I1404" s="5" t="s">
        <v>43</v>
      </c>
      <c r="J1404" s="5" t="s">
        <v>494</v>
      </c>
      <c r="K1404" s="7">
        <v>42965</v>
      </c>
      <c r="L1404" s="7"/>
      <c r="M1404" s="6" t="s">
        <v>90</v>
      </c>
      <c r="N1404" s="5" t="s">
        <v>26</v>
      </c>
      <c r="O1404" s="9"/>
      <c r="P1404" s="6" t="str">
        <f>VLOOKUP(Table1[[#This Row],[SMT]],Table13[[SMT'#]:[163 J Election Question]],9,0)</f>
        <v>Yes</v>
      </c>
      <c r="Q1404" s="6">
        <v>2018</v>
      </c>
      <c r="R1404" s="6"/>
      <c r="S140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04" s="38">
        <f>VLOOKUP(Table1[[#This Row],[SMT]],'[1]Section 163(j) Election'!$A$5:$J$1406,7,0)</f>
        <v>2018</v>
      </c>
    </row>
    <row r="1405" spans="1:20" s="5" customFormat="1" ht="30" customHeight="1" x14ac:dyDescent="0.25">
      <c r="A1405" s="5" t="s">
        <v>933</v>
      </c>
      <c r="B1405" s="15">
        <v>67309</v>
      </c>
      <c r="C1405" s="6">
        <v>100</v>
      </c>
      <c r="D1405" s="5" t="s">
        <v>933</v>
      </c>
      <c r="E1405" s="5" t="s">
        <v>952</v>
      </c>
      <c r="F1405" s="5" t="s">
        <v>953</v>
      </c>
      <c r="G1405" s="5" t="s">
        <v>557</v>
      </c>
      <c r="H1405" s="5" t="s">
        <v>524</v>
      </c>
      <c r="I1405" s="5" t="s">
        <v>43</v>
      </c>
      <c r="J1405" s="5" t="s">
        <v>494</v>
      </c>
      <c r="K1405" s="7">
        <v>42871</v>
      </c>
      <c r="L1405" s="7"/>
      <c r="M1405" s="6" t="s">
        <v>454</v>
      </c>
      <c r="N1405" s="5" t="s">
        <v>26</v>
      </c>
      <c r="O1405" s="9"/>
      <c r="P1405" s="6" t="str">
        <f>VLOOKUP(Table1[[#This Row],[SMT]],Table13[[SMT'#]:[163 J Election Question]],9,0)</f>
        <v>Yes</v>
      </c>
      <c r="Q1405" s="6">
        <v>2018</v>
      </c>
      <c r="R1405" s="6"/>
      <c r="S140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05" s="37">
        <f>VLOOKUP(Table1[[#This Row],[SMT]],'[1]Section 163(j) Election'!$A$5:$J$1406,7,0)</f>
        <v>2018</v>
      </c>
    </row>
    <row r="1406" spans="1:20" s="5" customFormat="1" ht="30" customHeight="1" x14ac:dyDescent="0.25">
      <c r="A1406" s="5" t="s">
        <v>4261</v>
      </c>
      <c r="B1406" s="15">
        <v>67311</v>
      </c>
      <c r="C1406" s="6">
        <v>100</v>
      </c>
      <c r="D1406" s="5" t="s">
        <v>4261</v>
      </c>
      <c r="E1406" s="5" t="s">
        <v>4264</v>
      </c>
      <c r="F1406" s="5" t="s">
        <v>4265</v>
      </c>
      <c r="G1406" s="5" t="s">
        <v>585</v>
      </c>
      <c r="H1406" s="5" t="s">
        <v>524</v>
      </c>
      <c r="I1406" s="5" t="s">
        <v>19</v>
      </c>
      <c r="J1406" s="5" t="s">
        <v>2653</v>
      </c>
      <c r="K1406" s="7">
        <v>42696</v>
      </c>
      <c r="L1406" s="7"/>
      <c r="M1406" s="6" t="s">
        <v>19</v>
      </c>
      <c r="O1406" s="9"/>
      <c r="P1406" s="6" t="s">
        <v>4525</v>
      </c>
      <c r="Q1406" s="6" t="s">
        <v>4525</v>
      </c>
      <c r="R1406" s="6"/>
      <c r="S1406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406" s="38" t="e">
        <f>VLOOKUP(Table1[[#This Row],[SMT]],'[1]Section 163(j) Election'!$A$5:$J$1406,7,0)</f>
        <v>#N/A</v>
      </c>
    </row>
    <row r="1407" spans="1:20" s="5" customFormat="1" ht="30" customHeight="1" x14ac:dyDescent="0.25">
      <c r="A1407" s="5" t="s">
        <v>3958</v>
      </c>
      <c r="B1407" s="15">
        <v>67312</v>
      </c>
      <c r="C1407" s="6">
        <v>100</v>
      </c>
      <c r="D1407" s="5" t="s">
        <v>3958</v>
      </c>
      <c r="E1407" s="5" t="s">
        <v>3992</v>
      </c>
      <c r="F1407" s="5" t="s">
        <v>3993</v>
      </c>
      <c r="G1407" s="5" t="s">
        <v>368</v>
      </c>
      <c r="H1407" s="5" t="s">
        <v>100</v>
      </c>
      <c r="I1407" s="5" t="s">
        <v>32</v>
      </c>
      <c r="J1407" s="5" t="s">
        <v>122</v>
      </c>
      <c r="K1407" s="7">
        <v>42733</v>
      </c>
      <c r="L1407" s="7"/>
      <c r="M1407" s="6" t="s">
        <v>90</v>
      </c>
      <c r="N1407" s="5" t="s">
        <v>56</v>
      </c>
      <c r="O1407" s="9"/>
      <c r="P1407" s="6" t="str">
        <f>VLOOKUP(Table1[[#This Row],[SMT]],Table13[[SMT'#]:[163 J Election Question]],9,0)</f>
        <v>Yes</v>
      </c>
      <c r="Q1407" s="6">
        <v>2018</v>
      </c>
      <c r="R1407" s="6"/>
      <c r="S140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07" s="37">
        <f>VLOOKUP(Table1[[#This Row],[SMT]],'[1]Section 163(j) Election'!$A$5:$J$1406,7,0)</f>
        <v>2018</v>
      </c>
    </row>
    <row r="1408" spans="1:20" s="5" customFormat="1" ht="30" customHeight="1" x14ac:dyDescent="0.25">
      <c r="A1408" s="5" t="s">
        <v>933</v>
      </c>
      <c r="B1408" s="15">
        <v>67315</v>
      </c>
      <c r="C1408" s="6">
        <v>100</v>
      </c>
      <c r="D1408" s="5" t="s">
        <v>933</v>
      </c>
      <c r="E1408" s="5" t="s">
        <v>954</v>
      </c>
      <c r="F1408" s="5" t="s">
        <v>955</v>
      </c>
      <c r="G1408" s="5" t="s">
        <v>956</v>
      </c>
      <c r="H1408" s="5" t="s">
        <v>127</v>
      </c>
      <c r="I1408" s="5" t="s">
        <v>43</v>
      </c>
      <c r="J1408" s="5" t="s">
        <v>957</v>
      </c>
      <c r="K1408" s="7">
        <v>42443</v>
      </c>
      <c r="L1408" s="7"/>
      <c r="M1408" s="6" t="s">
        <v>454</v>
      </c>
      <c r="N1408" s="5" t="s">
        <v>47</v>
      </c>
      <c r="O1408" s="9"/>
      <c r="P1408" s="6" t="str">
        <f>VLOOKUP(Table1[[#This Row],[SMT]],Table13[[SMT'#]:[163 J Election Question]],9,0)</f>
        <v>Yes</v>
      </c>
      <c r="Q1408" s="6">
        <v>2018</v>
      </c>
      <c r="R1408" s="6"/>
      <c r="S140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08" s="38">
        <f>VLOOKUP(Table1[[#This Row],[SMT]],'[1]Section 163(j) Election'!$A$5:$J$1406,7,0)</f>
        <v>2018</v>
      </c>
    </row>
    <row r="1409" spans="1:20" s="5" customFormat="1" ht="30" customHeight="1" x14ac:dyDescent="0.25">
      <c r="A1409" s="5" t="s">
        <v>3958</v>
      </c>
      <c r="B1409" s="15">
        <v>67324</v>
      </c>
      <c r="C1409" s="6">
        <v>100</v>
      </c>
      <c r="D1409" s="5" t="s">
        <v>3958</v>
      </c>
      <c r="E1409" s="5" t="s">
        <v>3994</v>
      </c>
      <c r="F1409" s="5" t="s">
        <v>3995</v>
      </c>
      <c r="G1409" s="5" t="s">
        <v>3996</v>
      </c>
      <c r="H1409" s="5" t="s">
        <v>109</v>
      </c>
      <c r="I1409" s="5" t="s">
        <v>32</v>
      </c>
      <c r="J1409" s="5" t="s">
        <v>2157</v>
      </c>
      <c r="K1409" s="7">
        <v>42619</v>
      </c>
      <c r="L1409" s="7"/>
      <c r="M1409" s="6" t="s">
        <v>105</v>
      </c>
      <c r="N1409" s="5" t="s">
        <v>56</v>
      </c>
      <c r="O1409" s="9"/>
      <c r="P1409" s="6" t="str">
        <f>VLOOKUP(Table1[[#This Row],[SMT]],Table13[[SMT'#]:[163 J Election Question]],9,0)</f>
        <v>Yes</v>
      </c>
      <c r="Q1409" s="6">
        <v>2018</v>
      </c>
      <c r="R1409" s="6"/>
      <c r="S140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09" s="37">
        <f>VLOOKUP(Table1[[#This Row],[SMT]],'[1]Section 163(j) Election'!$A$5:$J$1406,7,0)</f>
        <v>2018</v>
      </c>
    </row>
    <row r="1410" spans="1:20" s="5" customFormat="1" ht="30" customHeight="1" x14ac:dyDescent="0.25">
      <c r="A1410" s="5" t="s">
        <v>571</v>
      </c>
      <c r="B1410" s="15">
        <v>67357</v>
      </c>
      <c r="C1410" s="6">
        <v>100</v>
      </c>
      <c r="D1410" s="5" t="s">
        <v>571</v>
      </c>
      <c r="E1410" s="5" t="s">
        <v>587</v>
      </c>
      <c r="F1410" s="5" t="s">
        <v>588</v>
      </c>
      <c r="G1410" s="5" t="s">
        <v>574</v>
      </c>
      <c r="H1410" s="5" t="s">
        <v>431</v>
      </c>
      <c r="I1410" s="5" t="s">
        <v>43</v>
      </c>
      <c r="J1410" s="5" t="s">
        <v>82</v>
      </c>
      <c r="K1410" s="7">
        <v>42782</v>
      </c>
      <c r="L1410" s="7"/>
      <c r="M1410" s="6" t="s">
        <v>105</v>
      </c>
      <c r="N1410" s="5" t="s">
        <v>26</v>
      </c>
      <c r="O1410" s="9"/>
      <c r="P1410" s="6" t="str">
        <f>VLOOKUP(Table1[[#This Row],[SMT]],Table13[[SMT'#]:[163 J Election Question]],9,0)</f>
        <v>No</v>
      </c>
      <c r="Q1410" s="6"/>
      <c r="R1410" s="6"/>
      <c r="S141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10" s="38">
        <f>VLOOKUP(Table1[[#This Row],[SMT]],'[1]Section 163(j) Election'!$A$5:$J$1406,7,0)</f>
        <v>0</v>
      </c>
    </row>
    <row r="1411" spans="1:20" s="5" customFormat="1" ht="30" customHeight="1" x14ac:dyDescent="0.25">
      <c r="A1411" s="5" t="s">
        <v>3809</v>
      </c>
      <c r="B1411" s="15">
        <v>67380</v>
      </c>
      <c r="C1411" s="6">
        <v>100</v>
      </c>
      <c r="D1411" s="5" t="s">
        <v>3809</v>
      </c>
      <c r="E1411" s="5" t="s">
        <v>3810</v>
      </c>
      <c r="F1411" s="5" t="s">
        <v>3811</v>
      </c>
      <c r="G1411" s="5" t="s">
        <v>1026</v>
      </c>
      <c r="H1411" s="5" t="s">
        <v>139</v>
      </c>
      <c r="I1411" s="5" t="s">
        <v>32</v>
      </c>
      <c r="J1411" s="5" t="s">
        <v>33</v>
      </c>
      <c r="K1411" s="7">
        <v>42683</v>
      </c>
      <c r="L1411" s="7"/>
      <c r="M1411" s="6" t="s">
        <v>454</v>
      </c>
      <c r="N1411" s="5" t="s">
        <v>56</v>
      </c>
      <c r="O1411" s="9"/>
      <c r="P1411" s="6" t="str">
        <f>VLOOKUP(Table1[[#This Row],[SMT]],Table13[[SMT'#]:[163 J Election Question]],9,0)</f>
        <v>No</v>
      </c>
      <c r="Q1411" s="6"/>
      <c r="R1411" s="6"/>
      <c r="S141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11" s="37">
        <f>VLOOKUP(Table1[[#This Row],[SMT]],'[1]Section 163(j) Election'!$A$5:$J$1406,7,0)</f>
        <v>0</v>
      </c>
    </row>
    <row r="1412" spans="1:20" s="5" customFormat="1" ht="30" customHeight="1" x14ac:dyDescent="0.25">
      <c r="A1412" s="5" t="s">
        <v>1882</v>
      </c>
      <c r="B1412" s="15">
        <v>67381</v>
      </c>
      <c r="C1412" s="6">
        <v>100</v>
      </c>
      <c r="D1412" s="5" t="s">
        <v>1882</v>
      </c>
      <c r="E1412" s="5" t="s">
        <v>1898</v>
      </c>
      <c r="F1412" s="5" t="s">
        <v>1899</v>
      </c>
      <c r="G1412" s="5" t="s">
        <v>828</v>
      </c>
      <c r="H1412" s="5" t="s">
        <v>164</v>
      </c>
      <c r="I1412" s="5" t="s">
        <v>133</v>
      </c>
      <c r="J1412" s="5" t="s">
        <v>302</v>
      </c>
      <c r="K1412" s="7">
        <v>42856</v>
      </c>
      <c r="L1412" s="7"/>
      <c r="M1412" s="6" t="s">
        <v>105</v>
      </c>
      <c r="N1412" s="5" t="s">
        <v>47</v>
      </c>
      <c r="O1412" s="9"/>
      <c r="P1412" s="6" t="str">
        <f>VLOOKUP(Table1[[#This Row],[SMT]],Table13[[SMT'#]:[163 J Election Question]],9,0)</f>
        <v>Yes</v>
      </c>
      <c r="Q1412" s="6">
        <v>2018</v>
      </c>
      <c r="R1412" s="6"/>
      <c r="S141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12" s="38">
        <f>VLOOKUP(Table1[[#This Row],[SMT]],'[1]Section 163(j) Election'!$A$5:$J$1406,7,0)</f>
        <v>2018</v>
      </c>
    </row>
    <row r="1413" spans="1:20" s="5" customFormat="1" ht="30" customHeight="1" x14ac:dyDescent="0.25">
      <c r="A1413" s="18" t="s">
        <v>686</v>
      </c>
      <c r="B1413" s="19">
        <v>67385</v>
      </c>
      <c r="C1413" s="20">
        <v>100</v>
      </c>
      <c r="D1413" s="21" t="s">
        <v>686</v>
      </c>
      <c r="E1413" s="21" t="s">
        <v>723</v>
      </c>
      <c r="F1413" s="21" t="s">
        <v>724</v>
      </c>
      <c r="G1413" s="21" t="s">
        <v>725</v>
      </c>
      <c r="H1413" s="18" t="s">
        <v>132</v>
      </c>
      <c r="I1413" s="18" t="s">
        <v>133</v>
      </c>
      <c r="J1413" s="21" t="s">
        <v>19</v>
      </c>
      <c r="K1413" s="22">
        <v>42915</v>
      </c>
      <c r="L1413" s="22"/>
      <c r="M1413" s="20" t="s">
        <v>64</v>
      </c>
      <c r="N1413" s="21" t="s">
        <v>47</v>
      </c>
      <c r="O1413" s="23"/>
      <c r="P1413" s="20" t="s">
        <v>21</v>
      </c>
      <c r="Q1413" s="20">
        <v>2019</v>
      </c>
      <c r="R1413" s="24"/>
      <c r="S1413" s="37" t="str">
        <f>IF(VLOOKUP(Table1[[#This Row],[SMT]],'[1]Section 163(j) Election'!$A$5:$H$1484,8,0)=Table1[[#This Row],[Make Section 163j Election (Yes/No)]],"MATCH",VLOOKUP(Table1[[#This Row],[SMT]],'[1]Section 163(j) Election'!$A$5:$H$1406,8,0))</f>
        <v>NO</v>
      </c>
      <c r="T1413" s="37">
        <f>VLOOKUP(Table1[[#This Row],[SMT]],'[1]Section 163(j) Election'!$A$5:$J$1406,7,0)</f>
        <v>2019</v>
      </c>
    </row>
    <row r="1414" spans="1:20" s="5" customFormat="1" ht="30" customHeight="1" x14ac:dyDescent="0.25">
      <c r="A1414" s="5" t="s">
        <v>1135</v>
      </c>
      <c r="B1414" s="15">
        <v>67404</v>
      </c>
      <c r="C1414" s="6">
        <v>100</v>
      </c>
      <c r="D1414" s="5" t="s">
        <v>1135</v>
      </c>
      <c r="E1414" s="5" t="s">
        <v>1147</v>
      </c>
      <c r="F1414" s="5" t="s">
        <v>1148</v>
      </c>
      <c r="G1414" s="5" t="s">
        <v>695</v>
      </c>
      <c r="H1414" s="5" t="s">
        <v>68</v>
      </c>
      <c r="I1414" s="5" t="s">
        <v>32</v>
      </c>
      <c r="J1414" s="5" t="s">
        <v>62</v>
      </c>
      <c r="K1414" s="7">
        <v>42634</v>
      </c>
      <c r="L1414" s="7"/>
      <c r="M1414" s="6" t="s">
        <v>64</v>
      </c>
      <c r="N1414" s="5" t="s">
        <v>47</v>
      </c>
      <c r="O1414" s="9"/>
      <c r="P1414" s="6" t="str">
        <f>VLOOKUP(Table1[[#This Row],[SMT]],Table13[[SMT'#]:[163 J Election Question]],9,0)</f>
        <v>Yes</v>
      </c>
      <c r="Q1414" s="6">
        <v>2018</v>
      </c>
      <c r="R1414" s="6"/>
      <c r="S141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14" s="38">
        <f>VLOOKUP(Table1[[#This Row],[SMT]],'[1]Section 163(j) Election'!$A$5:$J$1406,7,0)</f>
        <v>2018</v>
      </c>
    </row>
    <row r="1415" spans="1:20" s="5" customFormat="1" ht="30" customHeight="1" x14ac:dyDescent="0.25">
      <c r="A1415" s="5" t="s">
        <v>3192</v>
      </c>
      <c r="B1415" s="15">
        <v>67408</v>
      </c>
      <c r="C1415" s="6">
        <v>100</v>
      </c>
      <c r="D1415" s="5" t="s">
        <v>3192</v>
      </c>
      <c r="E1415" s="5" t="s">
        <v>3193</v>
      </c>
      <c r="F1415" s="5" t="s">
        <v>3194</v>
      </c>
      <c r="G1415" s="5" t="s">
        <v>3195</v>
      </c>
      <c r="H1415" s="5" t="s">
        <v>203</v>
      </c>
      <c r="I1415" s="5" t="s">
        <v>133</v>
      </c>
      <c r="J1415" s="5" t="s">
        <v>1168</v>
      </c>
      <c r="K1415" s="7">
        <v>43194</v>
      </c>
      <c r="L1415" s="7"/>
      <c r="M1415" s="6" t="s">
        <v>83</v>
      </c>
      <c r="N1415" s="5" t="s">
        <v>47</v>
      </c>
      <c r="O1415" s="9">
        <f>_xlfn.IFNA(VLOOKUP(Table1[[#This Row],[SMT]],'[2]2018'!$A$7:$U$90,3,FALSE),VLOOKUP(Table1[[#This Row],[SMT]],'[2]2019'!$A$7:$T$120,4,FALSE))</f>
        <v>43800</v>
      </c>
      <c r="P1415" s="6" t="str">
        <f>_xlfn.IFNA(VLOOKUP(Table1[[#This Row],[SMT]],'[2]2018'!$A$7:$U$90,4,FALSE),VLOOKUP(Table1[[#This Row],[SMT]],'[2]2019'!$A$7:$T$120,5,FALSE))</f>
        <v>Yes</v>
      </c>
      <c r="Q1415" s="6" t="s">
        <v>4526</v>
      </c>
      <c r="R1415" s="6" t="e">
        <f>VLOOKUP(Table1[[#This Row],[SMT]],'2018 K-1 Export'!A1224:I2775,9,0)</f>
        <v>#N/A</v>
      </c>
      <c r="S1415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415" s="37" t="e">
        <f>VLOOKUP(Table1[[#This Row],[SMT]],'[1]Section 163(j) Election'!$A$5:$J$1406,7,0)</f>
        <v>#N/A</v>
      </c>
    </row>
    <row r="1416" spans="1:20" s="5" customFormat="1" ht="30" customHeight="1" x14ac:dyDescent="0.25">
      <c r="A1416" s="5" t="s">
        <v>1763</v>
      </c>
      <c r="B1416" s="15">
        <v>67414</v>
      </c>
      <c r="C1416" s="6">
        <v>100</v>
      </c>
      <c r="D1416" s="5" t="s">
        <v>1763</v>
      </c>
      <c r="E1416" s="5" t="s">
        <v>1764</v>
      </c>
      <c r="F1416" s="5" t="s">
        <v>1765</v>
      </c>
      <c r="G1416" s="5" t="s">
        <v>1766</v>
      </c>
      <c r="H1416" s="5" t="s">
        <v>306</v>
      </c>
      <c r="I1416" s="5" t="s">
        <v>133</v>
      </c>
      <c r="J1416" s="5" t="s">
        <v>359</v>
      </c>
      <c r="K1416" s="7">
        <v>42733</v>
      </c>
      <c r="L1416" s="7"/>
      <c r="M1416" s="6" t="s">
        <v>105</v>
      </c>
      <c r="N1416" s="5" t="s">
        <v>47</v>
      </c>
      <c r="O1416" s="9"/>
      <c r="P1416" s="6" t="str">
        <f>VLOOKUP(Table1[[#This Row],[SMT]],Table13[[SMT'#]:[163 J Election Question]],9,0)</f>
        <v>No</v>
      </c>
      <c r="Q1416" s="6"/>
      <c r="R1416" s="6"/>
      <c r="S141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16" s="38">
        <f>VLOOKUP(Table1[[#This Row],[SMT]],'[1]Section 163(j) Election'!$A$5:$J$1406,7,0)</f>
        <v>0</v>
      </c>
    </row>
    <row r="1417" spans="1:20" s="27" customFormat="1" ht="30" customHeight="1" x14ac:dyDescent="0.25">
      <c r="A1417" s="5" t="s">
        <v>469</v>
      </c>
      <c r="B1417" s="15">
        <v>67431</v>
      </c>
      <c r="C1417" s="6">
        <v>100</v>
      </c>
      <c r="D1417" s="5" t="s">
        <v>469</v>
      </c>
      <c r="E1417" s="5" t="s">
        <v>479</v>
      </c>
      <c r="F1417" s="5" t="s">
        <v>480</v>
      </c>
      <c r="G1417" s="5" t="s">
        <v>481</v>
      </c>
      <c r="H1417" s="5" t="s">
        <v>451</v>
      </c>
      <c r="I1417" s="5" t="s">
        <v>133</v>
      </c>
      <c r="J1417" s="5" t="s">
        <v>482</v>
      </c>
      <c r="K1417" s="7">
        <v>43566</v>
      </c>
      <c r="L1417" s="7"/>
      <c r="M1417" s="6" t="s">
        <v>483</v>
      </c>
      <c r="N1417" s="5" t="s">
        <v>47</v>
      </c>
      <c r="O1417" s="9">
        <f>_xlfn.IFNA(VLOOKUP(Table1[[#This Row],[SMT]],'[2]2018'!$A$7:$U$90,3,FALSE),VLOOKUP(Table1[[#This Row],[SMT]],'[2]2019'!$A$7:$T$120,4,FALSE))</f>
        <v>44562</v>
      </c>
      <c r="P1417" s="6" t="str">
        <f>_xlfn.IFNA(VLOOKUP(Table1[[#This Row],[SMT]],'[2]2018'!$A$7:$U$90,4,FALSE),VLOOKUP(Table1[[#This Row],[SMT]],'[2]2019'!$A$7:$T$120,5,FALSE))</f>
        <v>Yes</v>
      </c>
      <c r="Q1417" s="6" t="s">
        <v>4526</v>
      </c>
      <c r="R1417" s="6" t="e">
        <f>VLOOKUP(Table1[[#This Row],[SMT]],'2018 K-1 Export'!A118:I1669,9,0)</f>
        <v>#N/A</v>
      </c>
      <c r="S1417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417" s="37" t="e">
        <f>VLOOKUP(Table1[[#This Row],[SMT]],'[1]Section 163(j) Election'!$A$5:$J$1406,7,0)</f>
        <v>#N/A</v>
      </c>
    </row>
    <row r="1418" spans="1:20" s="5" customFormat="1" ht="30" customHeight="1" x14ac:dyDescent="0.25">
      <c r="A1418" s="5" t="s">
        <v>1944</v>
      </c>
      <c r="B1418" s="19">
        <v>67435</v>
      </c>
      <c r="C1418" s="20">
        <v>100</v>
      </c>
      <c r="D1418" s="21" t="s">
        <v>1944</v>
      </c>
      <c r="E1418" s="21" t="s">
        <v>1945</v>
      </c>
      <c r="F1418" s="21" t="s">
        <v>1946</v>
      </c>
      <c r="G1418" s="21" t="s">
        <v>1947</v>
      </c>
      <c r="H1418" s="5" t="s">
        <v>203</v>
      </c>
      <c r="I1418" s="5" t="s">
        <v>133</v>
      </c>
      <c r="J1418" s="21" t="s">
        <v>254</v>
      </c>
      <c r="K1418" s="22">
        <v>42977</v>
      </c>
      <c r="L1418" s="22"/>
      <c r="M1418" s="20" t="s">
        <v>90</v>
      </c>
      <c r="N1418" s="21" t="s">
        <v>47</v>
      </c>
      <c r="O1418" s="23"/>
      <c r="P1418" s="20" t="s">
        <v>21</v>
      </c>
      <c r="Q1418" s="20">
        <v>2019</v>
      </c>
      <c r="R1418" s="6"/>
      <c r="S1418" s="38" t="str">
        <f>IF(VLOOKUP(Table1[[#This Row],[SMT]],'[1]Section 163(j) Election'!$A$5:$H$1484,8,0)=Table1[[#This Row],[Make Section 163j Election (Yes/No)]],"MATCH",VLOOKUP(Table1[[#This Row],[SMT]],'[1]Section 163(j) Election'!$A$5:$H$1406,8,0))</f>
        <v>NO</v>
      </c>
      <c r="T1418" s="38">
        <f>VLOOKUP(Table1[[#This Row],[SMT]],'[1]Section 163(j) Election'!$A$5:$J$1406,7,0)</f>
        <v>2019</v>
      </c>
    </row>
    <row r="1419" spans="1:20" s="5" customFormat="1" ht="30" customHeight="1" x14ac:dyDescent="0.25">
      <c r="B1419" s="15">
        <v>67444</v>
      </c>
      <c r="C1419" s="6">
        <v>100</v>
      </c>
      <c r="D1419" s="5" t="s">
        <v>4539</v>
      </c>
      <c r="E1419" s="5" t="s">
        <v>4540</v>
      </c>
      <c r="G1419" s="5" t="s">
        <v>839</v>
      </c>
      <c r="K1419" s="7">
        <v>43795</v>
      </c>
      <c r="L1419" s="7"/>
      <c r="M1419" s="6"/>
      <c r="O1419" s="9">
        <v>44136</v>
      </c>
      <c r="P1419" s="47" t="s">
        <v>21</v>
      </c>
      <c r="Q1419" s="6" t="s">
        <v>4526</v>
      </c>
      <c r="R1419" s="6"/>
      <c r="S1419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419" s="37" t="e">
        <f>VLOOKUP(Table1[[#This Row],[SMT]],'[1]Section 163(j) Election'!$A$5:$J$1406,7,0)</f>
        <v>#N/A</v>
      </c>
    </row>
    <row r="1420" spans="1:20" s="5" customFormat="1" ht="30" customHeight="1" x14ac:dyDescent="0.25">
      <c r="A1420" s="5" t="s">
        <v>1907</v>
      </c>
      <c r="B1420" s="15">
        <v>67445</v>
      </c>
      <c r="C1420" s="6">
        <v>100</v>
      </c>
      <c r="D1420" s="5" t="s">
        <v>1907</v>
      </c>
      <c r="E1420" s="5" t="s">
        <v>1910</v>
      </c>
      <c r="F1420" s="5" t="s">
        <v>1911</v>
      </c>
      <c r="G1420" s="5" t="s">
        <v>1755</v>
      </c>
      <c r="H1420" s="5" t="s">
        <v>109</v>
      </c>
      <c r="I1420" s="5" t="s">
        <v>32</v>
      </c>
      <c r="J1420" s="5" t="s">
        <v>33</v>
      </c>
      <c r="K1420" s="7">
        <v>43006</v>
      </c>
      <c r="L1420" s="7"/>
      <c r="M1420" s="6" t="s">
        <v>105</v>
      </c>
      <c r="N1420" s="5" t="s">
        <v>47</v>
      </c>
      <c r="O1420" s="9"/>
      <c r="P1420" s="6" t="str">
        <f>VLOOKUP(Table1[[#This Row],[SMT]],Table13[[SMT'#]:[163 J Election Question]],9,0)</f>
        <v>Yes</v>
      </c>
      <c r="Q1420" s="6">
        <v>2018</v>
      </c>
      <c r="R1420" s="6"/>
      <c r="S142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20" s="38">
        <f>VLOOKUP(Table1[[#This Row],[SMT]],'[1]Section 163(j) Election'!$A$5:$J$1406,7,0)</f>
        <v>2018</v>
      </c>
    </row>
    <row r="1421" spans="1:20" s="5" customFormat="1" ht="30" customHeight="1" x14ac:dyDescent="0.25">
      <c r="A1421" s="5" t="s">
        <v>3443</v>
      </c>
      <c r="B1421" s="15">
        <v>67446</v>
      </c>
      <c r="C1421" s="6">
        <v>100</v>
      </c>
      <c r="D1421" s="5" t="s">
        <v>3443</v>
      </c>
      <c r="E1421" s="5" t="s">
        <v>3446</v>
      </c>
      <c r="F1421" s="5" t="s">
        <v>3445</v>
      </c>
      <c r="G1421" s="5" t="s">
        <v>1704</v>
      </c>
      <c r="H1421" s="5" t="s">
        <v>463</v>
      </c>
      <c r="I1421" s="5" t="s">
        <v>452</v>
      </c>
      <c r="J1421" s="5" t="s">
        <v>1771</v>
      </c>
      <c r="K1421" s="7">
        <v>42545</v>
      </c>
      <c r="L1421" s="7"/>
      <c r="M1421" s="6" t="s">
        <v>19</v>
      </c>
      <c r="N1421" s="5" t="s">
        <v>26</v>
      </c>
      <c r="O1421" s="9"/>
      <c r="P1421" s="6" t="s">
        <v>63</v>
      </c>
      <c r="Q1421" s="6"/>
      <c r="R1421" s="6"/>
      <c r="S1421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421" s="37" t="e">
        <f>VLOOKUP(Table1[[#This Row],[SMT]],'[1]Section 163(j) Election'!$A$5:$J$1406,7,0)</f>
        <v>#N/A</v>
      </c>
    </row>
    <row r="1422" spans="1:20" s="5" customFormat="1" ht="30" customHeight="1" x14ac:dyDescent="0.25">
      <c r="A1422" s="5" t="s">
        <v>3192</v>
      </c>
      <c r="B1422" s="15">
        <v>67468</v>
      </c>
      <c r="C1422" s="6">
        <v>100</v>
      </c>
      <c r="D1422" s="5" t="s">
        <v>3192</v>
      </c>
      <c r="E1422" s="5" t="s">
        <v>3196</v>
      </c>
      <c r="F1422" s="5" t="s">
        <v>3197</v>
      </c>
      <c r="G1422" s="5" t="s">
        <v>3198</v>
      </c>
      <c r="H1422" s="5" t="s">
        <v>61</v>
      </c>
      <c r="I1422" s="5" t="s">
        <v>32</v>
      </c>
      <c r="J1422" s="5" t="s">
        <v>1886</v>
      </c>
      <c r="K1422" s="7">
        <v>43096</v>
      </c>
      <c r="L1422" s="7"/>
      <c r="M1422" s="6" t="s">
        <v>64</v>
      </c>
      <c r="N1422" s="5" t="s">
        <v>56</v>
      </c>
      <c r="O1422" s="9"/>
      <c r="P1422" s="6" t="str">
        <f>VLOOKUP(Table1[[#This Row],[SMT]],Table13[[SMT'#]:[163 J Election Question]],9,0)</f>
        <v>Yes</v>
      </c>
      <c r="Q1422" s="6">
        <v>2018</v>
      </c>
      <c r="R1422" s="6"/>
      <c r="S142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22" s="38">
        <f>VLOOKUP(Table1[[#This Row],[SMT]],'[1]Section 163(j) Election'!$A$5:$J$1406,7,0)</f>
        <v>2018</v>
      </c>
    </row>
    <row r="1423" spans="1:20" s="5" customFormat="1" ht="30" customHeight="1" x14ac:dyDescent="0.25">
      <c r="A1423" s="5" t="s">
        <v>571</v>
      </c>
      <c r="B1423" s="15">
        <v>67469</v>
      </c>
      <c r="C1423" s="6">
        <v>100</v>
      </c>
      <c r="D1423" s="5" t="s">
        <v>571</v>
      </c>
      <c r="E1423" s="5" t="s">
        <v>589</v>
      </c>
      <c r="F1423" s="5" t="s">
        <v>590</v>
      </c>
      <c r="G1423" s="5" t="s">
        <v>574</v>
      </c>
      <c r="H1423" s="5" t="s">
        <v>431</v>
      </c>
      <c r="I1423" s="5" t="s">
        <v>43</v>
      </c>
      <c r="J1423" s="5" t="s">
        <v>432</v>
      </c>
      <c r="K1423" s="7">
        <v>42837</v>
      </c>
      <c r="L1423" s="7"/>
      <c r="M1423" s="6" t="s">
        <v>105</v>
      </c>
      <c r="N1423" s="5" t="s">
        <v>47</v>
      </c>
      <c r="O1423" s="9"/>
      <c r="P1423" s="6" t="str">
        <f>VLOOKUP(Table1[[#This Row],[SMT]],Table13[[SMT'#]:[163 J Election Question]],9,0)</f>
        <v>No</v>
      </c>
      <c r="Q1423" s="6"/>
      <c r="R1423" s="6"/>
      <c r="S142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23" s="37">
        <f>VLOOKUP(Table1[[#This Row],[SMT]],'[1]Section 163(j) Election'!$A$5:$J$1406,7,0)</f>
        <v>0</v>
      </c>
    </row>
    <row r="1424" spans="1:20" s="5" customFormat="1" ht="30" customHeight="1" x14ac:dyDescent="0.25">
      <c r="A1424" s="5" t="s">
        <v>1553</v>
      </c>
      <c r="B1424" s="15">
        <v>67474</v>
      </c>
      <c r="C1424" s="6">
        <v>100</v>
      </c>
      <c r="D1424" s="5" t="s">
        <v>1553</v>
      </c>
      <c r="E1424" s="5" t="s">
        <v>1572</v>
      </c>
      <c r="F1424" s="5" t="s">
        <v>1573</v>
      </c>
      <c r="G1424" s="5" t="s">
        <v>1574</v>
      </c>
      <c r="H1424" s="5" t="s">
        <v>42</v>
      </c>
      <c r="I1424" s="5" t="s">
        <v>43</v>
      </c>
      <c r="J1424" s="5" t="s">
        <v>228</v>
      </c>
      <c r="K1424" s="7">
        <v>42583</v>
      </c>
      <c r="L1424" s="7"/>
      <c r="M1424" s="6" t="s">
        <v>454</v>
      </c>
      <c r="N1424" s="5" t="s">
        <v>26</v>
      </c>
      <c r="O1424" s="9"/>
      <c r="P1424" s="6" t="str">
        <f>VLOOKUP(Table1[[#This Row],[SMT]],Table13[[SMT'#]:[163 J Election Question]],9,0)</f>
        <v>Yes</v>
      </c>
      <c r="Q1424" s="6">
        <v>2018</v>
      </c>
      <c r="R1424" s="6"/>
      <c r="S142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24" s="38">
        <f>VLOOKUP(Table1[[#This Row],[SMT]],'[1]Section 163(j) Election'!$A$5:$J$1406,7,0)</f>
        <v>2018</v>
      </c>
    </row>
    <row r="1425" spans="1:20" s="5" customFormat="1" ht="30" customHeight="1" x14ac:dyDescent="0.25">
      <c r="A1425" s="5" t="s">
        <v>3370</v>
      </c>
      <c r="B1425" s="15">
        <v>67493</v>
      </c>
      <c r="C1425" s="6">
        <v>100</v>
      </c>
      <c r="D1425" s="5" t="s">
        <v>3370</v>
      </c>
      <c r="E1425" s="5" t="s">
        <v>3371</v>
      </c>
      <c r="F1425" s="5" t="s">
        <v>3372</v>
      </c>
      <c r="G1425" s="5" t="s">
        <v>793</v>
      </c>
      <c r="H1425" s="5" t="s">
        <v>463</v>
      </c>
      <c r="I1425" s="5" t="s">
        <v>452</v>
      </c>
      <c r="J1425" s="5" t="s">
        <v>473</v>
      </c>
      <c r="K1425" s="7">
        <v>43119</v>
      </c>
      <c r="L1425" s="7"/>
      <c r="M1425" s="6" t="s">
        <v>64</v>
      </c>
      <c r="N1425" s="5" t="s">
        <v>47</v>
      </c>
      <c r="O1425" s="9">
        <f>_xlfn.IFNA(VLOOKUP(Table1[[#This Row],[SMT]],'[2]2018'!$A$7:$U$90,3,FALSE),VLOOKUP(Table1[[#This Row],[SMT]],'[2]2019'!$A$7:$T$120,4,FALSE))</f>
        <v>43770</v>
      </c>
      <c r="P1425" s="6" t="str">
        <f>_xlfn.IFNA(VLOOKUP(Table1[[#This Row],[SMT]],'[2]2018'!$A$7:$U$90,4,FALSE),VLOOKUP(Table1[[#This Row],[SMT]],'[2]2019'!$A$7:$T$120,5,FALSE))</f>
        <v>Yes</v>
      </c>
      <c r="Q1425" s="6" t="s">
        <v>4526</v>
      </c>
      <c r="R1425" s="6" t="e">
        <f>VLOOKUP(Table1[[#This Row],[SMT]],'2018 K-1 Export'!A1304:I2855,9,0)</f>
        <v>#N/A</v>
      </c>
      <c r="S1425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425" s="37" t="e">
        <f>VLOOKUP(Table1[[#This Row],[SMT]],'[1]Section 163(j) Election'!$A$5:$J$1406,7,0)</f>
        <v>#N/A</v>
      </c>
    </row>
    <row r="1426" spans="1:20" s="5" customFormat="1" ht="30" customHeight="1" x14ac:dyDescent="0.25">
      <c r="A1426" s="5" t="s">
        <v>686</v>
      </c>
      <c r="B1426" s="15">
        <v>67495</v>
      </c>
      <c r="C1426" s="6">
        <v>100</v>
      </c>
      <c r="D1426" s="5" t="s">
        <v>686</v>
      </c>
      <c r="E1426" s="5" t="s">
        <v>726</v>
      </c>
      <c r="F1426" s="5" t="s">
        <v>727</v>
      </c>
      <c r="G1426" s="5" t="s">
        <v>704</v>
      </c>
      <c r="H1426" s="5" t="s">
        <v>164</v>
      </c>
      <c r="I1426" s="5" t="s">
        <v>133</v>
      </c>
      <c r="J1426" s="5" t="s">
        <v>705</v>
      </c>
      <c r="K1426" s="7">
        <v>43511</v>
      </c>
      <c r="L1426" s="7"/>
      <c r="M1426" s="6" t="s">
        <v>64</v>
      </c>
      <c r="N1426" s="5" t="s">
        <v>178</v>
      </c>
      <c r="O1426" s="9">
        <f>_xlfn.IFNA(VLOOKUP(Table1[[#This Row],[SMT]],'[2]2018'!$A$7:$U$90,3,FALSE),VLOOKUP(Table1[[#This Row],[SMT]],'[2]2019'!$A$7:$T$120,4,FALSE))</f>
        <v>43876</v>
      </c>
      <c r="P1426" s="6" t="str">
        <f>_xlfn.IFNA(VLOOKUP(Table1[[#This Row],[SMT]],'[2]2018'!$A$7:$U$90,4,FALSE),VLOOKUP(Table1[[#This Row],[SMT]],'[2]2019'!$A$7:$T$120,5,FALSE))</f>
        <v>No</v>
      </c>
      <c r="Q1426" s="6"/>
      <c r="R1426" s="6" t="e">
        <f>VLOOKUP(Table1[[#This Row],[SMT]],'2018 K-1 Export'!A199:I1750,9,0)</f>
        <v>#N/A</v>
      </c>
      <c r="S1426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426" s="38" t="e">
        <f>VLOOKUP(Table1[[#This Row],[SMT]],'[1]Section 163(j) Election'!$A$5:$J$1406,7,0)</f>
        <v>#N/A</v>
      </c>
    </row>
    <row r="1427" spans="1:20" s="5" customFormat="1" ht="30" customHeight="1" x14ac:dyDescent="0.25">
      <c r="A1427" s="5" t="s">
        <v>1927</v>
      </c>
      <c r="B1427" s="15">
        <v>67506</v>
      </c>
      <c r="C1427" s="6">
        <v>100</v>
      </c>
      <c r="D1427" s="5" t="s">
        <v>1927</v>
      </c>
      <c r="E1427" s="5" t="s">
        <v>1938</v>
      </c>
      <c r="F1427" s="5" t="s">
        <v>1939</v>
      </c>
      <c r="G1427" s="5" t="s">
        <v>1940</v>
      </c>
      <c r="H1427" s="5" t="s">
        <v>203</v>
      </c>
      <c r="I1427" s="5" t="s">
        <v>133</v>
      </c>
      <c r="J1427" s="5" t="s">
        <v>1121</v>
      </c>
      <c r="K1427" s="7">
        <v>42824</v>
      </c>
      <c r="L1427" s="7"/>
      <c r="M1427" s="6" t="s">
        <v>90</v>
      </c>
      <c r="N1427" s="5" t="s">
        <v>178</v>
      </c>
      <c r="O1427" s="9"/>
      <c r="P1427" s="6" t="str">
        <f>VLOOKUP(Table1[[#This Row],[SMT]],Table13[[SMT'#]:[163 J Election Question]],9,0)</f>
        <v>Yes</v>
      </c>
      <c r="Q1427" s="6">
        <v>2018</v>
      </c>
      <c r="R1427" s="6"/>
      <c r="S142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27" s="37">
        <f>VLOOKUP(Table1[[#This Row],[SMT]],'[1]Section 163(j) Election'!$A$5:$J$1406,7,0)</f>
        <v>2018</v>
      </c>
    </row>
    <row r="1428" spans="1:20" s="5" customFormat="1" ht="30" customHeight="1" x14ac:dyDescent="0.25">
      <c r="A1428" s="5" t="s">
        <v>1944</v>
      </c>
      <c r="B1428" s="15">
        <v>67509</v>
      </c>
      <c r="C1428" s="6">
        <v>100</v>
      </c>
      <c r="D1428" s="5" t="s">
        <v>1944</v>
      </c>
      <c r="E1428" s="5" t="s">
        <v>1948</v>
      </c>
      <c r="F1428" s="5" t="s">
        <v>1949</v>
      </c>
      <c r="G1428" s="5" t="s">
        <v>1842</v>
      </c>
      <c r="H1428" s="5" t="s">
        <v>203</v>
      </c>
      <c r="I1428" s="5" t="s">
        <v>133</v>
      </c>
      <c r="J1428" s="5" t="s">
        <v>540</v>
      </c>
      <c r="K1428" s="7">
        <v>43250</v>
      </c>
      <c r="L1428" s="7"/>
      <c r="M1428" s="6" t="s">
        <v>83</v>
      </c>
      <c r="N1428" s="5" t="s">
        <v>47</v>
      </c>
      <c r="O1428" s="9">
        <f>_xlfn.IFNA(VLOOKUP(Table1[[#This Row],[SMT]],'[2]2018'!$A$7:$U$90,3,FALSE),VLOOKUP(Table1[[#This Row],[SMT]],'[2]2019'!$A$7:$T$120,4,FALSE))</f>
        <v>43800</v>
      </c>
      <c r="P1428" s="6" t="str">
        <f>_xlfn.IFNA(VLOOKUP(Table1[[#This Row],[SMT]],'[2]2018'!$A$7:$U$90,4,FALSE),VLOOKUP(Table1[[#This Row],[SMT]],'[2]2019'!$A$7:$T$120,5,FALSE))</f>
        <v>Yes</v>
      </c>
      <c r="Q1428" s="6" t="s">
        <v>4526</v>
      </c>
      <c r="R1428" s="6" t="e">
        <f>VLOOKUP(Table1[[#This Row],[SMT]],'2018 K-1 Export'!A700:I2251,9,0)</f>
        <v>#N/A</v>
      </c>
      <c r="S1428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428" s="38" t="e">
        <f>VLOOKUP(Table1[[#This Row],[SMT]],'[1]Section 163(j) Election'!$A$5:$J$1406,7,0)</f>
        <v>#N/A</v>
      </c>
    </row>
    <row r="1429" spans="1:20" s="5" customFormat="1" ht="30" customHeight="1" x14ac:dyDescent="0.25">
      <c r="A1429" s="5" t="s">
        <v>1882</v>
      </c>
      <c r="B1429" s="15">
        <v>67519</v>
      </c>
      <c r="C1429" s="6">
        <v>100</v>
      </c>
      <c r="D1429" s="5" t="s">
        <v>1882</v>
      </c>
      <c r="E1429" s="5" t="s">
        <v>1900</v>
      </c>
      <c r="F1429" s="5" t="s">
        <v>1901</v>
      </c>
      <c r="G1429" s="5" t="s">
        <v>689</v>
      </c>
      <c r="H1429" s="5" t="s">
        <v>132</v>
      </c>
      <c r="I1429" s="5" t="s">
        <v>133</v>
      </c>
      <c r="J1429" s="5" t="s">
        <v>290</v>
      </c>
      <c r="K1429" s="7">
        <v>42864</v>
      </c>
      <c r="L1429" s="7"/>
      <c r="M1429" s="6" t="s">
        <v>105</v>
      </c>
      <c r="N1429" s="5" t="s">
        <v>178</v>
      </c>
      <c r="O1429" s="9"/>
      <c r="P1429" s="6" t="str">
        <f>VLOOKUP(Table1[[#This Row],[SMT]],Table13[[SMT'#]:[163 J Election Question]],9,0)</f>
        <v>Yes</v>
      </c>
      <c r="Q1429" s="6">
        <v>2018</v>
      </c>
      <c r="R1429" s="6"/>
      <c r="S142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29" s="37">
        <f>VLOOKUP(Table1[[#This Row],[SMT]],'[1]Section 163(j) Election'!$A$5:$J$1406,7,0)</f>
        <v>2018</v>
      </c>
    </row>
    <row r="1430" spans="1:20" s="5" customFormat="1" ht="30" customHeight="1" x14ac:dyDescent="0.25">
      <c r="A1430" s="5" t="s">
        <v>1279</v>
      </c>
      <c r="B1430" s="15">
        <v>67523</v>
      </c>
      <c r="C1430" s="6">
        <v>100</v>
      </c>
      <c r="D1430" s="5" t="s">
        <v>1279</v>
      </c>
      <c r="E1430" s="5" t="s">
        <v>1282</v>
      </c>
      <c r="F1430" s="5" t="s">
        <v>1283</v>
      </c>
      <c r="G1430" s="5" t="s">
        <v>1284</v>
      </c>
      <c r="H1430" s="5" t="s">
        <v>306</v>
      </c>
      <c r="I1430" s="5" t="s">
        <v>133</v>
      </c>
      <c r="J1430" s="5" t="s">
        <v>1285</v>
      </c>
      <c r="K1430" s="7">
        <v>43672</v>
      </c>
      <c r="L1430" s="7"/>
      <c r="M1430" s="6" t="s">
        <v>70</v>
      </c>
      <c r="N1430" s="5" t="s">
        <v>47</v>
      </c>
      <c r="O1430" s="9">
        <f>_xlfn.IFNA(VLOOKUP(Table1[[#This Row],[SMT]],'[2]2018'!$A$7:$U$90,3,FALSE),VLOOKUP(Table1[[#This Row],[SMT]],'[2]2019'!$A$7:$T$120,4,FALSE))</f>
        <v>44287</v>
      </c>
      <c r="P1430" s="6" t="str">
        <f>_xlfn.IFNA(VLOOKUP(Table1[[#This Row],[SMT]],'[2]2018'!$A$7:$U$90,4,FALSE),VLOOKUP(Table1[[#This Row],[SMT]],'[2]2019'!$A$7:$T$120,5,FALSE))</f>
        <v>Yes</v>
      </c>
      <c r="Q1430" s="6" t="s">
        <v>4526</v>
      </c>
      <c r="R1430" s="6" t="e">
        <f>VLOOKUP(Table1[[#This Row],[SMT]],'2018 K-1 Export'!A406:I1957,9,0)</f>
        <v>#N/A</v>
      </c>
      <c r="S1430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430" s="38" t="e">
        <f>VLOOKUP(Table1[[#This Row],[SMT]],'[1]Section 163(j) Election'!$A$5:$J$1406,7,0)</f>
        <v>#N/A</v>
      </c>
    </row>
    <row r="1431" spans="1:20" s="5" customFormat="1" ht="30" customHeight="1" x14ac:dyDescent="0.25">
      <c r="A1431" s="5" t="s">
        <v>1553</v>
      </c>
      <c r="B1431" s="15">
        <v>67528</v>
      </c>
      <c r="C1431" s="6">
        <v>100</v>
      </c>
      <c r="D1431" s="5" t="s">
        <v>1553</v>
      </c>
      <c r="E1431" s="5" t="s">
        <v>1575</v>
      </c>
      <c r="F1431" s="5" t="s">
        <v>1576</v>
      </c>
      <c r="G1431" s="5" t="s">
        <v>1530</v>
      </c>
      <c r="H1431" s="5" t="s">
        <v>630</v>
      </c>
      <c r="I1431" s="5" t="s">
        <v>43</v>
      </c>
      <c r="J1431" s="5" t="s">
        <v>1531</v>
      </c>
      <c r="K1431" s="7">
        <v>42664</v>
      </c>
      <c r="L1431" s="7"/>
      <c r="M1431" s="6" t="s">
        <v>90</v>
      </c>
      <c r="N1431" s="5" t="s">
        <v>47</v>
      </c>
      <c r="O1431" s="9"/>
      <c r="P1431" s="6" t="str">
        <f>VLOOKUP(Table1[[#This Row],[SMT]],Table13[[SMT'#]:[163 J Election Question]],9,0)</f>
        <v>Yes</v>
      </c>
      <c r="Q1431" s="6">
        <v>2018</v>
      </c>
      <c r="R1431" s="6"/>
      <c r="S143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31" s="37">
        <f>VLOOKUP(Table1[[#This Row],[SMT]],'[1]Section 163(j) Election'!$A$5:$J$1406,7,0)</f>
        <v>2018</v>
      </c>
    </row>
    <row r="1432" spans="1:20" s="5" customFormat="1" ht="30" customHeight="1" x14ac:dyDescent="0.25">
      <c r="A1432" s="5" t="s">
        <v>3230</v>
      </c>
      <c r="B1432" s="15">
        <v>67531</v>
      </c>
      <c r="C1432" s="6">
        <v>100</v>
      </c>
      <c r="D1432" s="5" t="s">
        <v>3230</v>
      </c>
      <c r="E1432" s="5" t="s">
        <v>3231</v>
      </c>
      <c r="F1432" s="5" t="s">
        <v>3232</v>
      </c>
      <c r="G1432" s="5" t="s">
        <v>3233</v>
      </c>
      <c r="H1432" s="5" t="s">
        <v>32</v>
      </c>
      <c r="I1432" s="5" t="s">
        <v>32</v>
      </c>
      <c r="J1432" s="5" t="s">
        <v>1509</v>
      </c>
      <c r="K1432" s="7">
        <v>43374</v>
      </c>
      <c r="L1432" s="7"/>
      <c r="M1432" s="6" t="s">
        <v>64</v>
      </c>
      <c r="N1432" s="5" t="s">
        <v>56</v>
      </c>
      <c r="O1432" s="9">
        <f>_xlfn.IFNA(VLOOKUP(Table1[[#This Row],[SMT]],'[2]2018'!$A$7:$U$90,3,FALSE),VLOOKUP(Table1[[#This Row],[SMT]],'[2]2019'!$A$7:$T$120,4,FALSE))</f>
        <v>43862</v>
      </c>
      <c r="P1432" s="6" t="str">
        <f>_xlfn.IFNA(VLOOKUP(Table1[[#This Row],[SMT]],'[2]2018'!$A$7:$U$90,4,FALSE),VLOOKUP(Table1[[#This Row],[SMT]],'[2]2019'!$A$7:$T$120,5,FALSE))</f>
        <v>Yes</v>
      </c>
      <c r="Q1432" s="6" t="s">
        <v>4526</v>
      </c>
      <c r="R1432" s="6" t="str">
        <f>VLOOKUP(Table1[[#This Row],[SMT]],'2018 K-1 Export'!A1237:I2788,9,0)</f>
        <v>No</v>
      </c>
      <c r="S1432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432" s="38" t="e">
        <f>VLOOKUP(Table1[[#This Row],[SMT]],'[1]Section 163(j) Election'!$A$5:$J$1406,7,0)</f>
        <v>#N/A</v>
      </c>
    </row>
    <row r="1433" spans="1:20" s="5" customFormat="1" ht="30" customHeight="1" x14ac:dyDescent="0.25">
      <c r="A1433" s="5" t="s">
        <v>1733</v>
      </c>
      <c r="B1433" s="15">
        <v>67532</v>
      </c>
      <c r="C1433" s="6">
        <v>100</v>
      </c>
      <c r="D1433" s="5" t="s">
        <v>1733</v>
      </c>
      <c r="E1433" s="5" t="s">
        <v>1736</v>
      </c>
      <c r="F1433" s="5" t="s">
        <v>1737</v>
      </c>
      <c r="G1433" s="5" t="s">
        <v>635</v>
      </c>
      <c r="H1433" s="5" t="s">
        <v>61</v>
      </c>
      <c r="I1433" s="5" t="s">
        <v>32</v>
      </c>
      <c r="J1433" s="5" t="s">
        <v>33</v>
      </c>
      <c r="K1433" s="7">
        <v>43412</v>
      </c>
      <c r="L1433" s="7"/>
      <c r="M1433" s="6" t="s">
        <v>64</v>
      </c>
      <c r="N1433" s="5" t="s">
        <v>47</v>
      </c>
      <c r="O1433" s="9">
        <f>_xlfn.IFNA(VLOOKUP(Table1[[#This Row],[SMT]],'[2]2018'!$A$7:$U$90,3,FALSE),VLOOKUP(Table1[[#This Row],[SMT]],'[2]2019'!$A$7:$T$120,4,FALSE))</f>
        <v>43800</v>
      </c>
      <c r="P1433" s="6" t="str">
        <f>_xlfn.IFNA(VLOOKUP(Table1[[#This Row],[SMT]],'[2]2018'!$A$7:$U$90,4,FALSE),VLOOKUP(Table1[[#This Row],[SMT]],'[2]2019'!$A$7:$T$120,5,FALSE))</f>
        <v>Yes</v>
      </c>
      <c r="Q1433" s="6" t="s">
        <v>4526</v>
      </c>
      <c r="R1433" s="6" t="str">
        <f>VLOOKUP(Table1[[#This Row],[SMT]],'2018 K-1 Export'!A593:I2144,9,0)</f>
        <v>No</v>
      </c>
      <c r="S1433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433" s="37" t="e">
        <f>VLOOKUP(Table1[[#This Row],[SMT]],'[1]Section 163(j) Election'!$A$5:$J$1406,7,0)</f>
        <v>#N/A</v>
      </c>
    </row>
    <row r="1434" spans="1:20" s="5" customFormat="1" ht="30" customHeight="1" x14ac:dyDescent="0.25">
      <c r="A1434" s="5" t="s">
        <v>1336</v>
      </c>
      <c r="B1434" s="15">
        <v>67536</v>
      </c>
      <c r="C1434" s="6">
        <v>100</v>
      </c>
      <c r="D1434" s="5" t="s">
        <v>1336</v>
      </c>
      <c r="E1434" s="5" t="s">
        <v>1337</v>
      </c>
      <c r="F1434" s="5" t="s">
        <v>1338</v>
      </c>
      <c r="G1434" s="5" t="s">
        <v>1339</v>
      </c>
      <c r="H1434" s="5" t="s">
        <v>127</v>
      </c>
      <c r="I1434" s="5" t="s">
        <v>43</v>
      </c>
      <c r="J1434" s="5" t="s">
        <v>19</v>
      </c>
      <c r="K1434" s="7">
        <v>42718</v>
      </c>
      <c r="L1434" s="7"/>
      <c r="M1434" s="6" t="s">
        <v>454</v>
      </c>
      <c r="N1434" s="5" t="s">
        <v>47</v>
      </c>
      <c r="O1434" s="9"/>
      <c r="P1434" s="6" t="str">
        <f>VLOOKUP(Table1[[#This Row],[SMT]],Table13[[SMT'#]:[163 J Election Question]],9,0)</f>
        <v>No</v>
      </c>
      <c r="Q1434" s="6"/>
      <c r="R1434" s="6"/>
      <c r="S143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34" s="38">
        <f>VLOOKUP(Table1[[#This Row],[SMT]],'[1]Section 163(j) Election'!$A$5:$J$1406,7,0)</f>
        <v>0</v>
      </c>
    </row>
    <row r="1435" spans="1:20" s="5" customFormat="1" ht="30" customHeight="1" x14ac:dyDescent="0.25">
      <c r="A1435" s="5" t="s">
        <v>3958</v>
      </c>
      <c r="B1435" s="15">
        <v>67539</v>
      </c>
      <c r="C1435" s="6">
        <v>100</v>
      </c>
      <c r="D1435" s="5" t="s">
        <v>3958</v>
      </c>
      <c r="E1435" s="5" t="s">
        <v>3997</v>
      </c>
      <c r="F1435" s="5" t="s">
        <v>3998</v>
      </c>
      <c r="G1435" s="5" t="s">
        <v>3999</v>
      </c>
      <c r="H1435" s="5" t="s">
        <v>164</v>
      </c>
      <c r="I1435" s="5" t="s">
        <v>133</v>
      </c>
      <c r="J1435" s="5" t="s">
        <v>4000</v>
      </c>
      <c r="K1435" s="7">
        <v>42726</v>
      </c>
      <c r="L1435" s="7"/>
      <c r="M1435" s="6" t="s">
        <v>90</v>
      </c>
      <c r="N1435" s="5" t="s">
        <v>26</v>
      </c>
      <c r="O1435" s="9"/>
      <c r="P1435" s="6" t="str">
        <f>VLOOKUP(Table1[[#This Row],[SMT]],Table13[[SMT'#]:[163 J Election Question]],9,0)</f>
        <v>Yes</v>
      </c>
      <c r="Q1435" s="6">
        <v>2018</v>
      </c>
      <c r="R1435" s="6"/>
      <c r="S143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35" s="37">
        <f>VLOOKUP(Table1[[#This Row],[SMT]],'[1]Section 163(j) Election'!$A$5:$J$1406,7,0)</f>
        <v>2018</v>
      </c>
    </row>
    <row r="1436" spans="1:20" s="5" customFormat="1" ht="30" customHeight="1" x14ac:dyDescent="0.25">
      <c r="A1436" s="18" t="s">
        <v>469</v>
      </c>
      <c r="B1436" s="19">
        <v>67540</v>
      </c>
      <c r="C1436" s="20">
        <v>100</v>
      </c>
      <c r="D1436" s="21" t="s">
        <v>469</v>
      </c>
      <c r="E1436" s="21" t="s">
        <v>484</v>
      </c>
      <c r="F1436" s="21" t="s">
        <v>485</v>
      </c>
      <c r="G1436" s="21" t="s">
        <v>481</v>
      </c>
      <c r="H1436" s="18" t="s">
        <v>451</v>
      </c>
      <c r="I1436" s="18" t="s">
        <v>452</v>
      </c>
      <c r="J1436" s="21" t="s">
        <v>45</v>
      </c>
      <c r="K1436" s="22">
        <v>43097</v>
      </c>
      <c r="L1436" s="22"/>
      <c r="M1436" s="20" t="s">
        <v>83</v>
      </c>
      <c r="N1436" s="21" t="s">
        <v>47</v>
      </c>
      <c r="O1436" s="23">
        <v>43889</v>
      </c>
      <c r="P1436" s="20" t="s">
        <v>21</v>
      </c>
      <c r="Q1436" s="20" t="s">
        <v>4526</v>
      </c>
      <c r="R1436" s="25"/>
      <c r="S1436" s="38" t="str">
        <f>IF(VLOOKUP(Table1[[#This Row],[SMT]],'[1]Section 163(j) Election'!$A$5:$H$1484,8,0)=Table1[[#This Row],[Make Section 163j Election (Yes/No)]],"MATCH",VLOOKUP(Table1[[#This Row],[SMT]],'[1]Section 163(j) Election'!$A$5:$H$1406,8,0))</f>
        <v>NO</v>
      </c>
      <c r="T1436" s="38" t="str">
        <f>VLOOKUP(Table1[[#This Row],[SMT]],'[1]Section 163(j) Election'!$A$5:$J$1406,7,0)</f>
        <v>TBD</v>
      </c>
    </row>
    <row r="1437" spans="1:20" s="5" customFormat="1" ht="30" customHeight="1" x14ac:dyDescent="0.25">
      <c r="A1437" s="5" t="s">
        <v>961</v>
      </c>
      <c r="B1437" s="15">
        <v>67553</v>
      </c>
      <c r="C1437" s="6">
        <v>52.55</v>
      </c>
      <c r="D1437" s="5" t="s">
        <v>961</v>
      </c>
      <c r="E1437" s="5" t="s">
        <v>965</v>
      </c>
      <c r="F1437" s="5" t="s">
        <v>966</v>
      </c>
      <c r="G1437" s="5" t="s">
        <v>967</v>
      </c>
      <c r="H1437" s="5" t="s">
        <v>42</v>
      </c>
      <c r="I1437" s="5" t="s">
        <v>43</v>
      </c>
      <c r="J1437" s="5" t="s">
        <v>819</v>
      </c>
      <c r="K1437" s="7">
        <v>42709</v>
      </c>
      <c r="L1437" s="7"/>
      <c r="M1437" s="6" t="s">
        <v>105</v>
      </c>
      <c r="N1437" s="5" t="s">
        <v>47</v>
      </c>
      <c r="O1437" s="9"/>
      <c r="P1437" s="6" t="str">
        <f>VLOOKUP(Table1[[#This Row],[SMT]],Table13[[SMT'#]:[163 J Election Question]],9,0)</f>
        <v>Yes</v>
      </c>
      <c r="Q1437" s="6">
        <v>2018</v>
      </c>
      <c r="R1437" s="6"/>
      <c r="S143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37" s="37">
        <f>VLOOKUP(Table1[[#This Row],[SMT]],'[1]Section 163(j) Election'!$A$5:$J$1406,7,0)</f>
        <v>2018</v>
      </c>
    </row>
    <row r="1438" spans="1:20" s="5" customFormat="1" ht="30" customHeight="1" x14ac:dyDescent="0.25">
      <c r="A1438" s="5" t="s">
        <v>973</v>
      </c>
      <c r="B1438" s="15">
        <v>67553</v>
      </c>
      <c r="C1438" s="6">
        <v>47.45</v>
      </c>
      <c r="D1438" s="5" t="s">
        <v>973</v>
      </c>
      <c r="E1438" s="5" t="s">
        <v>965</v>
      </c>
      <c r="F1438" s="5" t="s">
        <v>966</v>
      </c>
      <c r="G1438" s="5" t="s">
        <v>967</v>
      </c>
      <c r="H1438" s="5" t="s">
        <v>42</v>
      </c>
      <c r="I1438" s="5" t="s">
        <v>43</v>
      </c>
      <c r="J1438" s="5" t="s">
        <v>819</v>
      </c>
      <c r="K1438" s="7">
        <v>42709</v>
      </c>
      <c r="L1438" s="7"/>
      <c r="M1438" s="6" t="s">
        <v>105</v>
      </c>
      <c r="N1438" s="5" t="s">
        <v>47</v>
      </c>
      <c r="O1438" s="9"/>
      <c r="P1438" s="6" t="str">
        <f>VLOOKUP(Table1[[#This Row],[SMT]],Table13[[SMT'#]:[163 J Election Question]],9,0)</f>
        <v>Yes</v>
      </c>
      <c r="Q1438" s="6">
        <v>2018</v>
      </c>
      <c r="R1438" s="6"/>
      <c r="S143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38" s="38">
        <f>VLOOKUP(Table1[[#This Row],[SMT]],'[1]Section 163(j) Election'!$A$5:$J$1406,7,0)</f>
        <v>2018</v>
      </c>
    </row>
    <row r="1439" spans="1:20" s="5" customFormat="1" ht="30" customHeight="1" x14ac:dyDescent="0.25">
      <c r="A1439" s="5" t="s">
        <v>1553</v>
      </c>
      <c r="B1439" s="15">
        <v>67567</v>
      </c>
      <c r="C1439" s="6">
        <v>100</v>
      </c>
      <c r="D1439" s="5" t="s">
        <v>1553</v>
      </c>
      <c r="E1439" s="5" t="s">
        <v>1577</v>
      </c>
      <c r="F1439" s="5" t="s">
        <v>1578</v>
      </c>
      <c r="G1439" s="5" t="s">
        <v>1367</v>
      </c>
      <c r="H1439" s="5" t="s">
        <v>42</v>
      </c>
      <c r="I1439" s="5" t="s">
        <v>43</v>
      </c>
      <c r="J1439" s="5" t="s">
        <v>1348</v>
      </c>
      <c r="K1439" s="7">
        <v>42640</v>
      </c>
      <c r="L1439" s="7"/>
      <c r="M1439" s="6" t="s">
        <v>105</v>
      </c>
      <c r="N1439" s="5" t="s">
        <v>47</v>
      </c>
      <c r="O1439" s="9"/>
      <c r="P1439" s="6" t="str">
        <f>VLOOKUP(Table1[[#This Row],[SMT]],Table13[[SMT'#]:[163 J Election Question]],9,0)</f>
        <v>No</v>
      </c>
      <c r="Q1439" s="6"/>
      <c r="R1439" s="6"/>
      <c r="S143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39" s="37">
        <f>VLOOKUP(Table1[[#This Row],[SMT]],'[1]Section 163(j) Election'!$A$5:$J$1406,7,0)</f>
        <v>0</v>
      </c>
    </row>
    <row r="1440" spans="1:20" s="5" customFormat="1" ht="30" customHeight="1" x14ac:dyDescent="0.25">
      <c r="A1440" s="5" t="s">
        <v>686</v>
      </c>
      <c r="B1440" s="15">
        <v>67569</v>
      </c>
      <c r="C1440" s="6">
        <v>100</v>
      </c>
      <c r="D1440" s="5" t="s">
        <v>686</v>
      </c>
      <c r="E1440" s="5" t="s">
        <v>728</v>
      </c>
      <c r="F1440" s="5" t="s">
        <v>729</v>
      </c>
      <c r="G1440" s="5" t="s">
        <v>635</v>
      </c>
      <c r="H1440" s="5" t="s">
        <v>109</v>
      </c>
      <c r="I1440" s="5" t="s">
        <v>32</v>
      </c>
      <c r="J1440" s="5" t="s">
        <v>33</v>
      </c>
      <c r="K1440" s="7">
        <v>42915</v>
      </c>
      <c r="L1440" s="7"/>
      <c r="M1440" s="6" t="s">
        <v>105</v>
      </c>
      <c r="N1440" s="5" t="s">
        <v>47</v>
      </c>
      <c r="O1440" s="9"/>
      <c r="P1440" s="6" t="str">
        <f>VLOOKUP(Table1[[#This Row],[SMT]],Table13[[SMT'#]:[163 J Election Question]],9,0)</f>
        <v>Yes</v>
      </c>
      <c r="Q1440" s="6">
        <v>2018</v>
      </c>
      <c r="R1440" s="6"/>
      <c r="S144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40" s="38">
        <f>VLOOKUP(Table1[[#This Row],[SMT]],'[1]Section 163(j) Election'!$A$5:$J$1406,7,0)</f>
        <v>2018</v>
      </c>
    </row>
    <row r="1441" spans="1:20" s="5" customFormat="1" ht="30" customHeight="1" x14ac:dyDescent="0.25">
      <c r="A1441" s="5" t="s">
        <v>3958</v>
      </c>
      <c r="B1441" s="15">
        <v>67581</v>
      </c>
      <c r="C1441" s="6">
        <v>100</v>
      </c>
      <c r="D1441" s="5" t="s">
        <v>3958</v>
      </c>
      <c r="E1441" s="5" t="s">
        <v>4001</v>
      </c>
      <c r="F1441" s="5" t="s">
        <v>4002</v>
      </c>
      <c r="G1441" s="5" t="s">
        <v>1077</v>
      </c>
      <c r="H1441" s="5" t="s">
        <v>88</v>
      </c>
      <c r="I1441" s="5" t="s">
        <v>32</v>
      </c>
      <c r="J1441" s="5" t="s">
        <v>89</v>
      </c>
      <c r="K1441" s="7">
        <v>42626</v>
      </c>
      <c r="L1441" s="7"/>
      <c r="M1441" s="6" t="s">
        <v>454</v>
      </c>
      <c r="N1441" s="5" t="s">
        <v>56</v>
      </c>
      <c r="O1441" s="9"/>
      <c r="P1441" s="6" t="str">
        <f>VLOOKUP(Table1[[#This Row],[SMT]],Table13[[SMT'#]:[163 J Election Question]],9,0)</f>
        <v>Yes</v>
      </c>
      <c r="Q1441" s="6">
        <v>2018</v>
      </c>
      <c r="R1441" s="6"/>
      <c r="S144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41" s="37">
        <f>VLOOKUP(Table1[[#This Row],[SMT]],'[1]Section 163(j) Election'!$A$5:$J$1406,7,0)</f>
        <v>2018</v>
      </c>
    </row>
    <row r="1442" spans="1:20" s="5" customFormat="1" ht="30" customHeight="1" x14ac:dyDescent="0.25">
      <c r="A1442" s="5" t="s">
        <v>800</v>
      </c>
      <c r="B1442" s="15">
        <v>67582</v>
      </c>
      <c r="C1442" s="6">
        <v>16.5</v>
      </c>
      <c r="D1442" s="5" t="s">
        <v>800</v>
      </c>
      <c r="E1442" s="5" t="s">
        <v>820</v>
      </c>
      <c r="F1442" s="5" t="s">
        <v>821</v>
      </c>
      <c r="G1442" s="5" t="s">
        <v>822</v>
      </c>
      <c r="H1442" s="5" t="s">
        <v>431</v>
      </c>
      <c r="I1442" s="5" t="s">
        <v>43</v>
      </c>
      <c r="J1442" s="5" t="s">
        <v>33</v>
      </c>
      <c r="K1442" s="7">
        <v>42691</v>
      </c>
      <c r="L1442" s="7"/>
      <c r="M1442" s="6" t="s">
        <v>454</v>
      </c>
      <c r="N1442" s="5" t="s">
        <v>26</v>
      </c>
      <c r="O1442" s="9"/>
      <c r="P1442" s="6" t="str">
        <f>VLOOKUP(Table1[[#This Row],[SMT]],Table13[[SMT'#]:[163 J Election Question]],9,0)</f>
        <v>Yes</v>
      </c>
      <c r="Q1442" s="6">
        <v>2018</v>
      </c>
      <c r="R1442" s="6"/>
      <c r="S144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42" s="38">
        <f>VLOOKUP(Table1[[#This Row],[SMT]],'[1]Section 163(j) Election'!$A$5:$J$1406,7,0)</f>
        <v>2018</v>
      </c>
    </row>
    <row r="1443" spans="1:20" s="5" customFormat="1" ht="30" customHeight="1" x14ac:dyDescent="0.25">
      <c r="A1443" s="5" t="s">
        <v>1553</v>
      </c>
      <c r="B1443" s="15">
        <v>67582</v>
      </c>
      <c r="C1443" s="6">
        <v>83.5</v>
      </c>
      <c r="D1443" s="5" t="s">
        <v>1553</v>
      </c>
      <c r="E1443" s="5" t="s">
        <v>820</v>
      </c>
      <c r="F1443" s="5" t="s">
        <v>821</v>
      </c>
      <c r="G1443" s="5" t="s">
        <v>822</v>
      </c>
      <c r="H1443" s="5" t="s">
        <v>431</v>
      </c>
      <c r="I1443" s="5" t="s">
        <v>43</v>
      </c>
      <c r="J1443" s="5" t="s">
        <v>33</v>
      </c>
      <c r="K1443" s="7">
        <v>42691</v>
      </c>
      <c r="L1443" s="7"/>
      <c r="M1443" s="6" t="s">
        <v>454</v>
      </c>
      <c r="N1443" s="5" t="s">
        <v>26</v>
      </c>
      <c r="O1443" s="9"/>
      <c r="P1443" s="6" t="str">
        <f>VLOOKUP(Table1[[#This Row],[SMT]],Table13[[SMT'#]:[163 J Election Question]],9,0)</f>
        <v>Yes</v>
      </c>
      <c r="Q1443" s="6">
        <v>2018</v>
      </c>
      <c r="R1443" s="6"/>
      <c r="S144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43" s="37">
        <f>VLOOKUP(Table1[[#This Row],[SMT]],'[1]Section 163(j) Election'!$A$5:$J$1406,7,0)</f>
        <v>2018</v>
      </c>
    </row>
    <row r="1444" spans="1:20" s="5" customFormat="1" ht="30" customHeight="1" x14ac:dyDescent="0.25">
      <c r="A1444" s="5" t="s">
        <v>3958</v>
      </c>
      <c r="B1444" s="15">
        <v>67583</v>
      </c>
      <c r="C1444" s="6">
        <v>100</v>
      </c>
      <c r="D1444" s="5" t="s">
        <v>3958</v>
      </c>
      <c r="E1444" s="5" t="s">
        <v>4003</v>
      </c>
      <c r="F1444" s="5" t="s">
        <v>4004</v>
      </c>
      <c r="G1444" s="5" t="s">
        <v>1077</v>
      </c>
      <c r="H1444" s="5" t="s">
        <v>88</v>
      </c>
      <c r="I1444" s="5" t="s">
        <v>32</v>
      </c>
      <c r="J1444" s="5" t="s">
        <v>89</v>
      </c>
      <c r="K1444" s="7">
        <v>42720</v>
      </c>
      <c r="L1444" s="7"/>
      <c r="M1444" s="6" t="s">
        <v>454</v>
      </c>
      <c r="N1444" s="5" t="s">
        <v>56</v>
      </c>
      <c r="O1444" s="9"/>
      <c r="P1444" s="6" t="str">
        <f>VLOOKUP(Table1[[#This Row],[SMT]],Table13[[SMT'#]:[163 J Election Question]],9,0)</f>
        <v>Yes</v>
      </c>
      <c r="Q1444" s="6">
        <v>2018</v>
      </c>
      <c r="R1444" s="6"/>
      <c r="S144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44" s="38">
        <f>VLOOKUP(Table1[[#This Row],[SMT]],'[1]Section 163(j) Election'!$A$5:$J$1406,7,0)</f>
        <v>2018</v>
      </c>
    </row>
    <row r="1445" spans="1:20" s="5" customFormat="1" ht="30" customHeight="1" x14ac:dyDescent="0.25">
      <c r="A1445" s="5" t="s">
        <v>1882</v>
      </c>
      <c r="B1445" s="15">
        <v>67589</v>
      </c>
      <c r="C1445" s="6">
        <v>100</v>
      </c>
      <c r="D1445" s="5" t="s">
        <v>1882</v>
      </c>
      <c r="E1445" s="5" t="s">
        <v>1902</v>
      </c>
      <c r="F1445" s="5" t="s">
        <v>1903</v>
      </c>
      <c r="G1445" s="5" t="s">
        <v>1904</v>
      </c>
      <c r="H1445" s="5" t="s">
        <v>630</v>
      </c>
      <c r="I1445" s="5" t="s">
        <v>43</v>
      </c>
      <c r="J1445" s="5" t="s">
        <v>1531</v>
      </c>
      <c r="K1445" s="7">
        <v>42839</v>
      </c>
      <c r="L1445" s="7"/>
      <c r="M1445" s="6" t="s">
        <v>105</v>
      </c>
      <c r="N1445" s="5" t="s">
        <v>56</v>
      </c>
      <c r="O1445" s="9"/>
      <c r="P1445" s="6" t="str">
        <f>VLOOKUP(Table1[[#This Row],[SMT]],Table13[[SMT'#]:[163 J Election Question]],9,0)</f>
        <v>Yes</v>
      </c>
      <c r="Q1445" s="6">
        <v>2018</v>
      </c>
      <c r="R1445" s="6"/>
      <c r="S144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45" s="37">
        <f>VLOOKUP(Table1[[#This Row],[SMT]],'[1]Section 163(j) Election'!$A$5:$J$1406,7,0)</f>
        <v>2018</v>
      </c>
    </row>
    <row r="1446" spans="1:20" s="5" customFormat="1" ht="30" customHeight="1" x14ac:dyDescent="0.25">
      <c r="A1446" s="5" t="s">
        <v>825</v>
      </c>
      <c r="B1446" s="15">
        <v>67594</v>
      </c>
      <c r="C1446" s="6">
        <v>17.89</v>
      </c>
      <c r="D1446" s="5" t="s">
        <v>825</v>
      </c>
      <c r="E1446" s="5" t="s">
        <v>826</v>
      </c>
      <c r="F1446" s="5" t="s">
        <v>827</v>
      </c>
      <c r="G1446" s="5" t="s">
        <v>828</v>
      </c>
      <c r="H1446" s="5" t="s">
        <v>164</v>
      </c>
      <c r="I1446" s="5" t="s">
        <v>133</v>
      </c>
      <c r="J1446" s="5" t="s">
        <v>302</v>
      </c>
      <c r="K1446" s="7">
        <v>43215</v>
      </c>
      <c r="L1446" s="7"/>
      <c r="M1446" s="6" t="s">
        <v>64</v>
      </c>
      <c r="N1446" s="5" t="s">
        <v>56</v>
      </c>
      <c r="O1446" s="9">
        <f>_xlfn.IFNA(VLOOKUP(Table1[[#This Row],[SMT]],'[2]2018'!$A$7:$U$90,3,FALSE),VLOOKUP(Table1[[#This Row],[SMT]],'[2]2019'!$A$7:$T$120,4,FALSE))</f>
        <v>43586</v>
      </c>
      <c r="P1446" s="6" t="str">
        <f>_xlfn.IFNA(VLOOKUP(Table1[[#This Row],[SMT]],'[2]2018'!$A$7:$U$90,4,FALSE),VLOOKUP(Table1[[#This Row],[SMT]],'[2]2019'!$A$7:$T$120,5,FALSE))</f>
        <v>Yes</v>
      </c>
      <c r="Q1446" s="6" t="s">
        <v>4526</v>
      </c>
      <c r="R1446" s="6" t="str">
        <f>VLOOKUP(Table1[[#This Row],[SMT]],'2018 K-1 Export'!A236:I1787,9,0)</f>
        <v>No</v>
      </c>
      <c r="S1446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446" s="38" t="e">
        <f>VLOOKUP(Table1[[#This Row],[SMT]],'[1]Section 163(j) Election'!$A$5:$J$1406,7,0)</f>
        <v>#N/A</v>
      </c>
    </row>
    <row r="1447" spans="1:20" s="5" customFormat="1" ht="30" customHeight="1" x14ac:dyDescent="0.25">
      <c r="A1447" s="5" t="s">
        <v>1907</v>
      </c>
      <c r="B1447" s="15">
        <v>67594</v>
      </c>
      <c r="C1447" s="6">
        <v>82.11</v>
      </c>
      <c r="D1447" s="5" t="s">
        <v>1907</v>
      </c>
      <c r="E1447" s="5" t="s">
        <v>826</v>
      </c>
      <c r="F1447" s="5" t="s">
        <v>827</v>
      </c>
      <c r="G1447" s="5" t="s">
        <v>828</v>
      </c>
      <c r="H1447" s="5" t="s">
        <v>164</v>
      </c>
      <c r="I1447" s="5" t="s">
        <v>133</v>
      </c>
      <c r="J1447" s="5" t="s">
        <v>302</v>
      </c>
      <c r="K1447" s="7">
        <v>43215</v>
      </c>
      <c r="L1447" s="7"/>
      <c r="M1447" s="6" t="s">
        <v>64</v>
      </c>
      <c r="N1447" s="5" t="s">
        <v>56</v>
      </c>
      <c r="O1447" s="9">
        <f>_xlfn.IFNA(VLOOKUP(Table1[[#This Row],[SMT]],'[2]2018'!$A$7:$U$90,3,FALSE),VLOOKUP(Table1[[#This Row],[SMT]],'[2]2019'!$A$7:$T$120,4,FALSE))</f>
        <v>43586</v>
      </c>
      <c r="P1447" s="6" t="str">
        <f>_xlfn.IFNA(VLOOKUP(Table1[[#This Row],[SMT]],'[2]2018'!$A$7:$U$90,4,FALSE),VLOOKUP(Table1[[#This Row],[SMT]],'[2]2019'!$A$7:$T$120,5,FALSE))</f>
        <v>Yes</v>
      </c>
      <c r="Q1447" s="6" t="s">
        <v>4526</v>
      </c>
      <c r="R1447" s="6" t="e">
        <f>VLOOKUP(Table1[[#This Row],[SMT]],'2018 K-1 Export'!A686:I2237,9,0)</f>
        <v>#N/A</v>
      </c>
      <c r="S1447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447" s="37" t="e">
        <f>VLOOKUP(Table1[[#This Row],[SMT]],'[1]Section 163(j) Election'!$A$5:$J$1406,7,0)</f>
        <v>#N/A</v>
      </c>
    </row>
    <row r="1448" spans="1:20" s="5" customFormat="1" ht="30" customHeight="1" x14ac:dyDescent="0.25">
      <c r="A1448" s="5" t="s">
        <v>3428</v>
      </c>
      <c r="B1448" s="15">
        <v>67599</v>
      </c>
      <c r="C1448" s="6">
        <v>100</v>
      </c>
      <c r="D1448" s="5" t="s">
        <v>3428</v>
      </c>
      <c r="E1448" s="5" t="s">
        <v>3429</v>
      </c>
      <c r="F1448" s="5" t="s">
        <v>3430</v>
      </c>
      <c r="G1448" s="5" t="s">
        <v>3431</v>
      </c>
      <c r="H1448" s="5" t="s">
        <v>132</v>
      </c>
      <c r="I1448" s="5" t="s">
        <v>133</v>
      </c>
      <c r="J1448" s="5" t="s">
        <v>274</v>
      </c>
      <c r="K1448" s="7">
        <v>43462</v>
      </c>
      <c r="L1448" s="7"/>
      <c r="M1448" s="6" t="s">
        <v>70</v>
      </c>
      <c r="N1448" s="5" t="s">
        <v>47</v>
      </c>
      <c r="O1448" s="9">
        <f>_xlfn.IFNA(VLOOKUP(Table1[[#This Row],[SMT]],'[2]2018'!$A$7:$U$90,3,FALSE),VLOOKUP(Table1[[#This Row],[SMT]],'[2]2019'!$A$7:$T$120,4,FALSE))</f>
        <v>44287</v>
      </c>
      <c r="P1448" s="6" t="str">
        <f>_xlfn.IFNA(VLOOKUP(Table1[[#This Row],[SMT]],'[2]2018'!$A$7:$U$90,4,FALSE),VLOOKUP(Table1[[#This Row],[SMT]],'[2]2019'!$A$7:$T$120,5,FALSE))</f>
        <v>Yes</v>
      </c>
      <c r="Q1448" s="6" t="s">
        <v>4526</v>
      </c>
      <c r="R1448" s="6" t="str">
        <f>VLOOKUP(Table1[[#This Row],[SMT]],'2018 K-1 Export'!A1334:I2885,9,0)</f>
        <v>No</v>
      </c>
      <c r="S1448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448" s="38" t="e">
        <f>VLOOKUP(Table1[[#This Row],[SMT]],'[1]Section 163(j) Election'!$A$5:$J$1406,7,0)</f>
        <v>#N/A</v>
      </c>
    </row>
    <row r="1449" spans="1:20" s="5" customFormat="1" ht="30" customHeight="1" x14ac:dyDescent="0.25">
      <c r="A1449" s="5" t="s">
        <v>84</v>
      </c>
      <c r="B1449" s="15">
        <v>67602</v>
      </c>
      <c r="C1449" s="6">
        <v>100</v>
      </c>
      <c r="D1449" s="5" t="s">
        <v>84</v>
      </c>
      <c r="E1449" s="5" t="s">
        <v>91</v>
      </c>
      <c r="F1449" s="5" t="s">
        <v>92</v>
      </c>
      <c r="G1449" s="5" t="s">
        <v>93</v>
      </c>
      <c r="H1449" s="5" t="s">
        <v>88</v>
      </c>
      <c r="I1449" s="5" t="s">
        <v>32</v>
      </c>
      <c r="J1449" s="5" t="s">
        <v>94</v>
      </c>
      <c r="K1449" s="7">
        <v>42787</v>
      </c>
      <c r="L1449" s="7"/>
      <c r="M1449" s="6" t="s">
        <v>90</v>
      </c>
      <c r="N1449" s="5" t="s">
        <v>56</v>
      </c>
      <c r="O1449" s="9"/>
      <c r="P1449" s="6" t="str">
        <f>VLOOKUP(Table1[[#This Row],[SMT]],Table13[[SMT'#]:[163 J Election Question]],9,0)</f>
        <v>Yes</v>
      </c>
      <c r="Q1449" s="6">
        <v>2018</v>
      </c>
      <c r="R1449" s="6"/>
      <c r="S1449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49" s="37">
        <f>VLOOKUP(Table1[[#This Row],[SMT]],'[1]Section 163(j) Election'!$A$5:$J$1406,7,0)</f>
        <v>2018</v>
      </c>
    </row>
    <row r="1450" spans="1:20" s="5" customFormat="1" ht="30" customHeight="1" x14ac:dyDescent="0.25">
      <c r="A1450" s="5" t="s">
        <v>84</v>
      </c>
      <c r="B1450" s="15">
        <v>67604</v>
      </c>
      <c r="C1450" s="6">
        <v>100</v>
      </c>
      <c r="D1450" s="5" t="s">
        <v>84</v>
      </c>
      <c r="E1450" s="5" t="s">
        <v>95</v>
      </c>
      <c r="F1450" s="5" t="s">
        <v>96</v>
      </c>
      <c r="G1450" s="5" t="s">
        <v>93</v>
      </c>
      <c r="H1450" s="5" t="s">
        <v>88</v>
      </c>
      <c r="I1450" s="5" t="s">
        <v>32</v>
      </c>
      <c r="J1450" s="5" t="s">
        <v>94</v>
      </c>
      <c r="K1450" s="7">
        <v>42712</v>
      </c>
      <c r="L1450" s="7"/>
      <c r="M1450" s="6" t="s">
        <v>90</v>
      </c>
      <c r="N1450" s="5" t="s">
        <v>47</v>
      </c>
      <c r="O1450" s="9"/>
      <c r="P1450" s="6" t="str">
        <f>VLOOKUP(Table1[[#This Row],[SMT]],Table13[[SMT'#]:[163 J Election Question]],9,0)</f>
        <v>Yes</v>
      </c>
      <c r="Q1450" s="6">
        <v>2018</v>
      </c>
      <c r="R1450" s="6"/>
      <c r="S145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50" s="38">
        <f>VLOOKUP(Table1[[#This Row],[SMT]],'[1]Section 163(j) Election'!$A$5:$J$1406,7,0)</f>
        <v>2018</v>
      </c>
    </row>
    <row r="1451" spans="1:20" s="5" customFormat="1" ht="30" customHeight="1" x14ac:dyDescent="0.25">
      <c r="A1451" s="5" t="s">
        <v>1882</v>
      </c>
      <c r="B1451" s="15">
        <v>67606</v>
      </c>
      <c r="C1451" s="6">
        <v>100</v>
      </c>
      <c r="D1451" s="5" t="s">
        <v>1882</v>
      </c>
      <c r="E1451" s="5" t="s">
        <v>1905</v>
      </c>
      <c r="F1451" s="5" t="s">
        <v>1906</v>
      </c>
      <c r="G1451" s="5" t="s">
        <v>1156</v>
      </c>
      <c r="H1451" s="5" t="s">
        <v>127</v>
      </c>
      <c r="I1451" s="5" t="s">
        <v>43</v>
      </c>
      <c r="J1451" s="5" t="s">
        <v>323</v>
      </c>
      <c r="K1451" s="7">
        <v>42676</v>
      </c>
      <c r="L1451" s="7"/>
      <c r="M1451" s="6" t="s">
        <v>90</v>
      </c>
      <c r="N1451" s="5" t="s">
        <v>47</v>
      </c>
      <c r="O1451" s="9"/>
      <c r="P1451" s="6" t="str">
        <f>VLOOKUP(Table1[[#This Row],[SMT]],Table13[[SMT'#]:[163 J Election Question]],9,0)</f>
        <v>No</v>
      </c>
      <c r="Q1451" s="6"/>
      <c r="R1451" s="6"/>
      <c r="S145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51" s="37">
        <f>VLOOKUP(Table1[[#This Row],[SMT]],'[1]Section 163(j) Election'!$A$5:$J$1406,7,0)</f>
        <v>0</v>
      </c>
    </row>
    <row r="1452" spans="1:20" s="5" customFormat="1" ht="30" customHeight="1" x14ac:dyDescent="0.25">
      <c r="A1452" s="5" t="s">
        <v>800</v>
      </c>
      <c r="B1452" s="15">
        <v>67611</v>
      </c>
      <c r="C1452" s="6">
        <v>24.21</v>
      </c>
      <c r="D1452" s="5" t="s">
        <v>800</v>
      </c>
      <c r="E1452" s="5" t="s">
        <v>823</v>
      </c>
      <c r="F1452" s="5" t="s">
        <v>824</v>
      </c>
      <c r="G1452" s="5" t="s">
        <v>607</v>
      </c>
      <c r="H1452" s="5" t="s">
        <v>499</v>
      </c>
      <c r="I1452" s="5" t="s">
        <v>43</v>
      </c>
      <c r="J1452" s="5" t="s">
        <v>19</v>
      </c>
      <c r="K1452" s="7">
        <v>42719</v>
      </c>
      <c r="L1452" s="7"/>
      <c r="M1452" s="6" t="s">
        <v>90</v>
      </c>
      <c r="N1452" s="5" t="s">
        <v>56</v>
      </c>
      <c r="O1452" s="9"/>
      <c r="P1452" s="6" t="str">
        <f>VLOOKUP(Table1[[#This Row],[SMT]],Table13[[SMT'#]:[163 J Election Question]],9,0)</f>
        <v>Yes</v>
      </c>
      <c r="Q1452" s="6">
        <v>2018</v>
      </c>
      <c r="R1452" s="6"/>
      <c r="S145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52" s="38">
        <f>VLOOKUP(Table1[[#This Row],[SMT]],'[1]Section 163(j) Election'!$A$5:$J$1406,7,0)</f>
        <v>2018</v>
      </c>
    </row>
    <row r="1453" spans="1:20" s="5" customFormat="1" ht="30" customHeight="1" x14ac:dyDescent="0.25">
      <c r="A1453" s="5" t="s">
        <v>961</v>
      </c>
      <c r="B1453" s="15">
        <v>67611</v>
      </c>
      <c r="C1453" s="6">
        <v>75.790000000000006</v>
      </c>
      <c r="D1453" s="5" t="s">
        <v>961</v>
      </c>
      <c r="E1453" s="5" t="s">
        <v>823</v>
      </c>
      <c r="F1453" s="5" t="s">
        <v>824</v>
      </c>
      <c r="G1453" s="5" t="s">
        <v>607</v>
      </c>
      <c r="H1453" s="5" t="s">
        <v>499</v>
      </c>
      <c r="I1453" s="5" t="s">
        <v>43</v>
      </c>
      <c r="J1453" s="5" t="s">
        <v>19</v>
      </c>
      <c r="K1453" s="7">
        <v>42719</v>
      </c>
      <c r="L1453" s="7"/>
      <c r="M1453" s="6" t="s">
        <v>90</v>
      </c>
      <c r="N1453" s="5" t="s">
        <v>56</v>
      </c>
      <c r="O1453" s="9"/>
      <c r="P1453" s="6" t="str">
        <f>VLOOKUP(Table1[[#This Row],[SMT]],Table13[[SMT'#]:[163 J Election Question]],9,0)</f>
        <v>Yes</v>
      </c>
      <c r="Q1453" s="6">
        <v>2018</v>
      </c>
      <c r="R1453" s="6"/>
      <c r="S145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53" s="37">
        <f>VLOOKUP(Table1[[#This Row],[SMT]],'[1]Section 163(j) Election'!$A$5:$J$1406,7,0)</f>
        <v>2018</v>
      </c>
    </row>
    <row r="1454" spans="1:20" s="5" customFormat="1" ht="30" customHeight="1" x14ac:dyDescent="0.25">
      <c r="A1454" s="5" t="s">
        <v>3946</v>
      </c>
      <c r="B1454" s="15">
        <v>67612</v>
      </c>
      <c r="C1454" s="6">
        <v>100</v>
      </c>
      <c r="D1454" s="5" t="s">
        <v>3946</v>
      </c>
      <c r="E1454" s="5" t="s">
        <v>3956</v>
      </c>
      <c r="F1454" s="5" t="s">
        <v>3957</v>
      </c>
      <c r="G1454" s="5" t="s">
        <v>607</v>
      </c>
      <c r="H1454" s="5" t="s">
        <v>499</v>
      </c>
      <c r="I1454" s="5" t="s">
        <v>43</v>
      </c>
      <c r="J1454" s="5" t="s">
        <v>19</v>
      </c>
      <c r="K1454" s="7">
        <v>42704</v>
      </c>
      <c r="L1454" s="7"/>
      <c r="M1454" s="6" t="s">
        <v>105</v>
      </c>
      <c r="N1454" s="5" t="s">
        <v>56</v>
      </c>
      <c r="O1454" s="9"/>
      <c r="P1454" s="6" t="str">
        <f>VLOOKUP(Table1[[#This Row],[SMT]],Table13[[SMT'#]:[163 J Election Question]],9,0)</f>
        <v>Yes</v>
      </c>
      <c r="Q1454" s="6">
        <v>2018</v>
      </c>
      <c r="R1454" s="6"/>
      <c r="S145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54" s="38">
        <f>VLOOKUP(Table1[[#This Row],[SMT]],'[1]Section 163(j) Election'!$A$5:$J$1406,7,0)</f>
        <v>0</v>
      </c>
    </row>
    <row r="1455" spans="1:20" s="5" customFormat="1" ht="30" customHeight="1" x14ac:dyDescent="0.25">
      <c r="A1455" s="5" t="s">
        <v>686</v>
      </c>
      <c r="B1455" s="15">
        <v>67614</v>
      </c>
      <c r="C1455" s="6">
        <v>100</v>
      </c>
      <c r="D1455" s="5" t="s">
        <v>686</v>
      </c>
      <c r="E1455" s="5" t="s">
        <v>730</v>
      </c>
      <c r="F1455" s="5" t="s">
        <v>731</v>
      </c>
      <c r="G1455" s="5" t="s">
        <v>732</v>
      </c>
      <c r="H1455" s="5" t="s">
        <v>431</v>
      </c>
      <c r="I1455" s="5" t="s">
        <v>43</v>
      </c>
      <c r="J1455" s="5" t="s">
        <v>432</v>
      </c>
      <c r="K1455" s="7">
        <v>42719</v>
      </c>
      <c r="L1455" s="7"/>
      <c r="M1455" s="6" t="s">
        <v>64</v>
      </c>
      <c r="N1455" s="5" t="s">
        <v>47</v>
      </c>
      <c r="O1455" s="9"/>
      <c r="P1455" s="6" t="str">
        <f>VLOOKUP(Table1[[#This Row],[SMT]],Table13[[SMT'#]:[163 J Election Question]],9,0)</f>
        <v>Yes</v>
      </c>
      <c r="Q1455" s="6">
        <v>2018</v>
      </c>
      <c r="R1455" s="6"/>
      <c r="S145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55" s="37">
        <f>VLOOKUP(Table1[[#This Row],[SMT]],'[1]Section 163(j) Election'!$A$5:$J$1406,7,0)</f>
        <v>2018</v>
      </c>
    </row>
    <row r="1456" spans="1:20" s="5" customFormat="1" ht="30" customHeight="1" x14ac:dyDescent="0.25">
      <c r="A1456" s="5" t="s">
        <v>3958</v>
      </c>
      <c r="B1456" s="15">
        <v>67618</v>
      </c>
      <c r="C1456" s="6">
        <v>100</v>
      </c>
      <c r="D1456" s="5" t="s">
        <v>3958</v>
      </c>
      <c r="E1456" s="5" t="s">
        <v>4005</v>
      </c>
      <c r="F1456" s="5" t="s">
        <v>4006</v>
      </c>
      <c r="G1456" s="5" t="s">
        <v>4007</v>
      </c>
      <c r="H1456" s="5" t="s">
        <v>139</v>
      </c>
      <c r="I1456" s="5" t="s">
        <v>32</v>
      </c>
      <c r="J1456" s="5" t="s">
        <v>2244</v>
      </c>
      <c r="K1456" s="7">
        <v>42660</v>
      </c>
      <c r="L1456" s="7"/>
      <c r="M1456" s="6" t="s">
        <v>454</v>
      </c>
      <c r="N1456" s="5" t="s">
        <v>56</v>
      </c>
      <c r="O1456" s="9"/>
      <c r="P1456" s="6" t="str">
        <f>VLOOKUP(Table1[[#This Row],[SMT]],Table13[[SMT'#]:[163 J Election Question]],9,0)</f>
        <v>Yes</v>
      </c>
      <c r="Q1456" s="6">
        <v>2018</v>
      </c>
      <c r="R1456" s="6"/>
      <c r="S145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56" s="38">
        <f>VLOOKUP(Table1[[#This Row],[SMT]],'[1]Section 163(j) Election'!$A$5:$J$1406,7,0)</f>
        <v>2018</v>
      </c>
    </row>
    <row r="1457" spans="1:20" s="27" customFormat="1" ht="30" customHeight="1" x14ac:dyDescent="0.25">
      <c r="A1457" s="5" t="s">
        <v>1907</v>
      </c>
      <c r="B1457" s="15">
        <v>67623</v>
      </c>
      <c r="C1457" s="6">
        <v>100</v>
      </c>
      <c r="D1457" s="5" t="s">
        <v>1907</v>
      </c>
      <c r="E1457" s="5" t="s">
        <v>1912</v>
      </c>
      <c r="F1457" s="5" t="s">
        <v>1913</v>
      </c>
      <c r="G1457" s="5" t="s">
        <v>1914</v>
      </c>
      <c r="H1457" s="5" t="s">
        <v>139</v>
      </c>
      <c r="I1457" s="5" t="s">
        <v>32</v>
      </c>
      <c r="J1457" s="5" t="s">
        <v>110</v>
      </c>
      <c r="K1457" s="7">
        <v>42977</v>
      </c>
      <c r="L1457" s="7"/>
      <c r="M1457" s="6" t="s">
        <v>105</v>
      </c>
      <c r="N1457" s="5" t="s">
        <v>47</v>
      </c>
      <c r="O1457" s="9"/>
      <c r="P1457" s="6" t="str">
        <f>VLOOKUP(Table1[[#This Row],[SMT]],Table13[[SMT'#]:[163 J Election Question]],9,0)</f>
        <v>Yes</v>
      </c>
      <c r="Q1457" s="6">
        <v>2018</v>
      </c>
      <c r="R1457" s="6"/>
      <c r="S145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57" s="37">
        <f>VLOOKUP(Table1[[#This Row],[SMT]],'[1]Section 163(j) Election'!$A$5:$J$1406,7,0)</f>
        <v>2018</v>
      </c>
    </row>
    <row r="1458" spans="1:20" s="5" customFormat="1" ht="30" customHeight="1" x14ac:dyDescent="0.25">
      <c r="A1458" s="5" t="s">
        <v>1135</v>
      </c>
      <c r="B1458" s="15">
        <v>67629</v>
      </c>
      <c r="C1458" s="6">
        <v>100</v>
      </c>
      <c r="D1458" s="5" t="s">
        <v>1135</v>
      </c>
      <c r="E1458" s="5" t="s">
        <v>1149</v>
      </c>
      <c r="F1458" s="5" t="s">
        <v>1150</v>
      </c>
      <c r="G1458" s="5" t="s">
        <v>1074</v>
      </c>
      <c r="H1458" s="5" t="s">
        <v>499</v>
      </c>
      <c r="I1458" s="5" t="s">
        <v>43</v>
      </c>
      <c r="J1458" s="5" t="s">
        <v>862</v>
      </c>
      <c r="K1458" s="7">
        <v>42723</v>
      </c>
      <c r="L1458" s="7"/>
      <c r="M1458" s="6" t="s">
        <v>454</v>
      </c>
      <c r="N1458" s="5" t="s">
        <v>47</v>
      </c>
      <c r="O1458" s="9"/>
      <c r="P1458" s="6" t="str">
        <f>VLOOKUP(Table1[[#This Row],[SMT]],Table13[[SMT'#]:[163 J Election Question]],9,0)</f>
        <v>Yes</v>
      </c>
      <c r="Q1458" s="6">
        <v>2018</v>
      </c>
      <c r="R1458" s="6"/>
      <c r="S145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58" s="38">
        <f>VLOOKUP(Table1[[#This Row],[SMT]],'[1]Section 163(j) Election'!$A$5:$J$1406,7,0)</f>
        <v>2018</v>
      </c>
    </row>
    <row r="1459" spans="1:20" s="5" customFormat="1" ht="30" customHeight="1" x14ac:dyDescent="0.25">
      <c r="A1459" s="5" t="s">
        <v>686</v>
      </c>
      <c r="B1459" s="19">
        <v>67631</v>
      </c>
      <c r="C1459" s="20">
        <v>100</v>
      </c>
      <c r="D1459" s="21" t="s">
        <v>686</v>
      </c>
      <c r="E1459" s="21" t="s">
        <v>733</v>
      </c>
      <c r="F1459" s="21" t="s">
        <v>734</v>
      </c>
      <c r="G1459" s="21" t="s">
        <v>735</v>
      </c>
      <c r="H1459" s="5" t="s">
        <v>42</v>
      </c>
      <c r="I1459" s="5" t="s">
        <v>43</v>
      </c>
      <c r="J1459" s="21" t="s">
        <v>736</v>
      </c>
      <c r="K1459" s="22">
        <v>43096</v>
      </c>
      <c r="L1459" s="22"/>
      <c r="M1459" s="20" t="s">
        <v>64</v>
      </c>
      <c r="N1459" s="21" t="s">
        <v>47</v>
      </c>
      <c r="O1459" s="23"/>
      <c r="P1459" s="20" t="s">
        <v>21</v>
      </c>
      <c r="Q1459" s="20">
        <v>2019</v>
      </c>
      <c r="R1459" s="6"/>
      <c r="S1459" s="37" t="str">
        <f>IF(VLOOKUP(Table1[[#This Row],[SMT]],'[1]Section 163(j) Election'!$A$5:$H$1484,8,0)=Table1[[#This Row],[Make Section 163j Election (Yes/No)]],"MATCH",VLOOKUP(Table1[[#This Row],[SMT]],'[1]Section 163(j) Election'!$A$5:$H$1406,8,0))</f>
        <v>NO</v>
      </c>
      <c r="T1459" s="37">
        <f>VLOOKUP(Table1[[#This Row],[SMT]],'[1]Section 163(j) Election'!$A$5:$J$1406,7,0)</f>
        <v>2019</v>
      </c>
    </row>
    <row r="1460" spans="1:20" s="5" customFormat="1" ht="30" customHeight="1" x14ac:dyDescent="0.25">
      <c r="A1460" s="5" t="s">
        <v>1927</v>
      </c>
      <c r="B1460" s="15">
        <v>67635</v>
      </c>
      <c r="C1460" s="6">
        <v>100</v>
      </c>
      <c r="D1460" s="5" t="s">
        <v>1927</v>
      </c>
      <c r="E1460" s="5" t="s">
        <v>1941</v>
      </c>
      <c r="F1460" s="5" t="s">
        <v>1942</v>
      </c>
      <c r="G1460" s="5" t="s">
        <v>1943</v>
      </c>
      <c r="H1460" s="5" t="s">
        <v>115</v>
      </c>
      <c r="I1460" s="5" t="s">
        <v>43</v>
      </c>
      <c r="J1460" s="5" t="s">
        <v>1381</v>
      </c>
      <c r="K1460" s="7">
        <v>42733</v>
      </c>
      <c r="L1460" s="7"/>
      <c r="M1460" s="6" t="s">
        <v>105</v>
      </c>
      <c r="N1460" s="5" t="s">
        <v>47</v>
      </c>
      <c r="O1460" s="9"/>
      <c r="P1460" s="6" t="str">
        <f>VLOOKUP(Table1[[#This Row],[SMT]],Table13[[SMT'#]:[163 J Election Question]],9,0)</f>
        <v>Yes</v>
      </c>
      <c r="Q1460" s="6">
        <v>2018</v>
      </c>
      <c r="R1460" s="6"/>
      <c r="S146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60" s="38">
        <f>VLOOKUP(Table1[[#This Row],[SMT]],'[1]Section 163(j) Election'!$A$5:$J$1406,7,0)</f>
        <v>2018</v>
      </c>
    </row>
    <row r="1461" spans="1:20" s="5" customFormat="1" ht="30" customHeight="1" x14ac:dyDescent="0.25">
      <c r="A1461" s="5" t="s">
        <v>666</v>
      </c>
      <c r="B1461" s="15">
        <v>67637</v>
      </c>
      <c r="C1461" s="6">
        <v>100</v>
      </c>
      <c r="D1461" s="5" t="s">
        <v>666</v>
      </c>
      <c r="E1461" s="5" t="s">
        <v>667</v>
      </c>
      <c r="F1461" s="5" t="s">
        <v>668</v>
      </c>
      <c r="G1461" s="5" t="s">
        <v>574</v>
      </c>
      <c r="H1461" s="5" t="s">
        <v>431</v>
      </c>
      <c r="I1461" s="5" t="s">
        <v>43</v>
      </c>
      <c r="J1461" s="5" t="s">
        <v>432</v>
      </c>
      <c r="K1461" s="7">
        <v>43227</v>
      </c>
      <c r="L1461" s="7"/>
      <c r="M1461" s="6" t="s">
        <v>83</v>
      </c>
      <c r="N1461" s="5" t="s">
        <v>47</v>
      </c>
      <c r="O1461" s="9">
        <f>_xlfn.IFNA(VLOOKUP(Table1[[#This Row],[SMT]],'[2]2018'!$A$7:$U$90,3,FALSE),VLOOKUP(Table1[[#This Row],[SMT]],'[2]2019'!$A$7:$T$120,4,FALSE))</f>
        <v>43739</v>
      </c>
      <c r="P1461" s="6" t="str">
        <f>_xlfn.IFNA(VLOOKUP(Table1[[#This Row],[SMT]],'[2]2018'!$A$7:$U$90,4,FALSE),VLOOKUP(Table1[[#This Row],[SMT]],'[2]2019'!$A$7:$T$120,5,FALSE))</f>
        <v>Yes</v>
      </c>
      <c r="Q1461" s="6" t="s">
        <v>4526</v>
      </c>
      <c r="R1461" s="6" t="str">
        <f>VLOOKUP(Table1[[#This Row],[SMT]],'2018 K-1 Export'!A179:I1730,9,0)</f>
        <v>No</v>
      </c>
      <c r="S1461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461" s="37" t="e">
        <f>VLOOKUP(Table1[[#This Row],[SMT]],'[1]Section 163(j) Election'!$A$5:$J$1406,7,0)</f>
        <v>#N/A</v>
      </c>
    </row>
    <row r="1462" spans="1:20" s="5" customFormat="1" ht="30" customHeight="1" x14ac:dyDescent="0.25">
      <c r="A1462" s="5" t="s">
        <v>1553</v>
      </c>
      <c r="B1462" s="15">
        <v>67639</v>
      </c>
      <c r="C1462" s="6">
        <v>100</v>
      </c>
      <c r="D1462" s="5" t="s">
        <v>1553</v>
      </c>
      <c r="E1462" s="5" t="s">
        <v>1579</v>
      </c>
      <c r="F1462" s="5" t="s">
        <v>1580</v>
      </c>
      <c r="G1462" s="5" t="s">
        <v>1574</v>
      </c>
      <c r="H1462" s="5" t="s">
        <v>42</v>
      </c>
      <c r="I1462" s="5" t="s">
        <v>43</v>
      </c>
      <c r="J1462" s="5" t="s">
        <v>228</v>
      </c>
      <c r="K1462" s="7">
        <v>42593</v>
      </c>
      <c r="L1462" s="7"/>
      <c r="M1462" s="6" t="s">
        <v>90</v>
      </c>
      <c r="N1462" s="5" t="s">
        <v>47</v>
      </c>
      <c r="O1462" s="9"/>
      <c r="P1462" s="6" t="str">
        <f>VLOOKUP(Table1[[#This Row],[SMT]],Table13[[SMT'#]:[163 J Election Question]],9,0)</f>
        <v>Yes</v>
      </c>
      <c r="Q1462" s="6">
        <v>2018</v>
      </c>
      <c r="R1462" s="6"/>
      <c r="S146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62" s="38">
        <f>VLOOKUP(Table1[[#This Row],[SMT]],'[1]Section 163(j) Election'!$A$5:$J$1406,7,0)</f>
        <v>2018</v>
      </c>
    </row>
    <row r="1463" spans="1:20" s="5" customFormat="1" ht="30" customHeight="1" x14ac:dyDescent="0.25">
      <c r="A1463" s="5" t="s">
        <v>1553</v>
      </c>
      <c r="B1463" s="15">
        <v>67640</v>
      </c>
      <c r="C1463" s="6">
        <v>100</v>
      </c>
      <c r="D1463" s="5" t="s">
        <v>1553</v>
      </c>
      <c r="E1463" s="5" t="s">
        <v>1581</v>
      </c>
      <c r="F1463" s="5" t="s">
        <v>1582</v>
      </c>
      <c r="G1463" s="5" t="s">
        <v>1574</v>
      </c>
      <c r="H1463" s="5" t="s">
        <v>42</v>
      </c>
      <c r="I1463" s="5" t="s">
        <v>43</v>
      </c>
      <c r="J1463" s="5" t="s">
        <v>228</v>
      </c>
      <c r="K1463" s="7">
        <v>42593</v>
      </c>
      <c r="L1463" s="7"/>
      <c r="M1463" s="6" t="s">
        <v>90</v>
      </c>
      <c r="N1463" s="5" t="s">
        <v>47</v>
      </c>
      <c r="O1463" s="9"/>
      <c r="P1463" s="6" t="str">
        <f>VLOOKUP(Table1[[#This Row],[SMT]],Table13[[SMT'#]:[163 J Election Question]],9,0)</f>
        <v>Yes</v>
      </c>
      <c r="Q1463" s="6">
        <v>2018</v>
      </c>
      <c r="R1463" s="6"/>
      <c r="S146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63" s="37">
        <f>VLOOKUP(Table1[[#This Row],[SMT]],'[1]Section 163(j) Election'!$A$5:$J$1406,7,0)</f>
        <v>2018</v>
      </c>
    </row>
    <row r="1464" spans="1:20" s="5" customFormat="1" ht="30" customHeight="1" x14ac:dyDescent="0.25">
      <c r="A1464" s="5" t="s">
        <v>961</v>
      </c>
      <c r="B1464" s="15">
        <v>67641</v>
      </c>
      <c r="C1464" s="6">
        <v>100</v>
      </c>
      <c r="D1464" s="5" t="s">
        <v>961</v>
      </c>
      <c r="E1464" s="5" t="s">
        <v>968</v>
      </c>
      <c r="F1464" s="5" t="s">
        <v>969</v>
      </c>
      <c r="G1464" s="5" t="s">
        <v>970</v>
      </c>
      <c r="H1464" s="5" t="s">
        <v>42</v>
      </c>
      <c r="I1464" s="5" t="s">
        <v>43</v>
      </c>
      <c r="J1464" s="5" t="s">
        <v>525</v>
      </c>
      <c r="K1464" s="7">
        <v>42979</v>
      </c>
      <c r="L1464" s="7"/>
      <c r="M1464" s="6" t="s">
        <v>105</v>
      </c>
      <c r="N1464" s="5" t="s">
        <v>26</v>
      </c>
      <c r="O1464" s="9"/>
      <c r="P1464" s="6" t="str">
        <f>VLOOKUP(Table1[[#This Row],[SMT]],Table13[[SMT'#]:[163 J Election Question]],9,0)</f>
        <v>Yes</v>
      </c>
      <c r="Q1464" s="6">
        <v>2018</v>
      </c>
      <c r="R1464" s="6"/>
      <c r="S146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64" s="38">
        <f>VLOOKUP(Table1[[#This Row],[SMT]],'[1]Section 163(j) Election'!$A$5:$J$1406,7,0)</f>
        <v>2018</v>
      </c>
    </row>
    <row r="1465" spans="1:20" s="5" customFormat="1" ht="30" customHeight="1" x14ac:dyDescent="0.25">
      <c r="A1465" s="5" t="s">
        <v>1733</v>
      </c>
      <c r="B1465" s="15">
        <v>67654</v>
      </c>
      <c r="C1465" s="6">
        <v>100</v>
      </c>
      <c r="D1465" s="5" t="s">
        <v>1733</v>
      </c>
      <c r="E1465" s="5" t="s">
        <v>1738</v>
      </c>
      <c r="F1465" s="5" t="s">
        <v>1739</v>
      </c>
      <c r="G1465" s="5" t="s">
        <v>557</v>
      </c>
      <c r="H1465" s="5" t="s">
        <v>524</v>
      </c>
      <c r="I1465" s="5" t="s">
        <v>43</v>
      </c>
      <c r="J1465" s="5" t="s">
        <v>494</v>
      </c>
      <c r="K1465" s="7">
        <v>42704</v>
      </c>
      <c r="L1465" s="7"/>
      <c r="M1465" s="6" t="s">
        <v>90</v>
      </c>
      <c r="N1465" s="5" t="s">
        <v>47</v>
      </c>
      <c r="O1465" s="9"/>
      <c r="P1465" s="6" t="str">
        <f>VLOOKUP(Table1[[#This Row],[SMT]],Table13[[SMT'#]:[163 J Election Question]],9,0)</f>
        <v>Yes</v>
      </c>
      <c r="Q1465" s="6">
        <v>2018</v>
      </c>
      <c r="R1465" s="6"/>
      <c r="S146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65" s="37">
        <f>VLOOKUP(Table1[[#This Row],[SMT]],'[1]Section 163(j) Election'!$A$5:$J$1406,7,0)</f>
        <v>2018</v>
      </c>
    </row>
    <row r="1466" spans="1:20" s="5" customFormat="1" ht="30" customHeight="1" x14ac:dyDescent="0.25">
      <c r="A1466" s="18" t="s">
        <v>1907</v>
      </c>
      <c r="B1466" s="19">
        <v>67655</v>
      </c>
      <c r="C1466" s="20">
        <v>100</v>
      </c>
      <c r="D1466" s="21" t="s">
        <v>1907</v>
      </c>
      <c r="E1466" s="21" t="s">
        <v>1915</v>
      </c>
      <c r="F1466" s="21" t="s">
        <v>1916</v>
      </c>
      <c r="G1466" s="21" t="s">
        <v>1917</v>
      </c>
      <c r="H1466" s="18" t="s">
        <v>77</v>
      </c>
      <c r="I1466" s="18" t="s">
        <v>32</v>
      </c>
      <c r="J1466" s="21" t="s">
        <v>33</v>
      </c>
      <c r="K1466" s="22">
        <v>42943</v>
      </c>
      <c r="L1466" s="22"/>
      <c r="M1466" s="20" t="s">
        <v>64</v>
      </c>
      <c r="N1466" s="21" t="s">
        <v>47</v>
      </c>
      <c r="O1466" s="23">
        <v>43496</v>
      </c>
      <c r="P1466" s="20" t="s">
        <v>21</v>
      </c>
      <c r="Q1466" s="20">
        <v>2019</v>
      </c>
      <c r="R1466" s="24"/>
      <c r="S146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66" s="38">
        <f>VLOOKUP(Table1[[#This Row],[SMT]],'[1]Section 163(j) Election'!$A$5:$J$1406,7,0)</f>
        <v>2018</v>
      </c>
    </row>
    <row r="1467" spans="1:20" s="5" customFormat="1" ht="30" customHeight="1" x14ac:dyDescent="0.25">
      <c r="A1467" s="5" t="s">
        <v>1553</v>
      </c>
      <c r="B1467" s="15">
        <v>67664</v>
      </c>
      <c r="C1467" s="6">
        <v>100</v>
      </c>
      <c r="D1467" s="5" t="s">
        <v>1553</v>
      </c>
      <c r="E1467" s="5" t="s">
        <v>1583</v>
      </c>
      <c r="F1467" s="5" t="s">
        <v>1584</v>
      </c>
      <c r="G1467" s="5" t="s">
        <v>1502</v>
      </c>
      <c r="H1467" s="5" t="s">
        <v>42</v>
      </c>
      <c r="I1467" s="5" t="s">
        <v>43</v>
      </c>
      <c r="J1467" s="5" t="s">
        <v>631</v>
      </c>
      <c r="K1467" s="7">
        <v>42682</v>
      </c>
      <c r="L1467" s="7"/>
      <c r="M1467" s="6" t="s">
        <v>64</v>
      </c>
      <c r="N1467" s="5" t="s">
        <v>26</v>
      </c>
      <c r="O1467" s="9"/>
      <c r="P1467" s="6" t="str">
        <f>VLOOKUP(Table1[[#This Row],[SMT]],Table13[[SMT'#]:[163 J Election Question]],9,0)</f>
        <v>Yes</v>
      </c>
      <c r="Q1467" s="6">
        <v>2018</v>
      </c>
      <c r="R1467" s="6"/>
      <c r="S146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67" s="37">
        <f>VLOOKUP(Table1[[#This Row],[SMT]],'[1]Section 163(j) Election'!$A$5:$J$1406,7,0)</f>
        <v>2018</v>
      </c>
    </row>
    <row r="1468" spans="1:20" s="5" customFormat="1" ht="30" customHeight="1" x14ac:dyDescent="0.25">
      <c r="A1468" s="5" t="s">
        <v>1135</v>
      </c>
      <c r="B1468" s="15">
        <v>67665</v>
      </c>
      <c r="C1468" s="6">
        <v>100</v>
      </c>
      <c r="D1468" s="5" t="s">
        <v>1135</v>
      </c>
      <c r="E1468" s="5" t="s">
        <v>1151</v>
      </c>
      <c r="F1468" s="5" t="s">
        <v>1152</v>
      </c>
      <c r="G1468" s="5" t="s">
        <v>1153</v>
      </c>
      <c r="H1468" s="5" t="s">
        <v>524</v>
      </c>
      <c r="I1468" s="5" t="s">
        <v>43</v>
      </c>
      <c r="J1468" s="5" t="s">
        <v>676</v>
      </c>
      <c r="K1468" s="7">
        <v>42705</v>
      </c>
      <c r="L1468" s="7"/>
      <c r="M1468" s="6" t="s">
        <v>105</v>
      </c>
      <c r="N1468" s="5" t="s">
        <v>47</v>
      </c>
      <c r="O1468" s="9"/>
      <c r="P1468" s="6" t="str">
        <f>VLOOKUP(Table1[[#This Row],[SMT]],Table13[[SMT'#]:[163 J Election Question]],9,0)</f>
        <v>Yes</v>
      </c>
      <c r="Q1468" s="6">
        <v>2018</v>
      </c>
      <c r="R1468" s="6"/>
      <c r="S1468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68" s="38">
        <f>VLOOKUP(Table1[[#This Row],[SMT]],'[1]Section 163(j) Election'!$A$5:$J$1406,7,0)</f>
        <v>2018</v>
      </c>
    </row>
    <row r="1469" spans="1:20" s="5" customFormat="1" ht="30" customHeight="1" x14ac:dyDescent="0.25">
      <c r="A1469" s="5" t="s">
        <v>1907</v>
      </c>
      <c r="B1469" s="15">
        <v>67666</v>
      </c>
      <c r="C1469" s="6">
        <v>100</v>
      </c>
      <c r="D1469" s="5" t="s">
        <v>1907</v>
      </c>
      <c r="E1469" s="5" t="s">
        <v>1918</v>
      </c>
      <c r="F1469" s="5" t="s">
        <v>1919</v>
      </c>
      <c r="G1469" s="5" t="s">
        <v>1920</v>
      </c>
      <c r="H1469" s="5" t="s">
        <v>100</v>
      </c>
      <c r="I1469" s="5" t="s">
        <v>32</v>
      </c>
      <c r="J1469" s="5" t="s">
        <v>89</v>
      </c>
      <c r="K1469" s="7">
        <v>43430</v>
      </c>
      <c r="L1469" s="7"/>
      <c r="M1469" s="6" t="s">
        <v>105</v>
      </c>
      <c r="N1469" s="5" t="s">
        <v>56</v>
      </c>
      <c r="O1469" s="9">
        <f>_xlfn.IFNA(VLOOKUP(Table1[[#This Row],[SMT]],'[2]2018'!$A$7:$U$90,3,FALSE),VLOOKUP(Table1[[#This Row],[SMT]],'[2]2019'!$A$7:$T$120,4,FALSE))</f>
        <v>43800</v>
      </c>
      <c r="P1469" s="6" t="str">
        <f>_xlfn.IFNA(VLOOKUP(Table1[[#This Row],[SMT]],'[2]2018'!$A$7:$U$90,4,FALSE),VLOOKUP(Table1[[#This Row],[SMT]],'[2]2019'!$A$7:$T$120,5,FALSE))</f>
        <v>Yes</v>
      </c>
      <c r="Q1469" s="6">
        <v>2018</v>
      </c>
      <c r="R1469" s="6" t="str">
        <f>VLOOKUP(Table1[[#This Row],[SMT]],'2018 K-1 Export'!A689:I2240,9,0)</f>
        <v>Yes</v>
      </c>
      <c r="S1469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469" s="37" t="e">
        <f>VLOOKUP(Table1[[#This Row],[SMT]],'[1]Section 163(j) Election'!$A$5:$J$1406,7,0)</f>
        <v>#N/A</v>
      </c>
    </row>
    <row r="1470" spans="1:20" s="5" customFormat="1" ht="30" customHeight="1" x14ac:dyDescent="0.25">
      <c r="A1470" s="18" t="s">
        <v>1907</v>
      </c>
      <c r="B1470" s="19">
        <v>67721</v>
      </c>
      <c r="C1470" s="20">
        <v>100</v>
      </c>
      <c r="D1470" s="21" t="s">
        <v>1907</v>
      </c>
      <c r="E1470" s="21" t="s">
        <v>1921</v>
      </c>
      <c r="F1470" s="21" t="s">
        <v>1922</v>
      </c>
      <c r="G1470" s="21" t="s">
        <v>1923</v>
      </c>
      <c r="H1470" s="18" t="s">
        <v>53</v>
      </c>
      <c r="I1470" s="18" t="s">
        <v>43</v>
      </c>
      <c r="J1470" s="21" t="s">
        <v>329</v>
      </c>
      <c r="K1470" s="22">
        <v>42936</v>
      </c>
      <c r="L1470" s="22"/>
      <c r="M1470" s="20" t="s">
        <v>64</v>
      </c>
      <c r="N1470" s="21" t="s">
        <v>47</v>
      </c>
      <c r="O1470" s="23"/>
      <c r="P1470" s="20" t="s">
        <v>21</v>
      </c>
      <c r="Q1470" s="20">
        <v>2019</v>
      </c>
      <c r="R1470" s="24"/>
      <c r="S1470" s="38" t="str">
        <f>IF(VLOOKUP(Table1[[#This Row],[SMT]],'[1]Section 163(j) Election'!$A$5:$H$1484,8,0)=Table1[[#This Row],[Make Section 163j Election (Yes/No)]],"MATCH",VLOOKUP(Table1[[#This Row],[SMT]],'[1]Section 163(j) Election'!$A$5:$H$1406,8,0))</f>
        <v>NO</v>
      </c>
      <c r="T1470" s="38">
        <f>VLOOKUP(Table1[[#This Row],[SMT]],'[1]Section 163(j) Election'!$A$5:$J$1406,7,0)</f>
        <v>2019</v>
      </c>
    </row>
    <row r="1471" spans="1:20" s="5" customFormat="1" ht="30" customHeight="1" x14ac:dyDescent="0.25">
      <c r="A1471" s="5" t="s">
        <v>1907</v>
      </c>
      <c r="B1471" s="15">
        <v>67739</v>
      </c>
      <c r="C1471" s="6">
        <v>100</v>
      </c>
      <c r="D1471" s="5" t="s">
        <v>1907</v>
      </c>
      <c r="E1471" s="5" t="s">
        <v>1924</v>
      </c>
      <c r="F1471" s="5" t="s">
        <v>1925</v>
      </c>
      <c r="G1471" s="5" t="s">
        <v>1926</v>
      </c>
      <c r="H1471" s="5" t="s">
        <v>289</v>
      </c>
      <c r="I1471" s="5" t="s">
        <v>133</v>
      </c>
      <c r="J1471" s="5" t="s">
        <v>1509</v>
      </c>
      <c r="K1471" s="7">
        <v>43097</v>
      </c>
      <c r="L1471" s="7"/>
      <c r="M1471" s="6" t="s">
        <v>105</v>
      </c>
      <c r="N1471" s="5" t="s">
        <v>26</v>
      </c>
      <c r="O1471" s="9"/>
      <c r="P1471" s="6" t="str">
        <f>VLOOKUP(Table1[[#This Row],[SMT]],Table13[[SMT'#]:[163 J Election Question]],9,0)</f>
        <v>Yes</v>
      </c>
      <c r="Q1471" s="6">
        <v>2018</v>
      </c>
      <c r="R1471" s="6"/>
      <c r="S147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71" s="37">
        <f>VLOOKUP(Table1[[#This Row],[SMT]],'[1]Section 163(j) Election'!$A$5:$J$1406,7,0)</f>
        <v>2018</v>
      </c>
    </row>
    <row r="1472" spans="1:20" s="5" customFormat="1" ht="30" customHeight="1" x14ac:dyDescent="0.25">
      <c r="A1472" s="5" t="s">
        <v>1944</v>
      </c>
      <c r="B1472" s="15">
        <v>67749</v>
      </c>
      <c r="C1472" s="6">
        <v>100</v>
      </c>
      <c r="D1472" s="5" t="s">
        <v>1944</v>
      </c>
      <c r="E1472" s="5" t="s">
        <v>1950</v>
      </c>
      <c r="F1472" s="5" t="s">
        <v>1951</v>
      </c>
      <c r="G1472" s="5" t="s">
        <v>956</v>
      </c>
      <c r="H1472" s="5" t="s">
        <v>127</v>
      </c>
      <c r="I1472" s="5" t="s">
        <v>43</v>
      </c>
      <c r="J1472" s="5" t="s">
        <v>957</v>
      </c>
      <c r="K1472" s="7">
        <v>42886</v>
      </c>
      <c r="L1472" s="7"/>
      <c r="M1472" s="6" t="s">
        <v>90</v>
      </c>
      <c r="N1472" s="5" t="s">
        <v>47</v>
      </c>
      <c r="O1472" s="9"/>
      <c r="P1472" s="6" t="str">
        <f>VLOOKUP(Table1[[#This Row],[SMT]],Table13[[SMT'#]:[163 J Election Question]],9,0)</f>
        <v>Yes</v>
      </c>
      <c r="Q1472" s="6">
        <v>2018</v>
      </c>
      <c r="R1472" s="6"/>
      <c r="S147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72" s="38">
        <f>VLOOKUP(Table1[[#This Row],[SMT]],'[1]Section 163(j) Election'!$A$5:$J$1406,7,0)</f>
        <v>2018</v>
      </c>
    </row>
    <row r="1473" spans="1:20" s="5" customFormat="1" ht="30" customHeight="1" x14ac:dyDescent="0.25">
      <c r="A1473" s="5" t="s">
        <v>686</v>
      </c>
      <c r="B1473" s="19">
        <v>67758</v>
      </c>
      <c r="C1473" s="20">
        <v>49</v>
      </c>
      <c r="D1473" s="21" t="s">
        <v>686</v>
      </c>
      <c r="E1473" s="21" t="s">
        <v>737</v>
      </c>
      <c r="F1473" s="21" t="s">
        <v>738</v>
      </c>
      <c r="G1473" s="21" t="s">
        <v>739</v>
      </c>
      <c r="H1473" s="5" t="s">
        <v>61</v>
      </c>
      <c r="I1473" s="5" t="s">
        <v>32</v>
      </c>
      <c r="J1473" s="21" t="s">
        <v>140</v>
      </c>
      <c r="K1473" s="22">
        <v>43088</v>
      </c>
      <c r="L1473" s="22"/>
      <c r="M1473" s="20" t="s">
        <v>64</v>
      </c>
      <c r="N1473" s="21" t="s">
        <v>47</v>
      </c>
      <c r="O1473" s="23"/>
      <c r="P1473" s="20" t="s">
        <v>21</v>
      </c>
      <c r="Q1473" s="20">
        <v>2019</v>
      </c>
      <c r="R1473" s="6"/>
      <c r="S1473" s="37" t="str">
        <f>IF(VLOOKUP(Table1[[#This Row],[SMT]],'[1]Section 163(j) Election'!$A$5:$H$1484,8,0)=Table1[[#This Row],[Make Section 163j Election (Yes/No)]],"MATCH",VLOOKUP(Table1[[#This Row],[SMT]],'[1]Section 163(j) Election'!$A$5:$H$1406,8,0))</f>
        <v>NO</v>
      </c>
      <c r="T1473" s="37">
        <f>VLOOKUP(Table1[[#This Row],[SMT]],'[1]Section 163(j) Election'!$A$5:$J$1406,7,0)</f>
        <v>2019</v>
      </c>
    </row>
    <row r="1474" spans="1:20" s="5" customFormat="1" ht="30" customHeight="1" x14ac:dyDescent="0.25">
      <c r="A1474" s="5" t="s">
        <v>3370</v>
      </c>
      <c r="B1474" s="15">
        <v>67758</v>
      </c>
      <c r="C1474" s="6">
        <v>51</v>
      </c>
      <c r="D1474" s="5" t="s">
        <v>3370</v>
      </c>
      <c r="E1474" s="5" t="s">
        <v>737</v>
      </c>
      <c r="F1474" s="5" t="s">
        <v>738</v>
      </c>
      <c r="G1474" s="5" t="s">
        <v>739</v>
      </c>
      <c r="H1474" s="5" t="s">
        <v>61</v>
      </c>
      <c r="I1474" s="5" t="s">
        <v>32</v>
      </c>
      <c r="J1474" s="5" t="s">
        <v>140</v>
      </c>
      <c r="K1474" s="7">
        <v>43088</v>
      </c>
      <c r="L1474" s="7"/>
      <c r="M1474" s="6" t="s">
        <v>64</v>
      </c>
      <c r="N1474" s="5" t="s">
        <v>47</v>
      </c>
      <c r="O1474" s="9"/>
      <c r="P1474" s="6" t="str">
        <f>VLOOKUP(Table1[[#This Row],[SMT]],Table13[[SMT'#]:[163 J Election Question]],9,0)</f>
        <v>No</v>
      </c>
      <c r="Q1474" s="6"/>
      <c r="R1474" s="6"/>
      <c r="S147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74" s="38">
        <f>VLOOKUP(Table1[[#This Row],[SMT]],'[1]Section 163(j) Election'!$A$5:$J$1406,7,0)</f>
        <v>2019</v>
      </c>
    </row>
    <row r="1475" spans="1:20" s="5" customFormat="1" ht="30" customHeight="1" x14ac:dyDescent="0.25">
      <c r="A1475" s="5" t="s">
        <v>1038</v>
      </c>
      <c r="B1475" s="15">
        <v>67763</v>
      </c>
      <c r="C1475" s="6">
        <v>100</v>
      </c>
      <c r="D1475" s="5" t="s">
        <v>1038</v>
      </c>
      <c r="E1475" s="5" t="s">
        <v>1042</v>
      </c>
      <c r="F1475" s="5" t="s">
        <v>1043</v>
      </c>
      <c r="G1475" s="5" t="s">
        <v>435</v>
      </c>
      <c r="H1475" s="5" t="s">
        <v>32</v>
      </c>
      <c r="I1475" s="5" t="s">
        <v>32</v>
      </c>
      <c r="J1475" s="5" t="s">
        <v>45</v>
      </c>
      <c r="K1475" s="7">
        <v>42928</v>
      </c>
      <c r="L1475" s="7"/>
      <c r="M1475" s="6" t="s">
        <v>64</v>
      </c>
      <c r="N1475" s="5" t="s">
        <v>56</v>
      </c>
      <c r="O1475" s="9"/>
      <c r="P1475" s="6" t="str">
        <f>VLOOKUP(Table1[[#This Row],[SMT]],Table13[[SMT'#]:[163 J Election Question]],9,0)</f>
        <v>Yes</v>
      </c>
      <c r="Q1475" s="6">
        <v>2018</v>
      </c>
      <c r="R1475" s="6"/>
      <c r="S147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75" s="37">
        <f>VLOOKUP(Table1[[#This Row],[SMT]],'[1]Section 163(j) Election'!$A$5:$J$1406,7,0)</f>
        <v>2018</v>
      </c>
    </row>
    <row r="1476" spans="1:20" s="5" customFormat="1" ht="30" customHeight="1" x14ac:dyDescent="0.25">
      <c r="A1476" s="5" t="s">
        <v>1745</v>
      </c>
      <c r="B1476" s="15">
        <v>67779</v>
      </c>
      <c r="C1476" s="6">
        <v>100</v>
      </c>
      <c r="D1476" s="5" t="s">
        <v>1745</v>
      </c>
      <c r="E1476" s="5" t="s">
        <v>1746</v>
      </c>
      <c r="F1476" s="5" t="s">
        <v>1747</v>
      </c>
      <c r="G1476" s="5" t="s">
        <v>1748</v>
      </c>
      <c r="H1476" s="5" t="s">
        <v>132</v>
      </c>
      <c r="I1476" s="5" t="s">
        <v>133</v>
      </c>
      <c r="J1476" s="5" t="s">
        <v>1749</v>
      </c>
      <c r="K1476" s="7">
        <v>43617</v>
      </c>
      <c r="L1476" s="7"/>
      <c r="M1476" s="6" t="s">
        <v>83</v>
      </c>
      <c r="N1476" s="5" t="s">
        <v>47</v>
      </c>
      <c r="O1476" s="9">
        <f>_xlfn.IFNA(VLOOKUP(Table1[[#This Row],[SMT]],'[2]2018'!$A$7:$U$90,3,FALSE),VLOOKUP(Table1[[#This Row],[SMT]],'[2]2019'!$A$7:$T$120,4,FALSE))</f>
        <v>44044</v>
      </c>
      <c r="P1476" s="6" t="str">
        <f>_xlfn.IFNA(VLOOKUP(Table1[[#This Row],[SMT]],'[2]2018'!$A$7:$U$90,4,FALSE),VLOOKUP(Table1[[#This Row],[SMT]],'[2]2019'!$A$7:$T$120,5,FALSE))</f>
        <v>Yes</v>
      </c>
      <c r="Q1476" s="6" t="s">
        <v>4526</v>
      </c>
      <c r="R1476" s="6" t="e">
        <f>VLOOKUP(Table1[[#This Row],[SMT]],'2018 K-1 Export'!A597:I2148,9,0)</f>
        <v>#N/A</v>
      </c>
      <c r="S1476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476" s="38" t="e">
        <f>VLOOKUP(Table1[[#This Row],[SMT]],'[1]Section 163(j) Election'!$A$5:$J$1406,7,0)</f>
        <v>#N/A</v>
      </c>
    </row>
    <row r="1477" spans="1:20" s="5" customFormat="1" ht="30" customHeight="1" x14ac:dyDescent="0.25">
      <c r="A1477" s="5" t="s">
        <v>4128</v>
      </c>
      <c r="B1477" s="15">
        <v>67784</v>
      </c>
      <c r="C1477" s="6">
        <v>100</v>
      </c>
      <c r="D1477" s="5" t="s">
        <v>4128</v>
      </c>
      <c r="E1477" s="5" t="s">
        <v>4150</v>
      </c>
      <c r="F1477" s="5" t="s">
        <v>4151</v>
      </c>
      <c r="G1477" s="5" t="s">
        <v>638</v>
      </c>
      <c r="H1477" s="5" t="s">
        <v>132</v>
      </c>
      <c r="I1477" s="5" t="s">
        <v>133</v>
      </c>
      <c r="J1477" s="5" t="s">
        <v>639</v>
      </c>
      <c r="K1477" s="7">
        <v>43230</v>
      </c>
      <c r="L1477" s="7"/>
      <c r="M1477" s="6" t="s">
        <v>83</v>
      </c>
      <c r="N1477" s="5" t="s">
        <v>47</v>
      </c>
      <c r="O1477" s="9">
        <f>_xlfn.IFNA(VLOOKUP(Table1[[#This Row],[SMT]],'[2]2018'!$A$7:$U$90,3,FALSE),VLOOKUP(Table1[[#This Row],[SMT]],'[2]2019'!$A$7:$T$120,4,FALSE))</f>
        <v>43647</v>
      </c>
      <c r="P1477" s="6" t="str">
        <f>_xlfn.IFNA(VLOOKUP(Table1[[#This Row],[SMT]],'[2]2018'!$A$7:$U$90,4,FALSE),VLOOKUP(Table1[[#This Row],[SMT]],'[2]2019'!$A$7:$T$120,5,FALSE))</f>
        <v>Yes</v>
      </c>
      <c r="Q1477" s="32" t="s">
        <v>4526</v>
      </c>
      <c r="R1477" s="6" t="e">
        <f>VLOOKUP(Table1[[#This Row],[SMT]],'2018 K-1 Export'!A1635:I3186,9,0)</f>
        <v>#N/A</v>
      </c>
      <c r="S1477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477" s="37" t="e">
        <f>VLOOKUP(Table1[[#This Row],[SMT]],'[1]Section 163(j) Election'!$A$5:$J$1406,7,0)</f>
        <v>#N/A</v>
      </c>
    </row>
    <row r="1478" spans="1:20" s="5" customFormat="1" ht="30" customHeight="1" x14ac:dyDescent="0.25">
      <c r="A1478" s="5" t="s">
        <v>666</v>
      </c>
      <c r="B1478" s="15">
        <v>67785</v>
      </c>
      <c r="C1478" s="6">
        <v>100</v>
      </c>
      <c r="D1478" s="5" t="s">
        <v>666</v>
      </c>
      <c r="E1478" s="5" t="s">
        <v>669</v>
      </c>
      <c r="F1478" s="5" t="s">
        <v>670</v>
      </c>
      <c r="G1478" s="5" t="s">
        <v>638</v>
      </c>
      <c r="H1478" s="5" t="s">
        <v>132</v>
      </c>
      <c r="I1478" s="5" t="s">
        <v>133</v>
      </c>
      <c r="J1478" s="5" t="s">
        <v>639</v>
      </c>
      <c r="K1478" s="7">
        <v>43446</v>
      </c>
      <c r="L1478" s="7"/>
      <c r="M1478" s="6" t="s">
        <v>64</v>
      </c>
      <c r="N1478" s="5" t="s">
        <v>47</v>
      </c>
      <c r="O1478" s="9">
        <f>_xlfn.IFNA(VLOOKUP(Table1[[#This Row],[SMT]],'[2]2018'!$A$7:$U$90,3,FALSE),VLOOKUP(Table1[[#This Row],[SMT]],'[2]2019'!$A$7:$T$120,4,FALSE))</f>
        <v>43770</v>
      </c>
      <c r="P1478" s="6" t="str">
        <f>_xlfn.IFNA(VLOOKUP(Table1[[#This Row],[SMT]],'[2]2018'!$A$7:$U$90,4,FALSE),VLOOKUP(Table1[[#This Row],[SMT]],'[2]2019'!$A$7:$T$120,5,FALSE))</f>
        <v>Yes</v>
      </c>
      <c r="Q1478" s="6" t="s">
        <v>4526</v>
      </c>
      <c r="R1478" s="6" t="str">
        <f>VLOOKUP(Table1[[#This Row],[SMT]],'2018 K-1 Export'!A180:I1731,9,0)</f>
        <v>No</v>
      </c>
      <c r="S1478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478" s="38" t="e">
        <f>VLOOKUP(Table1[[#This Row],[SMT]],'[1]Section 163(j) Election'!$A$5:$J$1406,7,0)</f>
        <v>#N/A</v>
      </c>
    </row>
    <row r="1479" spans="1:20" s="5" customFormat="1" ht="30" customHeight="1" x14ac:dyDescent="0.25">
      <c r="A1479" s="5" t="s">
        <v>3192</v>
      </c>
      <c r="B1479" s="15">
        <v>67794</v>
      </c>
      <c r="C1479" s="6">
        <v>100</v>
      </c>
      <c r="D1479" s="5" t="s">
        <v>3192</v>
      </c>
      <c r="E1479" s="5" t="s">
        <v>3199</v>
      </c>
      <c r="F1479" s="5" t="s">
        <v>3200</v>
      </c>
      <c r="G1479" s="5" t="s">
        <v>635</v>
      </c>
      <c r="H1479" s="5" t="s">
        <v>61</v>
      </c>
      <c r="I1479" s="5" t="s">
        <v>32</v>
      </c>
      <c r="J1479" s="5" t="s">
        <v>33</v>
      </c>
      <c r="K1479" s="7">
        <v>43356</v>
      </c>
      <c r="L1479" s="7"/>
      <c r="M1479" s="6" t="s">
        <v>64</v>
      </c>
      <c r="N1479" s="5" t="s">
        <v>56</v>
      </c>
      <c r="O1479" s="9">
        <f>_xlfn.IFNA(VLOOKUP(Table1[[#This Row],[SMT]],'[2]2018'!$A$7:$U$90,3,FALSE),VLOOKUP(Table1[[#This Row],[SMT]],'[2]2019'!$A$7:$T$120,4,FALSE))</f>
        <v>43709</v>
      </c>
      <c r="P1479" s="6" t="str">
        <f>_xlfn.IFNA(VLOOKUP(Table1[[#This Row],[SMT]],'[2]2018'!$A$7:$U$90,4,FALSE),VLOOKUP(Table1[[#This Row],[SMT]],'[2]2019'!$A$7:$T$120,5,FALSE))</f>
        <v>Yes</v>
      </c>
      <c r="Q1479" s="6" t="s">
        <v>4526</v>
      </c>
      <c r="R1479" s="6" t="e">
        <f>VLOOKUP(Table1[[#This Row],[SMT]],'2018 K-1 Export'!A1226:I2777,9,0)</f>
        <v>#N/A</v>
      </c>
      <c r="S1479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479" s="37" t="e">
        <f>VLOOKUP(Table1[[#This Row],[SMT]],'[1]Section 163(j) Election'!$A$5:$J$1406,7,0)</f>
        <v>#N/A</v>
      </c>
    </row>
    <row r="1480" spans="1:20" s="5" customFormat="1" ht="30" customHeight="1" x14ac:dyDescent="0.25">
      <c r="A1480" s="5" t="s">
        <v>1944</v>
      </c>
      <c r="B1480" s="15">
        <v>67802</v>
      </c>
      <c r="C1480" s="6">
        <v>100</v>
      </c>
      <c r="D1480" s="5" t="s">
        <v>1944</v>
      </c>
      <c r="E1480" s="5" t="s">
        <v>1952</v>
      </c>
      <c r="F1480" s="5" t="s">
        <v>1953</v>
      </c>
      <c r="G1480" s="5" t="s">
        <v>1954</v>
      </c>
      <c r="H1480" s="5" t="s">
        <v>127</v>
      </c>
      <c r="I1480" s="5" t="s">
        <v>43</v>
      </c>
      <c r="J1480" s="5" t="s">
        <v>494</v>
      </c>
      <c r="K1480" s="7">
        <v>42874</v>
      </c>
      <c r="L1480" s="7"/>
      <c r="M1480" s="6" t="s">
        <v>454</v>
      </c>
      <c r="N1480" s="5" t="s">
        <v>26</v>
      </c>
      <c r="O1480" s="9"/>
      <c r="P1480" s="6" t="str">
        <f>VLOOKUP(Table1[[#This Row],[SMT]],Table13[[SMT'#]:[163 J Election Question]],9,0)</f>
        <v>Yes</v>
      </c>
      <c r="Q1480" s="6">
        <v>2018</v>
      </c>
      <c r="R1480" s="6"/>
      <c r="S1480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80" s="38">
        <f>VLOOKUP(Table1[[#This Row],[SMT]],'[1]Section 163(j) Election'!$A$5:$J$1406,7,0)</f>
        <v>2018</v>
      </c>
    </row>
    <row r="1481" spans="1:20" s="5" customFormat="1" ht="30" customHeight="1" x14ac:dyDescent="0.25">
      <c r="A1481" s="5" t="s">
        <v>469</v>
      </c>
      <c r="B1481" s="15">
        <v>67823</v>
      </c>
      <c r="C1481" s="6">
        <v>100</v>
      </c>
      <c r="D1481" s="5" t="s">
        <v>469</v>
      </c>
      <c r="E1481" s="5" t="s">
        <v>486</v>
      </c>
      <c r="F1481" s="5" t="s">
        <v>487</v>
      </c>
      <c r="G1481" s="5" t="s">
        <v>447</v>
      </c>
      <c r="H1481" s="5" t="s">
        <v>164</v>
      </c>
      <c r="I1481" s="5" t="s">
        <v>133</v>
      </c>
      <c r="J1481" s="5" t="s">
        <v>444</v>
      </c>
      <c r="K1481" s="7">
        <v>42929</v>
      </c>
      <c r="L1481" s="7"/>
      <c r="M1481" s="6" t="s">
        <v>105</v>
      </c>
      <c r="N1481" s="5" t="s">
        <v>56</v>
      </c>
      <c r="O1481" s="9"/>
      <c r="P1481" s="6" t="str">
        <f>VLOOKUP(Table1[[#This Row],[SMT]],Table13[[SMT'#]:[163 J Election Question]],9,0)</f>
        <v>No</v>
      </c>
      <c r="Q1481" s="6"/>
      <c r="R1481" s="6"/>
      <c r="S1481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81" s="37">
        <f>VLOOKUP(Table1[[#This Row],[SMT]],'[1]Section 163(j) Election'!$A$5:$J$1406,7,0)</f>
        <v>2022</v>
      </c>
    </row>
    <row r="1482" spans="1:20" s="5" customFormat="1" ht="30" customHeight="1" x14ac:dyDescent="0.25">
      <c r="A1482" s="5" t="s">
        <v>4261</v>
      </c>
      <c r="B1482" s="15">
        <v>67838</v>
      </c>
      <c r="C1482" s="6">
        <v>100</v>
      </c>
      <c r="D1482" s="5" t="s">
        <v>4261</v>
      </c>
      <c r="E1482" s="5" t="s">
        <v>4266</v>
      </c>
      <c r="F1482" s="5" t="s">
        <v>4267</v>
      </c>
      <c r="G1482" s="5" t="s">
        <v>747</v>
      </c>
      <c r="H1482" s="5" t="s">
        <v>524</v>
      </c>
      <c r="I1482" s="5" t="s">
        <v>43</v>
      </c>
      <c r="J1482" s="5" t="s">
        <v>529</v>
      </c>
      <c r="K1482" s="7">
        <v>42816</v>
      </c>
      <c r="L1482" s="7"/>
      <c r="M1482" s="6" t="s">
        <v>19</v>
      </c>
      <c r="O1482" s="9"/>
      <c r="P1482" s="6" t="s">
        <v>4525</v>
      </c>
      <c r="Q1482" s="6" t="s">
        <v>4525</v>
      </c>
      <c r="R1482" s="6"/>
      <c r="S1482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482" s="38" t="e">
        <f>VLOOKUP(Table1[[#This Row],[SMT]],'[1]Section 163(j) Election'!$A$5:$J$1406,7,0)</f>
        <v>#N/A</v>
      </c>
    </row>
    <row r="1483" spans="1:20" s="5" customFormat="1" ht="30" customHeight="1" x14ac:dyDescent="0.25">
      <c r="A1483" s="5" t="s">
        <v>3192</v>
      </c>
      <c r="B1483" s="15">
        <v>67839</v>
      </c>
      <c r="C1483" s="6">
        <v>100</v>
      </c>
      <c r="D1483" s="5" t="s">
        <v>3192</v>
      </c>
      <c r="E1483" s="5" t="s">
        <v>3201</v>
      </c>
      <c r="F1483" s="5" t="s">
        <v>3202</v>
      </c>
      <c r="G1483" s="5" t="s">
        <v>3203</v>
      </c>
      <c r="H1483" s="5" t="s">
        <v>100</v>
      </c>
      <c r="I1483" s="5" t="s">
        <v>32</v>
      </c>
      <c r="J1483" s="5" t="s">
        <v>3204</v>
      </c>
      <c r="K1483" s="7">
        <v>43209</v>
      </c>
      <c r="L1483" s="7"/>
      <c r="M1483" s="6" t="s">
        <v>64</v>
      </c>
      <c r="N1483" s="5" t="s">
        <v>47</v>
      </c>
      <c r="O1483" s="9">
        <f>_xlfn.IFNA(VLOOKUP(Table1[[#This Row],[SMT]],'[2]2018'!$A$7:$U$90,3,FALSE),VLOOKUP(Table1[[#This Row],[SMT]],'[2]2019'!$A$7:$T$120,4,FALSE))</f>
        <v>43556</v>
      </c>
      <c r="P1483" s="6" t="str">
        <f>_xlfn.IFNA(VLOOKUP(Table1[[#This Row],[SMT]],'[2]2018'!$A$7:$U$90,4,FALSE),VLOOKUP(Table1[[#This Row],[SMT]],'[2]2019'!$A$7:$T$120,5,FALSE))</f>
        <v>Yes</v>
      </c>
      <c r="Q1483" s="6" t="s">
        <v>4526</v>
      </c>
      <c r="R1483" s="6" t="e">
        <f>VLOOKUP(Table1[[#This Row],[SMT]],'2018 K-1 Export'!A1227:I2778,9,0)</f>
        <v>#N/A</v>
      </c>
      <c r="S1483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483" s="37" t="e">
        <f>VLOOKUP(Table1[[#This Row],[SMT]],'[1]Section 163(j) Election'!$A$5:$J$1406,7,0)</f>
        <v>#N/A</v>
      </c>
    </row>
    <row r="1484" spans="1:20" s="5" customFormat="1" ht="30" customHeight="1" x14ac:dyDescent="0.25">
      <c r="A1484" s="18" t="s">
        <v>1553</v>
      </c>
      <c r="B1484" s="19">
        <v>67845</v>
      </c>
      <c r="C1484" s="20">
        <v>60.5</v>
      </c>
      <c r="D1484" s="21" t="s">
        <v>1553</v>
      </c>
      <c r="E1484" s="21" t="s">
        <v>1585</v>
      </c>
      <c r="F1484" s="21" t="s">
        <v>1586</v>
      </c>
      <c r="G1484" s="21" t="s">
        <v>1587</v>
      </c>
      <c r="H1484" s="18" t="s">
        <v>42</v>
      </c>
      <c r="I1484" s="18" t="s">
        <v>43</v>
      </c>
      <c r="J1484" s="21" t="s">
        <v>153</v>
      </c>
      <c r="K1484" s="22">
        <v>43011</v>
      </c>
      <c r="L1484" s="22"/>
      <c r="M1484" s="20" t="s">
        <v>64</v>
      </c>
      <c r="N1484" s="21" t="s">
        <v>47</v>
      </c>
      <c r="O1484" s="23"/>
      <c r="P1484" s="20" t="s">
        <v>21</v>
      </c>
      <c r="Q1484" s="20">
        <v>2019</v>
      </c>
      <c r="R1484" s="24"/>
      <c r="S1484" s="38" t="str">
        <f>IF(VLOOKUP(Table1[[#This Row],[SMT]],'[1]Section 163(j) Election'!$A$5:$H$1484,8,0)=Table1[[#This Row],[Make Section 163j Election (Yes/No)]],"MATCH",VLOOKUP(Table1[[#This Row],[SMT]],'[1]Section 163(j) Election'!$A$5:$H$1406,8,0))</f>
        <v>NO</v>
      </c>
      <c r="T1484" s="38">
        <f>VLOOKUP(Table1[[#This Row],[SMT]],'[1]Section 163(j) Election'!$A$5:$J$1406,7,0)</f>
        <v>2019</v>
      </c>
    </row>
    <row r="1485" spans="1:20" s="5" customFormat="1" ht="30" customHeight="1" x14ac:dyDescent="0.25">
      <c r="A1485" s="18" t="s">
        <v>1588</v>
      </c>
      <c r="B1485" s="19">
        <v>67845</v>
      </c>
      <c r="C1485" s="20">
        <v>39.5</v>
      </c>
      <c r="D1485" s="21" t="s">
        <v>1588</v>
      </c>
      <c r="E1485" s="21" t="s">
        <v>1585</v>
      </c>
      <c r="F1485" s="21" t="s">
        <v>1586</v>
      </c>
      <c r="G1485" s="21" t="s">
        <v>1587</v>
      </c>
      <c r="H1485" s="18" t="s">
        <v>42</v>
      </c>
      <c r="I1485" s="18" t="s">
        <v>43</v>
      </c>
      <c r="J1485" s="21" t="s">
        <v>153</v>
      </c>
      <c r="K1485" s="22">
        <v>43011</v>
      </c>
      <c r="L1485" s="22"/>
      <c r="M1485" s="20" t="s">
        <v>64</v>
      </c>
      <c r="N1485" s="21" t="s">
        <v>47</v>
      </c>
      <c r="O1485" s="23"/>
      <c r="P1485" s="20" t="s">
        <v>21</v>
      </c>
      <c r="Q1485" s="20">
        <v>2019</v>
      </c>
      <c r="R1485" s="24"/>
      <c r="S1485" s="37" t="str">
        <f>IF(VLOOKUP(Table1[[#This Row],[SMT]],'[1]Section 163(j) Election'!$A$5:$H$1484,8,0)=Table1[[#This Row],[Make Section 163j Election (Yes/No)]],"MATCH",VLOOKUP(Table1[[#This Row],[SMT]],'[1]Section 163(j) Election'!$A$5:$H$1406,8,0))</f>
        <v>NO</v>
      </c>
      <c r="T1485" s="37">
        <f>VLOOKUP(Table1[[#This Row],[SMT]],'[1]Section 163(j) Election'!$A$5:$J$1406,7,0)</f>
        <v>2019</v>
      </c>
    </row>
    <row r="1486" spans="1:20" s="5" customFormat="1" ht="30" customHeight="1" x14ac:dyDescent="0.25">
      <c r="A1486" s="5" t="s">
        <v>1944</v>
      </c>
      <c r="B1486" s="15">
        <v>67846</v>
      </c>
      <c r="C1486" s="6">
        <v>100</v>
      </c>
      <c r="D1486" s="5" t="s">
        <v>1944</v>
      </c>
      <c r="E1486" s="5" t="s">
        <v>1955</v>
      </c>
      <c r="F1486" s="5" t="s">
        <v>1956</v>
      </c>
      <c r="G1486" s="5" t="s">
        <v>1120</v>
      </c>
      <c r="H1486" s="5" t="s">
        <v>132</v>
      </c>
      <c r="I1486" s="5" t="s">
        <v>133</v>
      </c>
      <c r="J1486" s="5" t="s">
        <v>1121</v>
      </c>
      <c r="K1486" s="7">
        <v>43335</v>
      </c>
      <c r="L1486" s="7"/>
      <c r="M1486" s="6" t="s">
        <v>105</v>
      </c>
      <c r="N1486" s="5" t="s">
        <v>26</v>
      </c>
      <c r="O1486" s="9">
        <f>_xlfn.IFNA(VLOOKUP(Table1[[#This Row],[SMT]],'[2]2018'!$A$7:$U$90,3,FALSE),VLOOKUP(Table1[[#This Row],[SMT]],'[2]2019'!$A$7:$T$120,4,FALSE))</f>
        <v>43586</v>
      </c>
      <c r="P1486" s="6" t="str">
        <f>_xlfn.IFNA(VLOOKUP(Table1[[#This Row],[SMT]],'[2]2018'!$A$7:$U$90,4,FALSE),VLOOKUP(Table1[[#This Row],[SMT]],'[2]2019'!$A$7:$T$120,5,FALSE))</f>
        <v>Yes</v>
      </c>
      <c r="Q1486" s="6" t="s">
        <v>4526</v>
      </c>
      <c r="R1486" s="6" t="e">
        <f>VLOOKUP(Table1[[#This Row],[SMT]],'2018 K-1 Export'!A703:I2254,9,0)</f>
        <v>#N/A</v>
      </c>
      <c r="S1486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486" s="38" t="e">
        <f>VLOOKUP(Table1[[#This Row],[SMT]],'[1]Section 163(j) Election'!$A$5:$J$1406,7,0)</f>
        <v>#N/A</v>
      </c>
    </row>
    <row r="1487" spans="1:20" s="5" customFormat="1" ht="30" customHeight="1" x14ac:dyDescent="0.25">
      <c r="A1487" s="5" t="s">
        <v>4158</v>
      </c>
      <c r="B1487" s="15">
        <v>67850</v>
      </c>
      <c r="C1487" s="6">
        <v>100</v>
      </c>
      <c r="D1487" s="5" t="s">
        <v>4158</v>
      </c>
      <c r="E1487" s="5" t="s">
        <v>4159</v>
      </c>
      <c r="F1487" s="5" t="s">
        <v>4160</v>
      </c>
      <c r="G1487" s="5" t="s">
        <v>4161</v>
      </c>
      <c r="H1487" s="5" t="s">
        <v>164</v>
      </c>
      <c r="I1487" s="5" t="s">
        <v>133</v>
      </c>
      <c r="J1487" s="5" t="s">
        <v>2667</v>
      </c>
      <c r="K1487" s="7">
        <v>43735</v>
      </c>
      <c r="L1487" s="7"/>
      <c r="M1487" s="6" t="s">
        <v>83</v>
      </c>
      <c r="N1487" s="5" t="s">
        <v>47</v>
      </c>
      <c r="O1487" s="9">
        <f>_xlfn.IFNA(VLOOKUP(Table1[[#This Row],[SMT]],'[2]2018'!$A$7:$U$90,3,FALSE),VLOOKUP(Table1[[#This Row],[SMT]],'[2]2019'!$A$7:$T$120,4,FALSE))</f>
        <v>44075</v>
      </c>
      <c r="P1487" s="6" t="str">
        <f>_xlfn.IFNA(VLOOKUP(Table1[[#This Row],[SMT]],'[2]2018'!$A$7:$U$90,4,FALSE),VLOOKUP(Table1[[#This Row],[SMT]],'[2]2019'!$A$7:$T$120,5,FALSE))</f>
        <v>Yes</v>
      </c>
      <c r="Q1487" s="6" t="s">
        <v>4526</v>
      </c>
      <c r="R1487" s="6" t="e">
        <f>VLOOKUP(Table1[[#This Row],[SMT]],'2018 K-1 Export'!A1638:I3189,9,0)</f>
        <v>#N/A</v>
      </c>
      <c r="S1487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487" s="37" t="e">
        <f>VLOOKUP(Table1[[#This Row],[SMT]],'[1]Section 163(j) Election'!$A$5:$J$1406,7,0)</f>
        <v>#N/A</v>
      </c>
    </row>
    <row r="1488" spans="1:20" s="5" customFormat="1" ht="30" customHeight="1" x14ac:dyDescent="0.25">
      <c r="A1488" s="5" t="s">
        <v>973</v>
      </c>
      <c r="B1488" s="15">
        <v>67853</v>
      </c>
      <c r="C1488" s="6">
        <v>100</v>
      </c>
      <c r="D1488" s="5" t="s">
        <v>973</v>
      </c>
      <c r="E1488" s="5" t="s">
        <v>974</v>
      </c>
      <c r="F1488" s="5" t="s">
        <v>975</v>
      </c>
      <c r="G1488" s="5" t="s">
        <v>976</v>
      </c>
      <c r="H1488" s="5" t="s">
        <v>431</v>
      </c>
      <c r="I1488" s="5" t="s">
        <v>43</v>
      </c>
      <c r="J1488" s="5" t="s">
        <v>432</v>
      </c>
      <c r="K1488" s="7">
        <v>43188</v>
      </c>
      <c r="L1488" s="7"/>
      <c r="M1488" s="6" t="s">
        <v>83</v>
      </c>
      <c r="N1488" s="5" t="s">
        <v>47</v>
      </c>
      <c r="O1488" s="9">
        <f>_xlfn.IFNA(VLOOKUP(Table1[[#This Row],[SMT]],'[2]2018'!$A$7:$U$90,3,FALSE),VLOOKUP(Table1[[#This Row],[SMT]],'[2]2019'!$A$7:$T$120,4,FALSE))</f>
        <v>43770</v>
      </c>
      <c r="P1488" s="6" t="str">
        <f>_xlfn.IFNA(VLOOKUP(Table1[[#This Row],[SMT]],'[2]2018'!$A$7:$U$90,4,FALSE),VLOOKUP(Table1[[#This Row],[SMT]],'[2]2019'!$A$7:$T$120,5,FALSE))</f>
        <v>Yes</v>
      </c>
      <c r="Q1488" s="6" t="s">
        <v>4526</v>
      </c>
      <c r="R1488" s="6" t="e">
        <f>VLOOKUP(Table1[[#This Row],[SMT]],'2018 K-1 Export'!A300:I1851,9,0)</f>
        <v>#N/A</v>
      </c>
      <c r="S1488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488" s="38" t="e">
        <f>VLOOKUP(Table1[[#This Row],[SMT]],'[1]Section 163(j) Election'!$A$5:$J$1406,7,0)</f>
        <v>#N/A</v>
      </c>
    </row>
    <row r="1489" spans="1:20" s="5" customFormat="1" ht="30" customHeight="1" x14ac:dyDescent="0.25">
      <c r="A1489" s="5" t="s">
        <v>4128</v>
      </c>
      <c r="B1489" s="15">
        <v>67856</v>
      </c>
      <c r="C1489" s="6">
        <v>100</v>
      </c>
      <c r="D1489" s="5" t="s">
        <v>4128</v>
      </c>
      <c r="E1489" s="5" t="s">
        <v>4152</v>
      </c>
      <c r="F1489" s="5" t="s">
        <v>4153</v>
      </c>
      <c r="G1489" s="5" t="s">
        <v>4154</v>
      </c>
      <c r="H1489" s="5" t="s">
        <v>203</v>
      </c>
      <c r="I1489" s="5" t="s">
        <v>133</v>
      </c>
      <c r="J1489" s="5" t="s">
        <v>540</v>
      </c>
      <c r="K1489" s="7">
        <v>43084</v>
      </c>
      <c r="L1489" s="7"/>
      <c r="M1489" s="6" t="s">
        <v>64</v>
      </c>
      <c r="N1489" s="5" t="s">
        <v>47</v>
      </c>
      <c r="O1489" s="9"/>
      <c r="P1489" s="6" t="str">
        <f>VLOOKUP(Table1[[#This Row],[SMT]],[3]Sheet1!$A$11:$AC$60,29,0)</f>
        <v>Yes</v>
      </c>
      <c r="Q1489" s="6">
        <v>2019</v>
      </c>
      <c r="R1489" s="6"/>
      <c r="S1489" s="37" t="str">
        <f>IF(VLOOKUP(Table1[[#This Row],[SMT]],'[1]Section 163(j) Election'!$A$5:$H$1484,8,0)=Table1[[#This Row],[Make Section 163j Election (Yes/No)]],"MATCH",VLOOKUP(Table1[[#This Row],[SMT]],'[1]Section 163(j) Election'!$A$5:$H$1406,8,0))</f>
        <v>NO</v>
      </c>
      <c r="T1489" s="37">
        <f>VLOOKUP(Table1[[#This Row],[SMT]],'[1]Section 163(j) Election'!$A$5:$J$1406,7,0)</f>
        <v>2019</v>
      </c>
    </row>
    <row r="1490" spans="1:20" s="5" customFormat="1" ht="30" customHeight="1" x14ac:dyDescent="0.25">
      <c r="A1490" s="5" t="s">
        <v>3192</v>
      </c>
      <c r="B1490" s="15">
        <v>67877</v>
      </c>
      <c r="C1490" s="6">
        <v>100</v>
      </c>
      <c r="D1490" s="5" t="s">
        <v>3192</v>
      </c>
      <c r="E1490" s="5" t="s">
        <v>3205</v>
      </c>
      <c r="F1490" s="5" t="s">
        <v>3206</v>
      </c>
      <c r="G1490" s="5" t="s">
        <v>3207</v>
      </c>
      <c r="H1490" s="5" t="s">
        <v>132</v>
      </c>
      <c r="I1490" s="5" t="s">
        <v>133</v>
      </c>
      <c r="J1490" s="5" t="s">
        <v>3208</v>
      </c>
      <c r="K1490" s="7">
        <v>43228</v>
      </c>
      <c r="L1490" s="7"/>
      <c r="M1490" s="6" t="s">
        <v>64</v>
      </c>
      <c r="N1490" s="5" t="s">
        <v>101</v>
      </c>
      <c r="O1490" s="9">
        <f>_xlfn.IFNA(VLOOKUP(Table1[[#This Row],[SMT]],'[2]2018'!$A$7:$U$90,3,FALSE),VLOOKUP(Table1[[#This Row],[SMT]],'[2]2019'!$A$7:$T$120,4,FALSE))</f>
        <v>43497</v>
      </c>
      <c r="P1490" s="6" t="str">
        <f>_xlfn.IFNA(VLOOKUP(Table1[[#This Row],[SMT]],'[2]2018'!$A$7:$U$90,4,FALSE),VLOOKUP(Table1[[#This Row],[SMT]],'[2]2019'!$A$7:$T$120,5,FALSE))</f>
        <v>Yes</v>
      </c>
      <c r="Q1490" s="6" t="s">
        <v>4526</v>
      </c>
      <c r="R1490" s="6" t="e">
        <f>VLOOKUP(Table1[[#This Row],[SMT]],'2018 K-1 Export'!A1228:I2779,9,0)</f>
        <v>#N/A</v>
      </c>
      <c r="S1490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490" s="38" t="e">
        <f>VLOOKUP(Table1[[#This Row],[SMT]],'[1]Section 163(j) Election'!$A$5:$J$1406,7,0)</f>
        <v>#N/A</v>
      </c>
    </row>
    <row r="1491" spans="1:20" s="5" customFormat="1" ht="30" customHeight="1" x14ac:dyDescent="0.25">
      <c r="A1491" s="5" t="s">
        <v>1135</v>
      </c>
      <c r="B1491" s="15">
        <v>67878</v>
      </c>
      <c r="C1491" s="6">
        <v>24.77</v>
      </c>
      <c r="D1491" s="5" t="s">
        <v>1135</v>
      </c>
      <c r="E1491" s="5" t="s">
        <v>1154</v>
      </c>
      <c r="F1491" s="5" t="s">
        <v>1155</v>
      </c>
      <c r="G1491" s="5" t="s">
        <v>1156</v>
      </c>
      <c r="H1491" s="5" t="s">
        <v>127</v>
      </c>
      <c r="I1491" s="5" t="s">
        <v>43</v>
      </c>
      <c r="J1491" s="5" t="s">
        <v>323</v>
      </c>
      <c r="K1491" s="7">
        <v>43167</v>
      </c>
      <c r="L1491" s="7"/>
      <c r="M1491" s="6" t="s">
        <v>64</v>
      </c>
      <c r="N1491" s="5" t="s">
        <v>47</v>
      </c>
      <c r="O1491" s="9">
        <f>_xlfn.IFNA(VLOOKUP(Table1[[#This Row],[SMT]],'[2]2018'!$A$7:$U$90,3,FALSE),VLOOKUP(Table1[[#This Row],[SMT]],'[2]2019'!$A$7:$T$120,4,FALSE))</f>
        <v>43617</v>
      </c>
      <c r="P1491" s="6" t="str">
        <f>_xlfn.IFNA(VLOOKUP(Table1[[#This Row],[SMT]],'[2]2018'!$A$7:$U$90,4,FALSE),VLOOKUP(Table1[[#This Row],[SMT]],'[2]2019'!$A$7:$T$120,5,FALSE))</f>
        <v>Yes</v>
      </c>
      <c r="Q1491" s="6" t="s">
        <v>4526</v>
      </c>
      <c r="R1491" s="6" t="e">
        <f>VLOOKUP(Table1[[#This Row],[SMT]],'2018 K-1 Export'!A365:I1916,9,0)</f>
        <v>#N/A</v>
      </c>
      <c r="S1491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491" s="37" t="e">
        <f>VLOOKUP(Table1[[#This Row],[SMT]],'[1]Section 163(j) Election'!$A$5:$J$1406,7,0)</f>
        <v>#N/A</v>
      </c>
    </row>
    <row r="1492" spans="1:20" s="5" customFormat="1" ht="30" customHeight="1" x14ac:dyDescent="0.25">
      <c r="A1492" s="5" t="s">
        <v>1588</v>
      </c>
      <c r="B1492" s="15">
        <v>67878</v>
      </c>
      <c r="C1492" s="6">
        <v>75.23</v>
      </c>
      <c r="D1492" s="5" t="s">
        <v>1588</v>
      </c>
      <c r="E1492" s="5" t="s">
        <v>1154</v>
      </c>
      <c r="F1492" s="5" t="s">
        <v>1155</v>
      </c>
      <c r="G1492" s="5" t="s">
        <v>1156</v>
      </c>
      <c r="H1492" s="5" t="s">
        <v>127</v>
      </c>
      <c r="I1492" s="5" t="s">
        <v>43</v>
      </c>
      <c r="J1492" s="5" t="s">
        <v>323</v>
      </c>
      <c r="K1492" s="7">
        <v>43167</v>
      </c>
      <c r="L1492" s="7"/>
      <c r="M1492" s="6" t="s">
        <v>64</v>
      </c>
      <c r="N1492" s="5" t="s">
        <v>47</v>
      </c>
      <c r="O1492" s="9">
        <f>_xlfn.IFNA(VLOOKUP(Table1[[#This Row],[SMT]],'[2]2018'!$A$7:$U$90,3,FALSE),VLOOKUP(Table1[[#This Row],[SMT]],'[2]2019'!$A$7:$T$120,4,FALSE))</f>
        <v>43617</v>
      </c>
      <c r="P1492" s="6" t="str">
        <f>_xlfn.IFNA(VLOOKUP(Table1[[#This Row],[SMT]],'[2]2018'!$A$7:$U$90,4,FALSE),VLOOKUP(Table1[[#This Row],[SMT]],'[2]2019'!$A$7:$T$120,5,FALSE))</f>
        <v>Yes</v>
      </c>
      <c r="Q1492" s="6" t="s">
        <v>4526</v>
      </c>
      <c r="R1492" s="6" t="e">
        <f>VLOOKUP(Table1[[#This Row],[SMT]],'2018 K-1 Export'!A529:I2080,9,0)</f>
        <v>#N/A</v>
      </c>
      <c r="S1492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492" s="38" t="e">
        <f>VLOOKUP(Table1[[#This Row],[SMT]],'[1]Section 163(j) Election'!$A$5:$J$1406,7,0)</f>
        <v>#N/A</v>
      </c>
    </row>
    <row r="1493" spans="1:20" s="5" customFormat="1" ht="30" customHeight="1" x14ac:dyDescent="0.25">
      <c r="A1493" s="5" t="s">
        <v>1944</v>
      </c>
      <c r="B1493" s="15">
        <v>67879</v>
      </c>
      <c r="C1493" s="6">
        <v>100</v>
      </c>
      <c r="D1493" s="5" t="s">
        <v>1944</v>
      </c>
      <c r="E1493" s="5" t="s">
        <v>1957</v>
      </c>
      <c r="F1493" s="5" t="s">
        <v>1958</v>
      </c>
      <c r="G1493" s="5" t="s">
        <v>1959</v>
      </c>
      <c r="H1493" s="5" t="s">
        <v>100</v>
      </c>
      <c r="I1493" s="5" t="s">
        <v>32</v>
      </c>
      <c r="J1493" s="5" t="s">
        <v>89</v>
      </c>
      <c r="K1493" s="7">
        <v>43266</v>
      </c>
      <c r="L1493" s="7"/>
      <c r="M1493" s="6" t="s">
        <v>64</v>
      </c>
      <c r="N1493" s="5" t="s">
        <v>47</v>
      </c>
      <c r="O1493" s="9">
        <f>_xlfn.IFNA(VLOOKUP(Table1[[#This Row],[SMT]],'[2]2018'!$A$7:$U$90,3,FALSE),VLOOKUP(Table1[[#This Row],[SMT]],'[2]2019'!$A$7:$T$120,4,FALSE))</f>
        <v>43617</v>
      </c>
      <c r="P1493" s="6" t="str">
        <f>_xlfn.IFNA(VLOOKUP(Table1[[#This Row],[SMT]],'[2]2018'!$A$7:$U$90,4,FALSE),VLOOKUP(Table1[[#This Row],[SMT]],'[2]2019'!$A$7:$T$120,5,FALSE))</f>
        <v>Yes</v>
      </c>
      <c r="Q1493" s="6" t="s">
        <v>4526</v>
      </c>
      <c r="R1493" s="6" t="e">
        <f>VLOOKUP(Table1[[#This Row],[SMT]],'2018 K-1 Export'!A704:I2255,9,0)</f>
        <v>#N/A</v>
      </c>
      <c r="S1493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493" s="37" t="e">
        <f>VLOOKUP(Table1[[#This Row],[SMT]],'[1]Section 163(j) Election'!$A$5:$J$1406,7,0)</f>
        <v>#N/A</v>
      </c>
    </row>
    <row r="1494" spans="1:20" s="5" customFormat="1" ht="30" customHeight="1" x14ac:dyDescent="0.25">
      <c r="A1494" s="5" t="s">
        <v>3192</v>
      </c>
      <c r="B1494" s="15">
        <v>67905</v>
      </c>
      <c r="C1494" s="6">
        <v>100</v>
      </c>
      <c r="D1494" s="5" t="s">
        <v>3192</v>
      </c>
      <c r="E1494" s="5" t="s">
        <v>3209</v>
      </c>
      <c r="F1494" s="5" t="s">
        <v>3210</v>
      </c>
      <c r="G1494" s="5" t="s">
        <v>1145</v>
      </c>
      <c r="H1494" s="5" t="s">
        <v>115</v>
      </c>
      <c r="I1494" s="5" t="s">
        <v>43</v>
      </c>
      <c r="J1494" s="5" t="s">
        <v>1146</v>
      </c>
      <c r="K1494" s="7">
        <v>43293</v>
      </c>
      <c r="L1494" s="7"/>
      <c r="M1494" s="6" t="s">
        <v>83</v>
      </c>
      <c r="N1494" s="5" t="s">
        <v>47</v>
      </c>
      <c r="O1494" s="9">
        <f>_xlfn.IFNA(VLOOKUP(Table1[[#This Row],[SMT]],'[2]2018'!$A$7:$U$90,3,FALSE),VLOOKUP(Table1[[#This Row],[SMT]],'[2]2019'!$A$7:$T$120,4,FALSE))</f>
        <v>43497</v>
      </c>
      <c r="P1494" s="6" t="str">
        <f>_xlfn.IFNA(VLOOKUP(Table1[[#This Row],[SMT]],'[2]2018'!$A$7:$U$90,4,FALSE),VLOOKUP(Table1[[#This Row],[SMT]],'[2]2019'!$A$7:$T$120,5,FALSE))</f>
        <v>Yes</v>
      </c>
      <c r="Q1494" s="6" t="s">
        <v>4526</v>
      </c>
      <c r="R1494" s="6" t="str">
        <f>VLOOKUP(Table1[[#This Row],[SMT]],'2018 K-1 Export'!A1229:I2780,9,0)</f>
        <v/>
      </c>
      <c r="S1494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494" s="38" t="e">
        <f>VLOOKUP(Table1[[#This Row],[SMT]],'[1]Section 163(j) Election'!$A$5:$J$1406,7,0)</f>
        <v>#N/A</v>
      </c>
    </row>
    <row r="1495" spans="1:20" s="5" customFormat="1" ht="30" customHeight="1" x14ac:dyDescent="0.25">
      <c r="A1495" s="5" t="s">
        <v>1944</v>
      </c>
      <c r="B1495" s="15">
        <v>67907</v>
      </c>
      <c r="C1495" s="6">
        <v>100</v>
      </c>
      <c r="D1495" s="5" t="s">
        <v>1944</v>
      </c>
      <c r="E1495" s="5" t="s">
        <v>1960</v>
      </c>
      <c r="F1495" s="5" t="s">
        <v>1961</v>
      </c>
      <c r="G1495" s="5" t="s">
        <v>1954</v>
      </c>
      <c r="H1495" s="5" t="s">
        <v>127</v>
      </c>
      <c r="I1495" s="5" t="s">
        <v>43</v>
      </c>
      <c r="J1495" s="5" t="s">
        <v>494</v>
      </c>
      <c r="K1495" s="7">
        <v>42989</v>
      </c>
      <c r="L1495" s="7"/>
      <c r="M1495" s="6" t="s">
        <v>90</v>
      </c>
      <c r="N1495" s="5" t="s">
        <v>47</v>
      </c>
      <c r="O1495" s="9"/>
      <c r="P1495" s="6" t="str">
        <f>VLOOKUP(Table1[[#This Row],[SMT]],Table13[[SMT'#]:[163 J Election Question]],9,0)</f>
        <v>Yes</v>
      </c>
      <c r="Q1495" s="6">
        <v>2018</v>
      </c>
      <c r="R1495" s="6"/>
      <c r="S1495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495" s="37">
        <f>VLOOKUP(Table1[[#This Row],[SMT]],'[1]Section 163(j) Election'!$A$5:$J$1406,7,0)</f>
        <v>2018</v>
      </c>
    </row>
    <row r="1496" spans="1:20" s="5" customFormat="1" ht="30" customHeight="1" x14ac:dyDescent="0.25">
      <c r="A1496" s="5" t="s">
        <v>666</v>
      </c>
      <c r="B1496" s="15">
        <v>67908</v>
      </c>
      <c r="C1496" s="6">
        <v>100</v>
      </c>
      <c r="D1496" s="5" t="s">
        <v>666</v>
      </c>
      <c r="E1496" s="5" t="s">
        <v>671</v>
      </c>
      <c r="F1496" s="5" t="s">
        <v>672</v>
      </c>
      <c r="G1496" s="5" t="s">
        <v>585</v>
      </c>
      <c r="H1496" s="5" t="s">
        <v>139</v>
      </c>
      <c r="I1496" s="5" t="s">
        <v>32</v>
      </c>
      <c r="J1496" s="5" t="s">
        <v>33</v>
      </c>
      <c r="K1496" s="7">
        <v>43251</v>
      </c>
      <c r="L1496" s="7"/>
      <c r="M1496" s="6" t="s">
        <v>64</v>
      </c>
      <c r="N1496" s="5" t="s">
        <v>56</v>
      </c>
      <c r="O1496" s="9">
        <f>_xlfn.IFNA(VLOOKUP(Table1[[#This Row],[SMT]],'[2]2018'!$A$7:$U$90,3,FALSE),VLOOKUP(Table1[[#This Row],[SMT]],'[2]2019'!$A$7:$T$120,4,FALSE))</f>
        <v>43647</v>
      </c>
      <c r="P1496" s="6" t="str">
        <f>_xlfn.IFNA(VLOOKUP(Table1[[#This Row],[SMT]],'[2]2018'!$A$7:$U$90,4,FALSE),VLOOKUP(Table1[[#This Row],[SMT]],'[2]2019'!$A$7:$T$120,5,FALSE))</f>
        <v>Yes</v>
      </c>
      <c r="Q1496" s="6">
        <v>2018</v>
      </c>
      <c r="R1496" s="6" t="str">
        <f>VLOOKUP(Table1[[#This Row],[SMT]],'2018 K-1 Export'!A181:I1732,9,0)</f>
        <v>Yes</v>
      </c>
      <c r="S1496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496" s="38" t="e">
        <f>VLOOKUP(Table1[[#This Row],[SMT]],'[1]Section 163(j) Election'!$A$5:$J$1406,7,0)</f>
        <v>#N/A</v>
      </c>
    </row>
    <row r="1497" spans="1:20" s="5" customFormat="1" ht="30" customHeight="1" x14ac:dyDescent="0.25">
      <c r="A1497" s="5" t="s">
        <v>84</v>
      </c>
      <c r="B1497" s="15">
        <v>67909</v>
      </c>
      <c r="C1497" s="6">
        <v>100</v>
      </c>
      <c r="D1497" s="5" t="s">
        <v>84</v>
      </c>
      <c r="E1497" s="5" t="s">
        <v>97</v>
      </c>
      <c r="F1497" s="5" t="s">
        <v>98</v>
      </c>
      <c r="G1497" s="5" t="s">
        <v>99</v>
      </c>
      <c r="H1497" s="5" t="s">
        <v>100</v>
      </c>
      <c r="I1497" s="5" t="s">
        <v>32</v>
      </c>
      <c r="J1497" s="5" t="s">
        <v>94</v>
      </c>
      <c r="K1497" s="7">
        <v>43483</v>
      </c>
      <c r="L1497" s="7"/>
      <c r="M1497" s="6" t="s">
        <v>83</v>
      </c>
      <c r="N1497" s="5" t="s">
        <v>101</v>
      </c>
      <c r="O1497" s="9">
        <f>_xlfn.IFNA(VLOOKUP(Table1[[#This Row],[SMT]],'[2]2018'!$A$7:$U$90,3,FALSE),VLOOKUP(Table1[[#This Row],[SMT]],'[2]2019'!$A$7:$T$120,4,FALSE))</f>
        <v>43952</v>
      </c>
      <c r="P1497" s="6" t="str">
        <f>_xlfn.IFNA(VLOOKUP(Table1[[#This Row],[SMT]],'[2]2018'!$A$7:$U$90,4,FALSE),VLOOKUP(Table1[[#This Row],[SMT]],'[2]2019'!$A$7:$T$120,5,FALSE))</f>
        <v>Yes</v>
      </c>
      <c r="Q1497" s="6" t="s">
        <v>4526</v>
      </c>
      <c r="R1497" s="6" t="e">
        <f>VLOOKUP(Table1[[#This Row],[SMT]],'2018 K-1 Export'!A12:I1563,9,0)</f>
        <v>#N/A</v>
      </c>
      <c r="S1497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497" s="37" t="e">
        <f>VLOOKUP(Table1[[#This Row],[SMT]],'[1]Section 163(j) Election'!$A$5:$J$1406,7,0)</f>
        <v>#N/A</v>
      </c>
    </row>
    <row r="1498" spans="1:20" s="5" customFormat="1" ht="30" customHeight="1" x14ac:dyDescent="0.25">
      <c r="A1498" s="5" t="s">
        <v>4128</v>
      </c>
      <c r="B1498" s="15">
        <v>67913</v>
      </c>
      <c r="C1498" s="6">
        <v>100</v>
      </c>
      <c r="D1498" s="5" t="s">
        <v>4128</v>
      </c>
      <c r="E1498" s="5" t="s">
        <v>4155</v>
      </c>
      <c r="F1498" s="5" t="s">
        <v>4156</v>
      </c>
      <c r="G1498" s="5" t="s">
        <v>4157</v>
      </c>
      <c r="H1498" s="5" t="s">
        <v>144</v>
      </c>
      <c r="I1498" s="5" t="s">
        <v>133</v>
      </c>
      <c r="J1498" s="5" t="s">
        <v>204</v>
      </c>
      <c r="K1498" s="7">
        <v>43059</v>
      </c>
      <c r="L1498" s="7"/>
      <c r="M1498" s="6" t="s">
        <v>64</v>
      </c>
      <c r="N1498" s="5" t="s">
        <v>47</v>
      </c>
      <c r="O1498" s="9"/>
      <c r="P1498" s="6" t="str">
        <f>VLOOKUP(Table1[[#This Row],[SMT]],[3]Sheet1!$A$11:$AC$60,29,0)</f>
        <v>Yes</v>
      </c>
      <c r="Q1498" s="6">
        <v>2019</v>
      </c>
      <c r="R1498" s="6"/>
      <c r="S1498" s="38" t="str">
        <f>IF(VLOOKUP(Table1[[#This Row],[SMT]],'[1]Section 163(j) Election'!$A$5:$H$1484,8,0)=Table1[[#This Row],[Make Section 163j Election (Yes/No)]],"MATCH",VLOOKUP(Table1[[#This Row],[SMT]],'[1]Section 163(j) Election'!$A$5:$H$1406,8,0))</f>
        <v>NO</v>
      </c>
      <c r="T1498" s="38">
        <f>VLOOKUP(Table1[[#This Row],[SMT]],'[1]Section 163(j) Election'!$A$5:$J$1406,7,0)</f>
        <v>2019</v>
      </c>
    </row>
    <row r="1499" spans="1:20" s="5" customFormat="1" ht="30" customHeight="1" x14ac:dyDescent="0.25">
      <c r="A1499" s="5" t="s">
        <v>1044</v>
      </c>
      <c r="B1499" s="15">
        <v>67914</v>
      </c>
      <c r="C1499" s="6">
        <v>100</v>
      </c>
      <c r="D1499" s="5" t="s">
        <v>1044</v>
      </c>
      <c r="E1499" s="5" t="s">
        <v>1052</v>
      </c>
      <c r="F1499" s="5" t="s">
        <v>1053</v>
      </c>
      <c r="G1499" s="5" t="s">
        <v>1054</v>
      </c>
      <c r="H1499" s="5" t="s">
        <v>61</v>
      </c>
      <c r="I1499" s="5" t="s">
        <v>32</v>
      </c>
      <c r="J1499" s="5" t="s">
        <v>110</v>
      </c>
      <c r="K1499" s="7">
        <v>43014</v>
      </c>
      <c r="L1499" s="7"/>
      <c r="M1499" s="6" t="s">
        <v>64</v>
      </c>
      <c r="N1499" s="5" t="s">
        <v>47</v>
      </c>
      <c r="O1499" s="9"/>
      <c r="P1499" s="6" t="str">
        <f>VLOOKUP(Table1[[#This Row],[SMT]],[3]Sheet1!$A$11:$AC$60,29,0)</f>
        <v>Yes</v>
      </c>
      <c r="Q1499" s="6">
        <v>2019</v>
      </c>
      <c r="R1499" s="6"/>
      <c r="S1499" s="37" t="str">
        <f>IF(VLOOKUP(Table1[[#This Row],[SMT]],'[1]Section 163(j) Election'!$A$5:$H$1484,8,0)=Table1[[#This Row],[Make Section 163j Election (Yes/No)]],"MATCH",VLOOKUP(Table1[[#This Row],[SMT]],'[1]Section 163(j) Election'!$A$5:$H$1406,8,0))</f>
        <v>NO</v>
      </c>
      <c r="T1499" s="37">
        <f>VLOOKUP(Table1[[#This Row],[SMT]],'[1]Section 163(j) Election'!$A$5:$J$1406,7,0)</f>
        <v>2019</v>
      </c>
    </row>
    <row r="1500" spans="1:20" s="5" customFormat="1" ht="30" customHeight="1" x14ac:dyDescent="0.25">
      <c r="A1500" s="5" t="s">
        <v>3370</v>
      </c>
      <c r="B1500" s="15">
        <v>67919</v>
      </c>
      <c r="C1500" s="6">
        <v>100</v>
      </c>
      <c r="D1500" s="5" t="s">
        <v>3370</v>
      </c>
      <c r="E1500" s="5" t="s">
        <v>3373</v>
      </c>
      <c r="F1500" s="5" t="s">
        <v>3374</v>
      </c>
      <c r="G1500" s="5" t="s">
        <v>3375</v>
      </c>
      <c r="H1500" s="5" t="s">
        <v>100</v>
      </c>
      <c r="I1500" s="5" t="s">
        <v>32</v>
      </c>
      <c r="J1500" s="5" t="s">
        <v>94</v>
      </c>
      <c r="K1500" s="7">
        <v>43643</v>
      </c>
      <c r="L1500" s="7"/>
      <c r="M1500" s="6" t="s">
        <v>83</v>
      </c>
      <c r="N1500" s="5" t="s">
        <v>56</v>
      </c>
      <c r="O1500" s="9">
        <f>_xlfn.IFNA(VLOOKUP(Table1[[#This Row],[SMT]],'[2]2018'!$A$7:$U$90,3,FALSE),VLOOKUP(Table1[[#This Row],[SMT]],'[2]2019'!$A$7:$T$120,4,FALSE))</f>
        <v>44166</v>
      </c>
      <c r="P1500" s="6" t="str">
        <f>_xlfn.IFNA(VLOOKUP(Table1[[#This Row],[SMT]],'[2]2018'!$A$7:$U$90,4,FALSE),VLOOKUP(Table1[[#This Row],[SMT]],'[2]2019'!$A$7:$T$120,5,FALSE))</f>
        <v>Yes</v>
      </c>
      <c r="Q1500" s="6" t="s">
        <v>4526</v>
      </c>
      <c r="R1500" s="6" t="e">
        <f>VLOOKUP(Table1[[#This Row],[SMT]],'2018 K-1 Export'!A1306:I2857,9,0)</f>
        <v>#N/A</v>
      </c>
      <c r="S1500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00" s="38" t="e">
        <f>VLOOKUP(Table1[[#This Row],[SMT]],'[1]Section 163(j) Election'!$A$5:$J$1406,7,0)</f>
        <v>#N/A</v>
      </c>
    </row>
    <row r="1501" spans="1:20" s="5" customFormat="1" ht="30" customHeight="1" x14ac:dyDescent="0.25">
      <c r="A1501" s="5" t="s">
        <v>3370</v>
      </c>
      <c r="B1501" s="15">
        <v>67921</v>
      </c>
      <c r="C1501" s="6">
        <v>100</v>
      </c>
      <c r="D1501" s="5" t="s">
        <v>3370</v>
      </c>
      <c r="E1501" s="5" t="s">
        <v>3376</v>
      </c>
      <c r="F1501" s="5" t="s">
        <v>3377</v>
      </c>
      <c r="G1501" s="5" t="s">
        <v>402</v>
      </c>
      <c r="H1501" s="5" t="s">
        <v>61</v>
      </c>
      <c r="I1501" s="5" t="s">
        <v>32</v>
      </c>
      <c r="J1501" s="5" t="s">
        <v>3378</v>
      </c>
      <c r="K1501" s="7">
        <v>43609</v>
      </c>
      <c r="L1501" s="7"/>
      <c r="M1501" s="6" t="s">
        <v>83</v>
      </c>
      <c r="N1501" s="5" t="s">
        <v>47</v>
      </c>
      <c r="O1501" s="9">
        <f>_xlfn.IFNA(VLOOKUP(Table1[[#This Row],[SMT]],'[2]2018'!$A$7:$U$90,3,FALSE),VLOOKUP(Table1[[#This Row],[SMT]],'[2]2019'!$A$7:$T$120,4,FALSE))</f>
        <v>44013</v>
      </c>
      <c r="P1501" s="6" t="str">
        <f>_xlfn.IFNA(VLOOKUP(Table1[[#This Row],[SMT]],'[2]2018'!$A$7:$U$90,4,FALSE),VLOOKUP(Table1[[#This Row],[SMT]],'[2]2019'!$A$7:$T$120,5,FALSE))</f>
        <v>Yes</v>
      </c>
      <c r="Q1501" s="6" t="s">
        <v>4526</v>
      </c>
      <c r="R1501" s="6" t="e">
        <f>VLOOKUP(Table1[[#This Row],[SMT]],'2018 K-1 Export'!A1307:I2858,9,0)</f>
        <v>#N/A</v>
      </c>
      <c r="S1501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01" s="37" t="e">
        <f>VLOOKUP(Table1[[#This Row],[SMT]],'[1]Section 163(j) Election'!$A$5:$J$1406,7,0)</f>
        <v>#N/A</v>
      </c>
    </row>
    <row r="1502" spans="1:20" s="5" customFormat="1" ht="30" customHeight="1" x14ac:dyDescent="0.25">
      <c r="A1502" s="5" t="s">
        <v>3230</v>
      </c>
      <c r="B1502" s="15">
        <v>67938</v>
      </c>
      <c r="C1502" s="6">
        <v>100</v>
      </c>
      <c r="D1502" s="5" t="s">
        <v>3230</v>
      </c>
      <c r="E1502" s="5" t="s">
        <v>3234</v>
      </c>
      <c r="F1502" s="5" t="s">
        <v>3235</v>
      </c>
      <c r="G1502" s="5" t="s">
        <v>3236</v>
      </c>
      <c r="H1502" s="5" t="s">
        <v>32</v>
      </c>
      <c r="I1502" s="5" t="s">
        <v>32</v>
      </c>
      <c r="J1502" s="5" t="s">
        <v>1886</v>
      </c>
      <c r="K1502" s="7">
        <v>43452</v>
      </c>
      <c r="L1502" s="7"/>
      <c r="M1502" s="6" t="s">
        <v>105</v>
      </c>
      <c r="N1502" s="5" t="s">
        <v>56</v>
      </c>
      <c r="O1502" s="9">
        <f>_xlfn.IFNA(VLOOKUP(Table1[[#This Row],[SMT]],'[2]2018'!$A$7:$U$90,3,FALSE),VLOOKUP(Table1[[#This Row],[SMT]],'[2]2019'!$A$7:$T$120,4,FALSE))</f>
        <v>43770</v>
      </c>
      <c r="P1502" s="6" t="str">
        <f>_xlfn.IFNA(VLOOKUP(Table1[[#This Row],[SMT]],'[2]2018'!$A$7:$U$90,4,FALSE),VLOOKUP(Table1[[#This Row],[SMT]],'[2]2019'!$A$7:$T$120,5,FALSE))</f>
        <v>Yes</v>
      </c>
      <c r="Q1502" s="6">
        <v>2018</v>
      </c>
      <c r="R1502" s="6" t="str">
        <f>VLOOKUP(Table1[[#This Row],[SMT]],'2018 K-1 Export'!A1238:I2789,9,0)</f>
        <v>Yes</v>
      </c>
      <c r="S1502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02" s="38" t="e">
        <f>VLOOKUP(Table1[[#This Row],[SMT]],'[1]Section 163(j) Election'!$A$5:$J$1406,7,0)</f>
        <v>#N/A</v>
      </c>
    </row>
    <row r="1503" spans="1:20" s="5" customFormat="1" ht="30" customHeight="1" x14ac:dyDescent="0.25">
      <c r="A1503" s="5" t="s">
        <v>1944</v>
      </c>
      <c r="B1503" s="15">
        <v>67940</v>
      </c>
      <c r="C1503" s="6">
        <v>100</v>
      </c>
      <c r="D1503" s="5" t="s">
        <v>1944</v>
      </c>
      <c r="E1503" s="5" t="s">
        <v>1962</v>
      </c>
      <c r="F1503" s="5" t="s">
        <v>1963</v>
      </c>
      <c r="G1503" s="5" t="s">
        <v>114</v>
      </c>
      <c r="H1503" s="5" t="s">
        <v>431</v>
      </c>
      <c r="I1503" s="5" t="s">
        <v>43</v>
      </c>
      <c r="J1503" s="5" t="s">
        <v>116</v>
      </c>
      <c r="K1503" s="7">
        <v>42902</v>
      </c>
      <c r="L1503" s="7"/>
      <c r="M1503" s="6" t="s">
        <v>105</v>
      </c>
      <c r="N1503" s="5" t="s">
        <v>26</v>
      </c>
      <c r="O1503" s="9"/>
      <c r="P1503" s="6" t="str">
        <f>VLOOKUP(Table1[[#This Row],[SMT]],Table13[[SMT'#]:[163 J Election Question]],9,0)</f>
        <v>Yes</v>
      </c>
      <c r="Q1503" s="6">
        <v>2018</v>
      </c>
      <c r="R1503" s="6"/>
      <c r="S150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503" s="37">
        <f>VLOOKUP(Table1[[#This Row],[SMT]],'[1]Section 163(j) Election'!$A$5:$J$1406,7,0)</f>
        <v>2018</v>
      </c>
    </row>
    <row r="1504" spans="1:20" s="5" customFormat="1" ht="30" customHeight="1" x14ac:dyDescent="0.25">
      <c r="A1504" s="5" t="s">
        <v>4053</v>
      </c>
      <c r="B1504" s="15">
        <v>67942</v>
      </c>
      <c r="C1504" s="6">
        <v>100</v>
      </c>
      <c r="D1504" s="5" t="s">
        <v>4053</v>
      </c>
      <c r="E1504" s="5" t="s">
        <v>4060</v>
      </c>
      <c r="F1504" s="5" t="s">
        <v>4061</v>
      </c>
      <c r="G1504" s="5" t="s">
        <v>3421</v>
      </c>
      <c r="H1504" s="5" t="s">
        <v>132</v>
      </c>
      <c r="I1504" s="5" t="s">
        <v>133</v>
      </c>
      <c r="J1504" s="5" t="s">
        <v>140</v>
      </c>
      <c r="K1504" s="7">
        <v>42951</v>
      </c>
      <c r="L1504" s="7"/>
      <c r="M1504" s="6" t="s">
        <v>105</v>
      </c>
      <c r="N1504" s="5" t="s">
        <v>47</v>
      </c>
      <c r="O1504" s="9"/>
      <c r="P1504" s="6" t="str">
        <f>VLOOKUP(Table1[[#This Row],[SMT]],Table13[[SMT'#]:[163 J Election Question]],9,0)</f>
        <v>Yes</v>
      </c>
      <c r="Q1504" s="6">
        <v>2018</v>
      </c>
      <c r="R1504" s="6"/>
      <c r="S1504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504" s="38">
        <f>VLOOKUP(Table1[[#This Row],[SMT]],'[1]Section 163(j) Election'!$A$5:$J$1406,7,0)</f>
        <v>2018</v>
      </c>
    </row>
    <row r="1505" spans="1:20" s="5" customFormat="1" ht="30" customHeight="1" x14ac:dyDescent="0.25">
      <c r="A1505" s="5" t="s">
        <v>686</v>
      </c>
      <c r="B1505" s="19">
        <v>67959</v>
      </c>
      <c r="C1505" s="20">
        <v>100</v>
      </c>
      <c r="D1505" s="21" t="s">
        <v>686</v>
      </c>
      <c r="E1505" s="21" t="s">
        <v>740</v>
      </c>
      <c r="F1505" s="21" t="s">
        <v>741</v>
      </c>
      <c r="G1505" s="21" t="s">
        <v>657</v>
      </c>
      <c r="H1505" s="5" t="s">
        <v>630</v>
      </c>
      <c r="I1505" s="5" t="s">
        <v>43</v>
      </c>
      <c r="J1505" s="21" t="s">
        <v>510</v>
      </c>
      <c r="K1505" s="22">
        <v>43083</v>
      </c>
      <c r="L1505" s="22"/>
      <c r="M1505" s="20" t="s">
        <v>64</v>
      </c>
      <c r="N1505" s="21" t="s">
        <v>47</v>
      </c>
      <c r="O1505" s="23"/>
      <c r="P1505" s="20" t="s">
        <v>21</v>
      </c>
      <c r="Q1505" s="20">
        <v>2019</v>
      </c>
      <c r="R1505" s="6"/>
      <c r="S1505" s="37" t="str">
        <f>IF(VLOOKUP(Table1[[#This Row],[SMT]],'[1]Section 163(j) Election'!$A$5:$H$1484,8,0)=Table1[[#This Row],[Make Section 163j Election (Yes/No)]],"MATCH",VLOOKUP(Table1[[#This Row],[SMT]],'[1]Section 163(j) Election'!$A$5:$H$1406,8,0))</f>
        <v>NO</v>
      </c>
      <c r="T1505" s="37">
        <f>VLOOKUP(Table1[[#This Row],[SMT]],'[1]Section 163(j) Election'!$A$5:$J$1406,7,0)</f>
        <v>2019</v>
      </c>
    </row>
    <row r="1506" spans="1:20" s="5" customFormat="1" ht="30" customHeight="1" x14ac:dyDescent="0.25">
      <c r="A1506" s="5" t="s">
        <v>3192</v>
      </c>
      <c r="B1506" s="15">
        <v>67968</v>
      </c>
      <c r="C1506" s="6">
        <v>100</v>
      </c>
      <c r="D1506" s="5" t="s">
        <v>3192</v>
      </c>
      <c r="E1506" s="5" t="s">
        <v>3211</v>
      </c>
      <c r="F1506" s="5" t="s">
        <v>3212</v>
      </c>
      <c r="G1506" s="5" t="s">
        <v>3213</v>
      </c>
      <c r="H1506" s="5" t="s">
        <v>182</v>
      </c>
      <c r="I1506" s="5" t="s">
        <v>32</v>
      </c>
      <c r="J1506" s="5" t="s">
        <v>1161</v>
      </c>
      <c r="K1506" s="7">
        <v>43090</v>
      </c>
      <c r="L1506" s="7"/>
      <c r="M1506" s="6" t="s">
        <v>105</v>
      </c>
      <c r="N1506" s="5" t="s">
        <v>47</v>
      </c>
      <c r="O1506" s="9"/>
      <c r="P1506" s="6" t="str">
        <f>VLOOKUP(Table1[[#This Row],[SMT]],Table13[[SMT'#]:[163 J Election Question]],9,0)</f>
        <v>Yes</v>
      </c>
      <c r="Q1506" s="6">
        <v>2018</v>
      </c>
      <c r="R1506" s="6"/>
      <c r="S150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506" s="38">
        <f>VLOOKUP(Table1[[#This Row],[SMT]],'[1]Section 163(j) Election'!$A$5:$J$1406,7,0)</f>
        <v>2018</v>
      </c>
    </row>
    <row r="1507" spans="1:20" s="5" customFormat="1" ht="30" customHeight="1" x14ac:dyDescent="0.25">
      <c r="A1507" s="5" t="s">
        <v>666</v>
      </c>
      <c r="B1507" s="15">
        <v>67970</v>
      </c>
      <c r="C1507" s="6">
        <v>100</v>
      </c>
      <c r="D1507" s="5" t="s">
        <v>666</v>
      </c>
      <c r="E1507" s="5" t="s">
        <v>673</v>
      </c>
      <c r="F1507" s="5" t="s">
        <v>674</v>
      </c>
      <c r="G1507" s="5" t="s">
        <v>675</v>
      </c>
      <c r="H1507" s="5" t="s">
        <v>499</v>
      </c>
      <c r="I1507" s="5" t="s">
        <v>43</v>
      </c>
      <c r="J1507" s="5" t="s">
        <v>676</v>
      </c>
      <c r="K1507" s="7">
        <v>43083</v>
      </c>
      <c r="L1507" s="7"/>
      <c r="M1507" s="6" t="s">
        <v>83</v>
      </c>
      <c r="N1507" s="5" t="s">
        <v>47</v>
      </c>
      <c r="O1507" s="9"/>
      <c r="P1507" s="6" t="str">
        <f>VLOOKUP(Table1[[#This Row],[SMT]],Table13[[SMT'#]:[163 J Election Question]],9,0)</f>
        <v>No</v>
      </c>
      <c r="Q1507" s="6"/>
      <c r="R1507" s="6"/>
      <c r="S1507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507" s="37">
        <f>VLOOKUP(Table1[[#This Row],[SMT]],'[1]Section 163(j) Election'!$A$5:$J$1406,7,0)</f>
        <v>0</v>
      </c>
    </row>
    <row r="1508" spans="1:20" s="5" customFormat="1" ht="30" customHeight="1" x14ac:dyDescent="0.25">
      <c r="A1508" s="5" t="s">
        <v>3230</v>
      </c>
      <c r="B1508" s="15">
        <v>67978</v>
      </c>
      <c r="C1508" s="6">
        <v>100</v>
      </c>
      <c r="D1508" s="5" t="s">
        <v>3230</v>
      </c>
      <c r="E1508" s="5" t="s">
        <v>3237</v>
      </c>
      <c r="F1508" s="5" t="s">
        <v>3238</v>
      </c>
      <c r="G1508" s="5" t="s">
        <v>3239</v>
      </c>
      <c r="H1508" s="5" t="s">
        <v>3240</v>
      </c>
      <c r="I1508" s="5" t="s">
        <v>32</v>
      </c>
      <c r="J1508" s="5" t="s">
        <v>153</v>
      </c>
      <c r="K1508" s="7">
        <v>43727</v>
      </c>
      <c r="L1508" s="7"/>
      <c r="M1508" s="6" t="s">
        <v>70</v>
      </c>
      <c r="N1508" s="5" t="s">
        <v>101</v>
      </c>
      <c r="O1508" s="9">
        <f>_xlfn.IFNA(VLOOKUP(Table1[[#This Row],[SMT]],'[2]2018'!$A$7:$U$90,3,FALSE),VLOOKUP(Table1[[#This Row],[SMT]],'[2]2019'!$A$7:$T$120,4,FALSE))</f>
        <v>44228</v>
      </c>
      <c r="P1508" s="6" t="str">
        <f>_xlfn.IFNA(VLOOKUP(Table1[[#This Row],[SMT]],'[2]2018'!$A$7:$U$90,4,FALSE),VLOOKUP(Table1[[#This Row],[SMT]],'[2]2019'!$A$7:$T$120,5,FALSE))</f>
        <v>Yes</v>
      </c>
      <c r="Q1508" s="6" t="s">
        <v>4526</v>
      </c>
      <c r="R1508" s="6" t="e">
        <f>VLOOKUP(Table1[[#This Row],[SMT]],'2018 K-1 Export'!A1239:I2790,9,0)</f>
        <v>#N/A</v>
      </c>
      <c r="S1508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08" s="38" t="e">
        <f>VLOOKUP(Table1[[#This Row],[SMT]],'[1]Section 163(j) Election'!$A$5:$J$1406,7,0)</f>
        <v>#N/A</v>
      </c>
    </row>
    <row r="1509" spans="1:20" s="5" customFormat="1" ht="30" customHeight="1" x14ac:dyDescent="0.25">
      <c r="A1509" s="5" t="s">
        <v>3230</v>
      </c>
      <c r="B1509" s="15">
        <v>67978</v>
      </c>
      <c r="C1509" s="6">
        <v>100</v>
      </c>
      <c r="D1509" s="5" t="s">
        <v>3230</v>
      </c>
      <c r="E1509" s="5" t="s">
        <v>3237</v>
      </c>
      <c r="F1509" s="5" t="s">
        <v>3238</v>
      </c>
      <c r="G1509" s="5" t="s">
        <v>3239</v>
      </c>
      <c r="H1509" s="5" t="s">
        <v>100</v>
      </c>
      <c r="I1509" s="5" t="s">
        <v>32</v>
      </c>
      <c r="J1509" s="5" t="s">
        <v>153</v>
      </c>
      <c r="K1509" s="7">
        <v>43727</v>
      </c>
      <c r="L1509" s="7"/>
      <c r="M1509" s="6" t="s">
        <v>70</v>
      </c>
      <c r="N1509" s="5" t="s">
        <v>101</v>
      </c>
      <c r="O1509" s="9">
        <f>_xlfn.IFNA(VLOOKUP(Table1[[#This Row],[SMT]],'[2]2018'!$A$7:$U$90,3,FALSE),VLOOKUP(Table1[[#This Row],[SMT]],'[2]2019'!$A$7:$T$120,4,FALSE))</f>
        <v>44228</v>
      </c>
      <c r="P1509" s="6" t="str">
        <f>_xlfn.IFNA(VLOOKUP(Table1[[#This Row],[SMT]],'[2]2018'!$A$7:$U$90,4,FALSE),VLOOKUP(Table1[[#This Row],[SMT]],'[2]2019'!$A$7:$T$120,5,FALSE))</f>
        <v>Yes</v>
      </c>
      <c r="Q1509" s="6" t="s">
        <v>4526</v>
      </c>
      <c r="R1509" s="6" t="e">
        <f>VLOOKUP(Table1[[#This Row],[SMT]],'2018 K-1 Export'!A1240:I2791,9,0)</f>
        <v>#N/A</v>
      </c>
      <c r="S1509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09" s="37" t="e">
        <f>VLOOKUP(Table1[[#This Row],[SMT]],'[1]Section 163(j) Election'!$A$5:$J$1406,7,0)</f>
        <v>#N/A</v>
      </c>
    </row>
    <row r="1510" spans="1:20" s="5" customFormat="1" ht="30" customHeight="1" x14ac:dyDescent="0.25">
      <c r="A1510" s="18" t="s">
        <v>84</v>
      </c>
      <c r="B1510" s="19">
        <v>67980</v>
      </c>
      <c r="C1510" s="20">
        <v>100</v>
      </c>
      <c r="D1510" s="21" t="s">
        <v>84</v>
      </c>
      <c r="E1510" s="21" t="s">
        <v>102</v>
      </c>
      <c r="F1510" s="21" t="s">
        <v>103</v>
      </c>
      <c r="G1510" s="21" t="s">
        <v>104</v>
      </c>
      <c r="H1510" s="18" t="s">
        <v>100</v>
      </c>
      <c r="I1510" s="18" t="s">
        <v>32</v>
      </c>
      <c r="J1510" s="21" t="s">
        <v>33</v>
      </c>
      <c r="K1510" s="22">
        <v>42877</v>
      </c>
      <c r="L1510" s="22"/>
      <c r="M1510" s="20" t="s">
        <v>105</v>
      </c>
      <c r="N1510" s="21" t="s">
        <v>47</v>
      </c>
      <c r="O1510" s="23"/>
      <c r="P1510" s="20" t="s">
        <v>21</v>
      </c>
      <c r="Q1510" s="20">
        <v>2019</v>
      </c>
      <c r="R1510" s="24"/>
      <c r="S1510" s="38" t="str">
        <f>IF(VLOOKUP(Table1[[#This Row],[SMT]],'[1]Section 163(j) Election'!$A$5:$H$1484,8,0)=Table1[[#This Row],[Make Section 163j Election (Yes/No)]],"MATCH",VLOOKUP(Table1[[#This Row],[SMT]],'[1]Section 163(j) Election'!$A$5:$H$1406,8,0))</f>
        <v>NO</v>
      </c>
      <c r="T1510" s="38" t="str">
        <f>VLOOKUP(Table1[[#This Row],[SMT]],'[1]Section 163(j) Election'!$A$5:$J$1406,7,0)</f>
        <v>TBD</v>
      </c>
    </row>
    <row r="1511" spans="1:20" s="5" customFormat="1" ht="30" customHeight="1" x14ac:dyDescent="0.25">
      <c r="A1511" s="5" t="s">
        <v>961</v>
      </c>
      <c r="B1511" s="15">
        <v>67986</v>
      </c>
      <c r="C1511" s="6">
        <v>100</v>
      </c>
      <c r="D1511" s="5" t="s">
        <v>961</v>
      </c>
      <c r="E1511" s="5" t="s">
        <v>971</v>
      </c>
      <c r="F1511" s="5" t="s">
        <v>972</v>
      </c>
      <c r="G1511" s="5" t="s">
        <v>574</v>
      </c>
      <c r="H1511" s="5" t="s">
        <v>431</v>
      </c>
      <c r="I1511" s="5" t="s">
        <v>43</v>
      </c>
      <c r="J1511" s="5" t="s">
        <v>432</v>
      </c>
      <c r="K1511" s="7">
        <v>43244</v>
      </c>
      <c r="L1511" s="7"/>
      <c r="M1511" s="6" t="s">
        <v>83</v>
      </c>
      <c r="N1511" s="5" t="s">
        <v>47</v>
      </c>
      <c r="O1511" s="9">
        <f>_xlfn.IFNA(VLOOKUP(Table1[[#This Row],[SMT]],'[2]2018'!$A$7:$U$90,3,FALSE),VLOOKUP(Table1[[#This Row],[SMT]],'[2]2019'!$A$7:$T$120,4,FALSE))</f>
        <v>43739</v>
      </c>
      <c r="P1511" s="6" t="str">
        <f>_xlfn.IFNA(VLOOKUP(Table1[[#This Row],[SMT]],'[2]2018'!$A$7:$U$90,4,FALSE),VLOOKUP(Table1[[#This Row],[SMT]],'[2]2019'!$A$7:$T$120,5,FALSE))</f>
        <v>Yes</v>
      </c>
      <c r="Q1511" s="6" t="s">
        <v>4526</v>
      </c>
      <c r="R1511" s="6" t="str">
        <f>VLOOKUP(Table1[[#This Row],[SMT]],'2018 K-1 Export'!A298:I1849,9,0)</f>
        <v/>
      </c>
      <c r="S1511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11" s="37" t="e">
        <f>VLOOKUP(Table1[[#This Row],[SMT]],'[1]Section 163(j) Election'!$A$5:$J$1406,7,0)</f>
        <v>#N/A</v>
      </c>
    </row>
    <row r="1512" spans="1:20" s="5" customFormat="1" ht="30" customHeight="1" x14ac:dyDescent="0.25">
      <c r="A1512" s="5" t="s">
        <v>3192</v>
      </c>
      <c r="B1512" s="15">
        <v>67987</v>
      </c>
      <c r="C1512" s="6">
        <v>100</v>
      </c>
      <c r="D1512" s="5" t="s">
        <v>3192</v>
      </c>
      <c r="E1512" s="5" t="s">
        <v>3214</v>
      </c>
      <c r="F1512" s="5" t="s">
        <v>3215</v>
      </c>
      <c r="G1512" s="5" t="s">
        <v>2035</v>
      </c>
      <c r="H1512" s="5" t="s">
        <v>100</v>
      </c>
      <c r="I1512" s="5" t="s">
        <v>32</v>
      </c>
      <c r="J1512" s="5" t="s">
        <v>33</v>
      </c>
      <c r="K1512" s="7">
        <v>43166</v>
      </c>
      <c r="L1512" s="7"/>
      <c r="M1512" s="6" t="s">
        <v>105</v>
      </c>
      <c r="N1512" s="5" t="s">
        <v>47</v>
      </c>
      <c r="O1512" s="9">
        <f>_xlfn.IFNA(VLOOKUP(Table1[[#This Row],[SMT]],'[2]2018'!$A$7:$U$90,3,FALSE),VLOOKUP(Table1[[#This Row],[SMT]],'[2]2019'!$A$7:$T$120,4,FALSE))</f>
        <v>43525</v>
      </c>
      <c r="P1512" s="6" t="str">
        <f>_xlfn.IFNA(VLOOKUP(Table1[[#This Row],[SMT]],'[2]2018'!$A$7:$U$90,4,FALSE),VLOOKUP(Table1[[#This Row],[SMT]],'[2]2019'!$A$7:$T$120,5,FALSE))</f>
        <v>Yes</v>
      </c>
      <c r="Q1512" s="6" t="s">
        <v>4526</v>
      </c>
      <c r="R1512" s="6" t="e">
        <f>VLOOKUP(Table1[[#This Row],[SMT]],'2018 K-1 Export'!A1231:I2782,9,0)</f>
        <v>#N/A</v>
      </c>
      <c r="S1512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12" s="38" t="e">
        <f>VLOOKUP(Table1[[#This Row],[SMT]],'[1]Section 163(j) Election'!$A$5:$J$1406,7,0)</f>
        <v>#N/A</v>
      </c>
    </row>
    <row r="1513" spans="1:20" s="5" customFormat="1" ht="30" customHeight="1" x14ac:dyDescent="0.25">
      <c r="A1513" s="5" t="s">
        <v>84</v>
      </c>
      <c r="B1513" s="15">
        <v>67988</v>
      </c>
      <c r="C1513" s="6">
        <v>100</v>
      </c>
      <c r="D1513" s="5" t="s">
        <v>84</v>
      </c>
      <c r="E1513" s="5" t="s">
        <v>106</v>
      </c>
      <c r="F1513" s="5" t="s">
        <v>107</v>
      </c>
      <c r="G1513" s="5" t="s">
        <v>108</v>
      </c>
      <c r="H1513" s="5" t="s">
        <v>109</v>
      </c>
      <c r="I1513" s="5" t="s">
        <v>32</v>
      </c>
      <c r="J1513" s="5" t="s">
        <v>110</v>
      </c>
      <c r="K1513" s="7">
        <v>43040</v>
      </c>
      <c r="L1513" s="7"/>
      <c r="M1513" s="6" t="s">
        <v>105</v>
      </c>
      <c r="N1513" s="5" t="s">
        <v>26</v>
      </c>
      <c r="O1513" s="9"/>
      <c r="P1513" s="6" t="str">
        <f>VLOOKUP(Table1[[#This Row],[SMT]],Table13[[SMT'#]:[163 J Election Question]],9,0)</f>
        <v>Yes</v>
      </c>
      <c r="Q1513" s="6">
        <v>2018</v>
      </c>
      <c r="R1513" s="6"/>
      <c r="S1513" s="37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513" s="37">
        <f>VLOOKUP(Table1[[#This Row],[SMT]],'[1]Section 163(j) Election'!$A$5:$J$1406,7,0)</f>
        <v>2018</v>
      </c>
    </row>
    <row r="1514" spans="1:20" s="5" customFormat="1" ht="30" customHeight="1" x14ac:dyDescent="0.25">
      <c r="A1514" s="5" t="s">
        <v>1044</v>
      </c>
      <c r="B1514" s="15">
        <v>67991</v>
      </c>
      <c r="C1514" s="6">
        <v>85.12</v>
      </c>
      <c r="D1514" s="5" t="s">
        <v>1044</v>
      </c>
      <c r="E1514" s="5" t="s">
        <v>1055</v>
      </c>
      <c r="F1514" s="5" t="s">
        <v>1056</v>
      </c>
      <c r="G1514" s="5" t="s">
        <v>635</v>
      </c>
      <c r="H1514" s="5" t="s">
        <v>32</v>
      </c>
      <c r="I1514" s="5" t="s">
        <v>32</v>
      </c>
      <c r="J1514" s="5" t="s">
        <v>19</v>
      </c>
      <c r="K1514" s="7">
        <v>43767</v>
      </c>
      <c r="L1514" s="7"/>
      <c r="M1514" s="6" t="s">
        <v>70</v>
      </c>
      <c r="N1514" s="5" t="s">
        <v>101</v>
      </c>
      <c r="O1514" s="9">
        <f>_xlfn.IFNA(VLOOKUP(Table1[[#This Row],[SMT]],'[2]2018'!$A$7:$U$90,3,FALSE),VLOOKUP(Table1[[#This Row],[SMT]],'[2]2019'!$A$7:$T$120,4,FALSE))</f>
        <v>44166</v>
      </c>
      <c r="P1514" s="6" t="str">
        <f>_xlfn.IFNA(VLOOKUP(Table1[[#This Row],[SMT]],'[2]2018'!$A$7:$U$90,4,FALSE),VLOOKUP(Table1[[#This Row],[SMT]],'[2]2019'!$A$7:$T$120,5,FALSE))</f>
        <v>Yes</v>
      </c>
      <c r="Q1514" s="6" t="s">
        <v>4526</v>
      </c>
      <c r="R1514" s="6" t="e">
        <f>VLOOKUP(Table1[[#This Row],[SMT]],'2018 K-1 Export'!A331:I1882,9,0)</f>
        <v>#N/A</v>
      </c>
      <c r="S1514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14" s="38" t="e">
        <f>VLOOKUP(Table1[[#This Row],[SMT]],'[1]Section 163(j) Election'!$A$5:$J$1406,7,0)</f>
        <v>#N/A</v>
      </c>
    </row>
    <row r="1515" spans="1:20" s="5" customFormat="1" ht="30" customHeight="1" x14ac:dyDescent="0.25">
      <c r="A1515" s="5" t="s">
        <v>3370</v>
      </c>
      <c r="B1515" s="15">
        <v>67991</v>
      </c>
      <c r="C1515" s="6">
        <v>14.88</v>
      </c>
      <c r="D1515" s="5" t="s">
        <v>3370</v>
      </c>
      <c r="E1515" s="5" t="s">
        <v>1055</v>
      </c>
      <c r="F1515" s="5" t="s">
        <v>1056</v>
      </c>
      <c r="G1515" s="5" t="s">
        <v>635</v>
      </c>
      <c r="H1515" s="5" t="s">
        <v>32</v>
      </c>
      <c r="I1515" s="5" t="s">
        <v>32</v>
      </c>
      <c r="J1515" s="5" t="s">
        <v>19</v>
      </c>
      <c r="K1515" s="7">
        <v>43767</v>
      </c>
      <c r="L1515" s="7"/>
      <c r="M1515" s="6" t="s">
        <v>70</v>
      </c>
      <c r="N1515" s="5" t="s">
        <v>101</v>
      </c>
      <c r="O1515" s="9">
        <f>_xlfn.IFNA(VLOOKUP(Table1[[#This Row],[SMT]],'[2]2018'!$A$7:$U$90,3,FALSE),VLOOKUP(Table1[[#This Row],[SMT]],'[2]2019'!$A$7:$T$120,4,FALSE))</f>
        <v>44166</v>
      </c>
      <c r="P1515" s="6" t="str">
        <f>_xlfn.IFNA(VLOOKUP(Table1[[#This Row],[SMT]],'[2]2018'!$A$7:$U$90,4,FALSE),VLOOKUP(Table1[[#This Row],[SMT]],'[2]2019'!$A$7:$T$120,5,FALSE))</f>
        <v>Yes</v>
      </c>
      <c r="Q1515" s="6" t="s">
        <v>4526</v>
      </c>
      <c r="R1515" s="6" t="e">
        <f>VLOOKUP(Table1[[#This Row],[SMT]],'2018 K-1 Export'!A1308:I2859,9,0)</f>
        <v>#N/A</v>
      </c>
      <c r="S1515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15" s="37" t="e">
        <f>VLOOKUP(Table1[[#This Row],[SMT]],'[1]Section 163(j) Election'!$A$5:$J$1406,7,0)</f>
        <v>#N/A</v>
      </c>
    </row>
    <row r="1516" spans="1:20" s="5" customFormat="1" ht="30" customHeight="1" x14ac:dyDescent="0.25">
      <c r="A1516" s="18" t="s">
        <v>973</v>
      </c>
      <c r="B1516" s="19">
        <v>67994</v>
      </c>
      <c r="C1516" s="20">
        <v>100</v>
      </c>
      <c r="D1516" s="21" t="s">
        <v>973</v>
      </c>
      <c r="E1516" s="21" t="s">
        <v>977</v>
      </c>
      <c r="F1516" s="21" t="s">
        <v>978</v>
      </c>
      <c r="G1516" s="21" t="s">
        <v>498</v>
      </c>
      <c r="H1516" s="18" t="s">
        <v>499</v>
      </c>
      <c r="I1516" s="18" t="s">
        <v>43</v>
      </c>
      <c r="J1516" s="21" t="s">
        <v>359</v>
      </c>
      <c r="K1516" s="22">
        <v>43069</v>
      </c>
      <c r="L1516" s="22"/>
      <c r="M1516" s="20" t="s">
        <v>105</v>
      </c>
      <c r="N1516" s="21" t="s">
        <v>26</v>
      </c>
      <c r="O1516" s="23"/>
      <c r="P1516" s="20" t="s">
        <v>21</v>
      </c>
      <c r="Q1516" s="20">
        <v>2019</v>
      </c>
      <c r="R1516" s="24"/>
      <c r="S1516" s="38" t="str">
        <f>IF(VLOOKUP(Table1[[#This Row],[SMT]],'[1]Section 163(j) Election'!$A$5:$H$1484,8,0)=Table1[[#This Row],[Make Section 163j Election (Yes/No)]],"MATCH",VLOOKUP(Table1[[#This Row],[SMT]],'[1]Section 163(j) Election'!$A$5:$H$1406,8,0))</f>
        <v>NO</v>
      </c>
      <c r="T1516" s="38">
        <f>VLOOKUP(Table1[[#This Row],[SMT]],'[1]Section 163(j) Election'!$A$5:$J$1406,7,0)</f>
        <v>2019</v>
      </c>
    </row>
    <row r="1517" spans="1:20" s="5" customFormat="1" ht="30" customHeight="1" x14ac:dyDescent="0.25">
      <c r="A1517" s="5" t="s">
        <v>666</v>
      </c>
      <c r="B1517" s="15">
        <v>67997</v>
      </c>
      <c r="C1517" s="6">
        <v>100</v>
      </c>
      <c r="D1517" s="5" t="s">
        <v>666</v>
      </c>
      <c r="E1517" s="5" t="s">
        <v>677</v>
      </c>
      <c r="F1517" s="5" t="s">
        <v>678</v>
      </c>
      <c r="G1517" s="5" t="s">
        <v>679</v>
      </c>
      <c r="H1517" s="5" t="s">
        <v>463</v>
      </c>
      <c r="I1517" s="5" t="s">
        <v>452</v>
      </c>
      <c r="J1517" s="5" t="s">
        <v>453</v>
      </c>
      <c r="K1517" s="7">
        <v>43273</v>
      </c>
      <c r="L1517" s="7"/>
      <c r="M1517" s="6" t="s">
        <v>70</v>
      </c>
      <c r="N1517" s="5" t="s">
        <v>47</v>
      </c>
      <c r="O1517" s="9">
        <f>_xlfn.IFNA(VLOOKUP(Table1[[#This Row],[SMT]],'[2]2018'!$A$7:$U$90,3,FALSE),VLOOKUP(Table1[[#This Row],[SMT]],'[2]2019'!$A$7:$T$120,4,FALSE))</f>
        <v>44075</v>
      </c>
      <c r="P1517" s="6" t="str">
        <f>_xlfn.IFNA(VLOOKUP(Table1[[#This Row],[SMT]],'[2]2018'!$A$7:$U$90,4,FALSE),VLOOKUP(Table1[[#This Row],[SMT]],'[2]2019'!$A$7:$T$120,5,FALSE))</f>
        <v>Yes</v>
      </c>
      <c r="Q1517" s="6" t="s">
        <v>4526</v>
      </c>
      <c r="R1517" s="6" t="str">
        <f>VLOOKUP(Table1[[#This Row],[SMT]],'2018 K-1 Export'!A183:I1734,9,0)</f>
        <v>No</v>
      </c>
      <c r="S1517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17" s="37" t="e">
        <f>VLOOKUP(Table1[[#This Row],[SMT]],'[1]Section 163(j) Election'!$A$5:$J$1406,7,0)</f>
        <v>#N/A</v>
      </c>
    </row>
    <row r="1518" spans="1:20" s="5" customFormat="1" ht="30" customHeight="1" x14ac:dyDescent="0.25">
      <c r="A1518" s="5" t="s">
        <v>686</v>
      </c>
      <c r="B1518" s="19">
        <v>68001</v>
      </c>
      <c r="C1518" s="20">
        <v>100</v>
      </c>
      <c r="D1518" s="21" t="s">
        <v>686</v>
      </c>
      <c r="E1518" s="21" t="s">
        <v>742</v>
      </c>
      <c r="F1518" s="21" t="s">
        <v>743</v>
      </c>
      <c r="G1518" s="21" t="s">
        <v>744</v>
      </c>
      <c r="H1518" s="5" t="s">
        <v>431</v>
      </c>
      <c r="I1518" s="5" t="s">
        <v>43</v>
      </c>
      <c r="J1518" s="21" t="s">
        <v>44</v>
      </c>
      <c r="K1518" s="22">
        <v>43081</v>
      </c>
      <c r="L1518" s="22"/>
      <c r="M1518" s="20" t="s">
        <v>64</v>
      </c>
      <c r="N1518" s="21" t="s">
        <v>47</v>
      </c>
      <c r="O1518" s="23"/>
      <c r="P1518" s="20" t="s">
        <v>21</v>
      </c>
      <c r="Q1518" s="20">
        <v>2019</v>
      </c>
      <c r="R1518" s="6"/>
      <c r="S1518" s="38" t="str">
        <f>IF(VLOOKUP(Table1[[#This Row],[SMT]],'[1]Section 163(j) Election'!$A$5:$H$1484,8,0)=Table1[[#This Row],[Make Section 163j Election (Yes/No)]],"MATCH",VLOOKUP(Table1[[#This Row],[SMT]],'[1]Section 163(j) Election'!$A$5:$H$1406,8,0))</f>
        <v>NO</v>
      </c>
      <c r="T1518" s="38">
        <f>VLOOKUP(Table1[[#This Row],[SMT]],'[1]Section 163(j) Election'!$A$5:$J$1406,7,0)</f>
        <v>2019</v>
      </c>
    </row>
    <row r="1519" spans="1:20" s="5" customFormat="1" ht="30" customHeight="1" x14ac:dyDescent="0.25">
      <c r="A1519" s="21" t="s">
        <v>686</v>
      </c>
      <c r="B1519" s="19">
        <v>68009</v>
      </c>
      <c r="C1519" s="20">
        <v>100</v>
      </c>
      <c r="D1519" s="21" t="s">
        <v>686</v>
      </c>
      <c r="E1519" s="21" t="s">
        <v>745</v>
      </c>
      <c r="F1519" s="21" t="s">
        <v>746</v>
      </c>
      <c r="G1519" s="21" t="s">
        <v>747</v>
      </c>
      <c r="H1519" s="21" t="s">
        <v>499</v>
      </c>
      <c r="I1519" s="21" t="s">
        <v>43</v>
      </c>
      <c r="J1519" s="21" t="s">
        <v>529</v>
      </c>
      <c r="K1519" s="22">
        <v>42978</v>
      </c>
      <c r="L1519" s="22"/>
      <c r="M1519" s="20" t="s">
        <v>90</v>
      </c>
      <c r="N1519" s="21" t="s">
        <v>56</v>
      </c>
      <c r="O1519" s="23"/>
      <c r="P1519" s="20" t="s">
        <v>21</v>
      </c>
      <c r="Q1519" s="20">
        <v>2019</v>
      </c>
      <c r="R1519" s="20"/>
      <c r="S1519" s="37" t="str">
        <f>IF(VLOOKUP(Table1[[#This Row],[SMT]],'[1]Section 163(j) Election'!$A$5:$H$1484,8,0)=Table1[[#This Row],[Make Section 163j Election (Yes/No)]],"MATCH",VLOOKUP(Table1[[#This Row],[SMT]],'[1]Section 163(j) Election'!$A$5:$H$1406,8,0))</f>
        <v>NO</v>
      </c>
      <c r="T1519" s="37">
        <f>VLOOKUP(Table1[[#This Row],[SMT]],'[1]Section 163(j) Election'!$A$5:$J$1406,7,0)</f>
        <v>2019</v>
      </c>
    </row>
    <row r="1520" spans="1:20" s="5" customFormat="1" ht="30" customHeight="1" x14ac:dyDescent="0.25">
      <c r="A1520" s="5" t="s">
        <v>1595</v>
      </c>
      <c r="B1520" s="15">
        <v>68010</v>
      </c>
      <c r="C1520" s="6">
        <v>100</v>
      </c>
      <c r="D1520" s="5" t="s">
        <v>1595</v>
      </c>
      <c r="E1520" s="5" t="s">
        <v>1596</v>
      </c>
      <c r="F1520" s="5" t="s">
        <v>1597</v>
      </c>
      <c r="G1520" s="5" t="s">
        <v>1508</v>
      </c>
      <c r="H1520" s="5" t="s">
        <v>42</v>
      </c>
      <c r="I1520" s="5" t="s">
        <v>43</v>
      </c>
      <c r="J1520" s="5" t="s">
        <v>1509</v>
      </c>
      <c r="K1520" s="7">
        <v>43424</v>
      </c>
      <c r="L1520" s="7"/>
      <c r="M1520" s="6" t="s">
        <v>83</v>
      </c>
      <c r="N1520" s="5" t="s">
        <v>47</v>
      </c>
      <c r="O1520" s="9">
        <f>_xlfn.IFNA(VLOOKUP(Table1[[#This Row],[SMT]],'[2]2018'!$A$7:$U$90,3,FALSE),VLOOKUP(Table1[[#This Row],[SMT]],'[2]2019'!$A$7:$T$120,4,FALSE))</f>
        <v>43739</v>
      </c>
      <c r="P1520" s="6" t="str">
        <f>_xlfn.IFNA(VLOOKUP(Table1[[#This Row],[SMT]],'[2]2018'!$A$7:$U$90,4,FALSE),VLOOKUP(Table1[[#This Row],[SMT]],'[2]2019'!$A$7:$T$120,5,FALSE))</f>
        <v>Yes</v>
      </c>
      <c r="Q1520" s="6" t="s">
        <v>4526</v>
      </c>
      <c r="R1520" s="6" t="e">
        <f>VLOOKUP(Table1[[#This Row],[SMT]],'2018 K-1 Export'!A534:I2085,9,0)</f>
        <v>#N/A</v>
      </c>
      <c r="S1520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20" s="38" t="e">
        <f>VLOOKUP(Table1[[#This Row],[SMT]],'[1]Section 163(j) Election'!$A$5:$J$1406,7,0)</f>
        <v>#N/A</v>
      </c>
    </row>
    <row r="1521" spans="1:20" s="5" customFormat="1" ht="30" customHeight="1" x14ac:dyDescent="0.25">
      <c r="A1521" s="18" t="s">
        <v>4020</v>
      </c>
      <c r="B1521" s="19">
        <v>68012</v>
      </c>
      <c r="C1521" s="20">
        <v>100</v>
      </c>
      <c r="D1521" s="21" t="s">
        <v>4020</v>
      </c>
      <c r="E1521" s="21" t="s">
        <v>4025</v>
      </c>
      <c r="F1521" s="21" t="s">
        <v>4026</v>
      </c>
      <c r="G1521" s="21" t="s">
        <v>498</v>
      </c>
      <c r="H1521" s="18" t="s">
        <v>499</v>
      </c>
      <c r="I1521" s="18" t="s">
        <v>43</v>
      </c>
      <c r="J1521" s="21" t="s">
        <v>359</v>
      </c>
      <c r="K1521" s="22">
        <v>43096</v>
      </c>
      <c r="L1521" s="22"/>
      <c r="M1521" s="20" t="s">
        <v>64</v>
      </c>
      <c r="N1521" s="21" t="s">
        <v>47</v>
      </c>
      <c r="O1521" s="23"/>
      <c r="P1521" s="20" t="s">
        <v>21</v>
      </c>
      <c r="Q1521" s="20">
        <v>2019</v>
      </c>
      <c r="R1521" s="24"/>
      <c r="S1521" s="37" t="str">
        <f>IF(VLOOKUP(Table1[[#This Row],[SMT]],'[1]Section 163(j) Election'!$A$5:$H$1484,8,0)=Table1[[#This Row],[Make Section 163j Election (Yes/No)]],"MATCH",VLOOKUP(Table1[[#This Row],[SMT]],'[1]Section 163(j) Election'!$A$5:$H$1406,8,0))</f>
        <v>NO</v>
      </c>
      <c r="T1521" s="37">
        <f>VLOOKUP(Table1[[#This Row],[SMT]],'[1]Section 163(j) Election'!$A$5:$J$1406,7,0)</f>
        <v>2019</v>
      </c>
    </row>
    <row r="1522" spans="1:20" s="5" customFormat="1" ht="30" customHeight="1" x14ac:dyDescent="0.25">
      <c r="A1522" s="5" t="s">
        <v>973</v>
      </c>
      <c r="B1522" s="15">
        <v>68016</v>
      </c>
      <c r="C1522" s="6">
        <v>100</v>
      </c>
      <c r="D1522" s="5" t="s">
        <v>973</v>
      </c>
      <c r="E1522" s="5" t="s">
        <v>979</v>
      </c>
      <c r="F1522" s="5" t="s">
        <v>980</v>
      </c>
      <c r="G1522" s="5" t="s">
        <v>981</v>
      </c>
      <c r="H1522" s="5" t="s">
        <v>499</v>
      </c>
      <c r="I1522" s="5" t="s">
        <v>43</v>
      </c>
      <c r="J1522" s="5" t="s">
        <v>862</v>
      </c>
      <c r="K1522" s="7">
        <v>43123</v>
      </c>
      <c r="L1522" s="7"/>
      <c r="M1522" s="6" t="s">
        <v>64</v>
      </c>
      <c r="N1522" s="5" t="s">
        <v>47</v>
      </c>
      <c r="O1522" s="9">
        <f>_xlfn.IFNA(VLOOKUP(Table1[[#This Row],[SMT]],'[2]2018'!$A$7:$U$90,3,FALSE),VLOOKUP(Table1[[#This Row],[SMT]],'[2]2019'!$A$7:$T$120,4,FALSE))</f>
        <v>43586</v>
      </c>
      <c r="P1522" s="6" t="str">
        <f>_xlfn.IFNA(VLOOKUP(Table1[[#This Row],[SMT]],'[2]2018'!$A$7:$U$90,4,FALSE),VLOOKUP(Table1[[#This Row],[SMT]],'[2]2019'!$A$7:$T$120,5,FALSE))</f>
        <v>Yes</v>
      </c>
      <c r="Q1522" s="6" t="s">
        <v>4526</v>
      </c>
      <c r="R1522" s="6" t="str">
        <f>VLOOKUP(Table1[[#This Row],[SMT]],'2018 K-1 Export'!A302:I1853,9,0)</f>
        <v>No</v>
      </c>
      <c r="S1522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22" s="38" t="e">
        <f>VLOOKUP(Table1[[#This Row],[SMT]],'[1]Section 163(j) Election'!$A$5:$J$1406,7,0)</f>
        <v>#N/A</v>
      </c>
    </row>
    <row r="1523" spans="1:20" s="5" customFormat="1" ht="30" customHeight="1" x14ac:dyDescent="0.25">
      <c r="A1523" s="5" t="s">
        <v>973</v>
      </c>
      <c r="B1523" s="15">
        <v>68021</v>
      </c>
      <c r="C1523" s="6">
        <v>14.8</v>
      </c>
      <c r="D1523" s="5" t="s">
        <v>973</v>
      </c>
      <c r="E1523" s="5" t="s">
        <v>982</v>
      </c>
      <c r="F1523" s="5" t="s">
        <v>983</v>
      </c>
      <c r="G1523" s="5" t="s">
        <v>964</v>
      </c>
      <c r="H1523" s="5" t="s">
        <v>499</v>
      </c>
      <c r="I1523" s="5" t="s">
        <v>43</v>
      </c>
      <c r="J1523" s="5" t="s">
        <v>608</v>
      </c>
      <c r="K1523" s="7">
        <v>43524</v>
      </c>
      <c r="L1523" s="7"/>
      <c r="M1523" s="6" t="s">
        <v>83</v>
      </c>
      <c r="N1523" s="5" t="s">
        <v>47</v>
      </c>
      <c r="O1523" s="9">
        <f>_xlfn.IFNA(VLOOKUP(Table1[[#This Row],[SMT]],'[2]2018'!$A$7:$U$90,3,FALSE),VLOOKUP(Table1[[#This Row],[SMT]],'[2]2019'!$A$7:$T$120,4,FALSE))</f>
        <v>44044</v>
      </c>
      <c r="P1523" s="6" t="str">
        <f>_xlfn.IFNA(VLOOKUP(Table1[[#This Row],[SMT]],'[2]2018'!$A$7:$U$90,4,FALSE),VLOOKUP(Table1[[#This Row],[SMT]],'[2]2019'!$A$7:$T$120,5,FALSE))</f>
        <v>Yes</v>
      </c>
      <c r="Q1523" s="6" t="s">
        <v>4526</v>
      </c>
      <c r="R1523" s="6" t="str">
        <f>VLOOKUP(Table1[[#This Row],[SMT]],'2018 K-1 Export'!A303:I1854,9,0)</f>
        <v/>
      </c>
      <c r="S1523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23" s="37" t="e">
        <f>VLOOKUP(Table1[[#This Row],[SMT]],'[1]Section 163(j) Election'!$A$5:$J$1406,7,0)</f>
        <v>#N/A</v>
      </c>
    </row>
    <row r="1524" spans="1:20" s="5" customFormat="1" ht="30" customHeight="1" x14ac:dyDescent="0.25">
      <c r="A1524" s="5" t="s">
        <v>986</v>
      </c>
      <c r="B1524" s="15">
        <v>68021</v>
      </c>
      <c r="C1524" s="6">
        <v>85.2</v>
      </c>
      <c r="D1524" s="5" t="s">
        <v>986</v>
      </c>
      <c r="E1524" s="5" t="s">
        <v>982</v>
      </c>
      <c r="F1524" s="5" t="s">
        <v>983</v>
      </c>
      <c r="G1524" s="5" t="s">
        <v>964</v>
      </c>
      <c r="H1524" s="5" t="s">
        <v>499</v>
      </c>
      <c r="I1524" s="5" t="s">
        <v>43</v>
      </c>
      <c r="J1524" s="5" t="s">
        <v>608</v>
      </c>
      <c r="K1524" s="7">
        <v>43524</v>
      </c>
      <c r="L1524" s="7"/>
      <c r="M1524" s="6" t="s">
        <v>83</v>
      </c>
      <c r="N1524" s="5" t="s">
        <v>47</v>
      </c>
      <c r="O1524" s="9">
        <f>_xlfn.IFNA(VLOOKUP(Table1[[#This Row],[SMT]],'[2]2018'!$A$7:$U$90,3,FALSE),VLOOKUP(Table1[[#This Row],[SMT]],'[2]2019'!$A$7:$T$120,4,FALSE))</f>
        <v>44044</v>
      </c>
      <c r="P1524" s="6" t="str">
        <f>_xlfn.IFNA(VLOOKUP(Table1[[#This Row],[SMT]],'[2]2018'!$A$7:$U$90,4,FALSE),VLOOKUP(Table1[[#This Row],[SMT]],'[2]2019'!$A$7:$T$120,5,FALSE))</f>
        <v>Yes</v>
      </c>
      <c r="Q1524" s="6" t="s">
        <v>4526</v>
      </c>
      <c r="R1524" s="6" t="str">
        <f>VLOOKUP(Table1[[#This Row],[SMT]],'2018 K-1 Export'!A306:I1857,9,0)</f>
        <v/>
      </c>
      <c r="S1524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24" s="38" t="e">
        <f>VLOOKUP(Table1[[#This Row],[SMT]],'[1]Section 163(j) Election'!$A$5:$J$1406,7,0)</f>
        <v>#N/A</v>
      </c>
    </row>
    <row r="1525" spans="1:20" s="5" customFormat="1" ht="30" customHeight="1" x14ac:dyDescent="0.25">
      <c r="A1525" s="5" t="s">
        <v>933</v>
      </c>
      <c r="B1525" s="19">
        <v>78065</v>
      </c>
      <c r="C1525" s="20">
        <v>65</v>
      </c>
      <c r="D1525" s="21" t="s">
        <v>933</v>
      </c>
      <c r="E1525" s="21" t="s">
        <v>958</v>
      </c>
      <c r="F1525" s="21" t="s">
        <v>959</v>
      </c>
      <c r="G1525" s="21" t="s">
        <v>960</v>
      </c>
      <c r="H1525" s="5" t="s">
        <v>524</v>
      </c>
      <c r="I1525" s="5" t="s">
        <v>43</v>
      </c>
      <c r="J1525" s="21" t="s">
        <v>116</v>
      </c>
      <c r="K1525" s="22">
        <v>43070</v>
      </c>
      <c r="L1525" s="22"/>
      <c r="M1525" s="20" t="s">
        <v>64</v>
      </c>
      <c r="N1525" s="21" t="s">
        <v>47</v>
      </c>
      <c r="O1525" s="23"/>
      <c r="P1525" s="20" t="s">
        <v>21</v>
      </c>
      <c r="Q1525" s="20">
        <v>2019</v>
      </c>
      <c r="R1525" s="6"/>
      <c r="S1525" s="37" t="str">
        <f>IF(VLOOKUP(Table1[[#This Row],[SMT]],'[1]Section 163(j) Election'!$A$5:$H$1484,8,0)=Table1[[#This Row],[Make Section 163j Election (Yes/No)]],"MATCH",VLOOKUP(Table1[[#This Row],[SMT]],'[1]Section 163(j) Election'!$A$5:$H$1406,8,0))</f>
        <v>NO</v>
      </c>
      <c r="T1525" s="37">
        <f>VLOOKUP(Table1[[#This Row],[SMT]],'[1]Section 163(j) Election'!$A$5:$J$1406,7,0)</f>
        <v>2019</v>
      </c>
    </row>
    <row r="1526" spans="1:20" s="5" customFormat="1" ht="30" customHeight="1" x14ac:dyDescent="0.25">
      <c r="A1526" s="5" t="s">
        <v>973</v>
      </c>
      <c r="B1526" s="15">
        <v>78065</v>
      </c>
      <c r="C1526" s="6">
        <v>35</v>
      </c>
      <c r="D1526" s="5" t="s">
        <v>973</v>
      </c>
      <c r="E1526" s="5" t="s">
        <v>958</v>
      </c>
      <c r="F1526" s="5" t="s">
        <v>959</v>
      </c>
      <c r="G1526" s="5" t="s">
        <v>960</v>
      </c>
      <c r="H1526" s="5" t="s">
        <v>524</v>
      </c>
      <c r="I1526" s="5" t="s">
        <v>43</v>
      </c>
      <c r="J1526" s="5" t="s">
        <v>116</v>
      </c>
      <c r="K1526" s="7">
        <v>43070</v>
      </c>
      <c r="L1526" s="7"/>
      <c r="M1526" s="6" t="s">
        <v>64</v>
      </c>
      <c r="N1526" s="5" t="s">
        <v>47</v>
      </c>
      <c r="O1526" s="9"/>
      <c r="P1526" s="6" t="str">
        <f>VLOOKUP(Table1[[#This Row],[SMT]],Table13[[SMT'#]:[163 J Election Question]],9,0)</f>
        <v>No</v>
      </c>
      <c r="Q1526" s="6"/>
      <c r="R1526" s="6"/>
      <c r="S1526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526" s="38">
        <f>VLOOKUP(Table1[[#This Row],[SMT]],'[1]Section 163(j) Election'!$A$5:$J$1406,7,0)</f>
        <v>2019</v>
      </c>
    </row>
    <row r="1527" spans="1:20" s="5" customFormat="1" ht="30" customHeight="1" x14ac:dyDescent="0.25">
      <c r="A1527" s="5" t="s">
        <v>4158</v>
      </c>
      <c r="B1527" s="15">
        <v>78067</v>
      </c>
      <c r="C1527" s="6">
        <v>100</v>
      </c>
      <c r="D1527" s="5" t="s">
        <v>4158</v>
      </c>
      <c r="E1527" s="5" t="s">
        <v>4162</v>
      </c>
      <c r="F1527" s="5" t="s">
        <v>4163</v>
      </c>
      <c r="G1527" s="5" t="s">
        <v>3850</v>
      </c>
      <c r="H1527" s="5" t="s">
        <v>132</v>
      </c>
      <c r="I1527" s="5" t="s">
        <v>133</v>
      </c>
      <c r="J1527" s="5" t="s">
        <v>1710</v>
      </c>
      <c r="K1527" s="7">
        <v>43644</v>
      </c>
      <c r="L1527" s="7"/>
      <c r="M1527" s="6" t="s">
        <v>64</v>
      </c>
      <c r="N1527" s="5" t="s">
        <v>47</v>
      </c>
      <c r="O1527" s="9">
        <f>_xlfn.IFNA(VLOOKUP(Table1[[#This Row],[SMT]],'[2]2018'!$A$7:$U$90,3,FALSE),VLOOKUP(Table1[[#This Row],[SMT]],'[2]2019'!$A$7:$T$120,4,FALSE))</f>
        <v>43647</v>
      </c>
      <c r="P1527" s="6" t="str">
        <f>_xlfn.IFNA(VLOOKUP(Table1[[#This Row],[SMT]],'[2]2018'!$A$7:$U$90,4,FALSE),VLOOKUP(Table1[[#This Row],[SMT]],'[2]2019'!$A$7:$T$120,5,FALSE))</f>
        <v>Yes</v>
      </c>
      <c r="Q1527" s="32" t="s">
        <v>4526</v>
      </c>
      <c r="R1527" s="6" t="e">
        <f>VLOOKUP(Table1[[#This Row],[SMT]],'2018 K-1 Export'!A1639:I3190,9,0)</f>
        <v>#N/A</v>
      </c>
      <c r="S1527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27" s="37" t="e">
        <f>VLOOKUP(Table1[[#This Row],[SMT]],'[1]Section 163(j) Election'!$A$5:$J$1406,7,0)</f>
        <v>#N/A</v>
      </c>
    </row>
    <row r="1528" spans="1:20" s="5" customFormat="1" ht="30" customHeight="1" x14ac:dyDescent="0.25">
      <c r="A1528" s="18" t="s">
        <v>1588</v>
      </c>
      <c r="B1528" s="19">
        <v>78068</v>
      </c>
      <c r="C1528" s="20">
        <v>100</v>
      </c>
      <c r="D1528" s="21" t="s">
        <v>1588</v>
      </c>
      <c r="E1528" s="21" t="s">
        <v>1589</v>
      </c>
      <c r="F1528" s="21" t="s">
        <v>1590</v>
      </c>
      <c r="G1528" s="21" t="s">
        <v>1074</v>
      </c>
      <c r="H1528" s="18" t="s">
        <v>42</v>
      </c>
      <c r="I1528" s="18" t="s">
        <v>43</v>
      </c>
      <c r="J1528" s="21" t="s">
        <v>862</v>
      </c>
      <c r="K1528" s="22">
        <v>43097</v>
      </c>
      <c r="L1528" s="22"/>
      <c r="M1528" s="20" t="s">
        <v>64</v>
      </c>
      <c r="N1528" s="21" t="s">
        <v>47</v>
      </c>
      <c r="O1528" s="23"/>
      <c r="P1528" s="20" t="s">
        <v>21</v>
      </c>
      <c r="Q1528" s="20">
        <v>2019</v>
      </c>
      <c r="R1528" s="24"/>
      <c r="S1528" s="38" t="str">
        <f>IF(VLOOKUP(Table1[[#This Row],[SMT]],'[1]Section 163(j) Election'!$A$5:$H$1484,8,0)=Table1[[#This Row],[Make Section 163j Election (Yes/No)]],"MATCH",VLOOKUP(Table1[[#This Row],[SMT]],'[1]Section 163(j) Election'!$A$5:$H$1406,8,0))</f>
        <v>NO</v>
      </c>
      <c r="T1528" s="38">
        <f>VLOOKUP(Table1[[#This Row],[SMT]],'[1]Section 163(j) Election'!$A$5:$J$1406,7,0)</f>
        <v>2019</v>
      </c>
    </row>
    <row r="1529" spans="1:20" s="5" customFormat="1" ht="30" customHeight="1" x14ac:dyDescent="0.25">
      <c r="A1529" s="5" t="s">
        <v>825</v>
      </c>
      <c r="B1529" s="15">
        <v>78082</v>
      </c>
      <c r="C1529" s="6">
        <v>15.98</v>
      </c>
      <c r="D1529" s="5" t="s">
        <v>825</v>
      </c>
      <c r="E1529" s="5" t="s">
        <v>829</v>
      </c>
      <c r="F1529" s="5" t="s">
        <v>830</v>
      </c>
      <c r="G1529" s="5" t="s">
        <v>543</v>
      </c>
      <c r="H1529" s="5" t="s">
        <v>127</v>
      </c>
      <c r="I1529" s="5" t="s">
        <v>43</v>
      </c>
      <c r="J1529" s="5" t="s">
        <v>329</v>
      </c>
      <c r="K1529" s="7">
        <v>43348</v>
      </c>
      <c r="L1529" s="7"/>
      <c r="M1529" s="6" t="s">
        <v>83</v>
      </c>
      <c r="N1529" s="5" t="s">
        <v>47</v>
      </c>
      <c r="O1529" s="9">
        <f>_xlfn.IFNA(VLOOKUP(Table1[[#This Row],[SMT]],'[2]2018'!$A$7:$U$90,3,FALSE),VLOOKUP(Table1[[#This Row],[SMT]],'[2]2019'!$A$7:$T$120,4,FALSE))</f>
        <v>43831</v>
      </c>
      <c r="P1529" s="6" t="str">
        <f>_xlfn.IFNA(VLOOKUP(Table1[[#This Row],[SMT]],'[2]2018'!$A$7:$U$90,4,FALSE),VLOOKUP(Table1[[#This Row],[SMT]],'[2]2019'!$A$7:$T$120,5,FALSE))</f>
        <v>Yes</v>
      </c>
      <c r="Q1529" s="6" t="s">
        <v>4526</v>
      </c>
      <c r="R1529" s="6" t="str">
        <f>VLOOKUP(Table1[[#This Row],[SMT]],'2018 K-1 Export'!A237:I1788,9,0)</f>
        <v>No</v>
      </c>
      <c r="S1529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29" s="37" t="e">
        <f>VLOOKUP(Table1[[#This Row],[SMT]],'[1]Section 163(j) Election'!$A$5:$J$1406,7,0)</f>
        <v>#N/A</v>
      </c>
    </row>
    <row r="1530" spans="1:20" s="5" customFormat="1" ht="30" customHeight="1" x14ac:dyDescent="0.25">
      <c r="A1530" s="5" t="s">
        <v>1588</v>
      </c>
      <c r="B1530" s="15">
        <v>78082</v>
      </c>
      <c r="C1530" s="6">
        <v>78.25</v>
      </c>
      <c r="D1530" s="5" t="s">
        <v>1588</v>
      </c>
      <c r="E1530" s="5" t="s">
        <v>829</v>
      </c>
      <c r="F1530" s="5" t="s">
        <v>830</v>
      </c>
      <c r="G1530" s="5" t="s">
        <v>543</v>
      </c>
      <c r="H1530" s="5" t="s">
        <v>127</v>
      </c>
      <c r="I1530" s="5" t="s">
        <v>43</v>
      </c>
      <c r="J1530" s="5" t="s">
        <v>329</v>
      </c>
      <c r="K1530" s="7">
        <v>43348</v>
      </c>
      <c r="L1530" s="7"/>
      <c r="M1530" s="6" t="s">
        <v>83</v>
      </c>
      <c r="N1530" s="5" t="s">
        <v>47</v>
      </c>
      <c r="O1530" s="9">
        <f>_xlfn.IFNA(VLOOKUP(Table1[[#This Row],[SMT]],'[2]2018'!$A$7:$U$90,3,FALSE),VLOOKUP(Table1[[#This Row],[SMT]],'[2]2019'!$A$7:$T$120,4,FALSE))</f>
        <v>43831</v>
      </c>
      <c r="P1530" s="6" t="str">
        <f>_xlfn.IFNA(VLOOKUP(Table1[[#This Row],[SMT]],'[2]2018'!$A$7:$U$90,4,FALSE),VLOOKUP(Table1[[#This Row],[SMT]],'[2]2019'!$A$7:$T$120,5,FALSE))</f>
        <v>Yes</v>
      </c>
      <c r="Q1530" s="6" t="s">
        <v>4526</v>
      </c>
      <c r="R1530" s="6" t="str">
        <f>VLOOKUP(Table1[[#This Row],[SMT]],'2018 K-1 Export'!A531:I2082,9,0)</f>
        <v>No</v>
      </c>
      <c r="S1530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30" s="38" t="e">
        <f>VLOOKUP(Table1[[#This Row],[SMT]],'[1]Section 163(j) Election'!$A$5:$J$1406,7,0)</f>
        <v>#N/A</v>
      </c>
    </row>
    <row r="1531" spans="1:20" s="5" customFormat="1" ht="30" customHeight="1" x14ac:dyDescent="0.25">
      <c r="A1531" s="5" t="s">
        <v>1595</v>
      </c>
      <c r="B1531" s="15">
        <v>78082</v>
      </c>
      <c r="C1531" s="6">
        <v>5.77</v>
      </c>
      <c r="D1531" s="5" t="s">
        <v>1595</v>
      </c>
      <c r="E1531" s="5" t="s">
        <v>829</v>
      </c>
      <c r="F1531" s="5" t="s">
        <v>830</v>
      </c>
      <c r="G1531" s="5" t="s">
        <v>543</v>
      </c>
      <c r="H1531" s="5" t="s">
        <v>127</v>
      </c>
      <c r="I1531" s="5" t="s">
        <v>43</v>
      </c>
      <c r="J1531" s="5" t="s">
        <v>329</v>
      </c>
      <c r="K1531" s="7">
        <v>43348</v>
      </c>
      <c r="L1531" s="7"/>
      <c r="M1531" s="6" t="s">
        <v>83</v>
      </c>
      <c r="N1531" s="5" t="s">
        <v>47</v>
      </c>
      <c r="O1531" s="9">
        <f>_xlfn.IFNA(VLOOKUP(Table1[[#This Row],[SMT]],'[2]2018'!$A$7:$U$90,3,FALSE),VLOOKUP(Table1[[#This Row],[SMT]],'[2]2019'!$A$7:$T$120,4,FALSE))</f>
        <v>43831</v>
      </c>
      <c r="P1531" s="6" t="str">
        <f>_xlfn.IFNA(VLOOKUP(Table1[[#This Row],[SMT]],'[2]2018'!$A$7:$U$90,4,FALSE),VLOOKUP(Table1[[#This Row],[SMT]],'[2]2019'!$A$7:$T$120,5,FALSE))</f>
        <v>Yes</v>
      </c>
      <c r="Q1531" s="6" t="s">
        <v>4526</v>
      </c>
      <c r="R1531" s="6" t="str">
        <f>VLOOKUP(Table1[[#This Row],[SMT]],'2018 K-1 Export'!A535:I2086,9,0)</f>
        <v>No</v>
      </c>
      <c r="S1531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31" s="37" t="e">
        <f>VLOOKUP(Table1[[#This Row],[SMT]],'[1]Section 163(j) Election'!$A$5:$J$1406,7,0)</f>
        <v>#N/A</v>
      </c>
    </row>
    <row r="1532" spans="1:20" s="5" customFormat="1" ht="30" customHeight="1" x14ac:dyDescent="0.25">
      <c r="A1532" s="18" t="s">
        <v>1588</v>
      </c>
      <c r="B1532" s="19">
        <v>78092</v>
      </c>
      <c r="C1532" s="20">
        <v>100</v>
      </c>
      <c r="D1532" s="21" t="s">
        <v>1588</v>
      </c>
      <c r="E1532" s="21" t="s">
        <v>1591</v>
      </c>
      <c r="F1532" s="21" t="s">
        <v>1592</v>
      </c>
      <c r="G1532" s="21" t="s">
        <v>1396</v>
      </c>
      <c r="H1532" s="18" t="s">
        <v>42</v>
      </c>
      <c r="I1532" s="18" t="s">
        <v>43</v>
      </c>
      <c r="J1532" s="21" t="s">
        <v>1348</v>
      </c>
      <c r="K1532" s="22">
        <v>43040</v>
      </c>
      <c r="L1532" s="22"/>
      <c r="M1532" s="20" t="s">
        <v>64</v>
      </c>
      <c r="N1532" s="21" t="s">
        <v>47</v>
      </c>
      <c r="O1532" s="23">
        <v>43467</v>
      </c>
      <c r="P1532" s="20" t="s">
        <v>21</v>
      </c>
      <c r="Q1532" s="20">
        <v>2019</v>
      </c>
      <c r="R1532" s="24"/>
      <c r="S1532" s="38" t="str">
        <f>IF(VLOOKUP(Table1[[#This Row],[SMT]],'[1]Section 163(j) Election'!$A$5:$H$1484,8,0)=Table1[[#This Row],[Make Section 163j Election (Yes/No)]],"MATCH",VLOOKUP(Table1[[#This Row],[SMT]],'[1]Section 163(j) Election'!$A$5:$H$1406,8,0))</f>
        <v>MATCH</v>
      </c>
      <c r="T1532" s="38">
        <f>VLOOKUP(Table1[[#This Row],[SMT]],'[1]Section 163(j) Election'!$A$5:$J$1406,7,0)</f>
        <v>2018</v>
      </c>
    </row>
    <row r="1533" spans="1:20" s="5" customFormat="1" ht="30" customHeight="1" x14ac:dyDescent="0.25">
      <c r="A1533" s="5" t="s">
        <v>686</v>
      </c>
      <c r="B1533" s="15">
        <v>78096</v>
      </c>
      <c r="C1533" s="6">
        <v>100</v>
      </c>
      <c r="D1533" s="5" t="s">
        <v>686</v>
      </c>
      <c r="E1533" s="5" t="s">
        <v>748</v>
      </c>
      <c r="F1533" s="5" t="s">
        <v>749</v>
      </c>
      <c r="G1533" s="5" t="s">
        <v>750</v>
      </c>
      <c r="H1533" s="5" t="s">
        <v>32</v>
      </c>
      <c r="I1533" s="5" t="s">
        <v>32</v>
      </c>
      <c r="J1533" s="5" t="s">
        <v>62</v>
      </c>
      <c r="K1533" s="7">
        <v>43194</v>
      </c>
      <c r="L1533" s="7"/>
      <c r="M1533" s="6" t="s">
        <v>64</v>
      </c>
      <c r="N1533" s="5" t="s">
        <v>47</v>
      </c>
      <c r="O1533" s="9">
        <f>_xlfn.IFNA(VLOOKUP(Table1[[#This Row],[SMT]],'[2]2018'!$A$7:$U$90,3,FALSE),VLOOKUP(Table1[[#This Row],[SMT]],'[2]2019'!$A$7:$T$120,4,FALSE))</f>
        <v>43586</v>
      </c>
      <c r="P1533" s="6" t="str">
        <f>_xlfn.IFNA(VLOOKUP(Table1[[#This Row],[SMT]],'[2]2018'!$A$7:$U$90,4,FALSE),VLOOKUP(Table1[[#This Row],[SMT]],'[2]2019'!$A$7:$T$120,5,FALSE))</f>
        <v>Yes</v>
      </c>
      <c r="Q1533" s="6" t="s">
        <v>4526</v>
      </c>
      <c r="R1533" s="6" t="str">
        <f>VLOOKUP(Table1[[#This Row],[SMT]],'2018 K-1 Export'!A207:I1758,9,0)</f>
        <v>No</v>
      </c>
      <c r="S1533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33" s="37" t="e">
        <f>VLOOKUP(Table1[[#This Row],[SMT]],'[1]Section 163(j) Election'!$A$5:$J$1406,7,0)</f>
        <v>#N/A</v>
      </c>
    </row>
    <row r="1534" spans="1:20" s="5" customFormat="1" ht="30" customHeight="1" x14ac:dyDescent="0.25">
      <c r="A1534" s="5" t="s">
        <v>3192</v>
      </c>
      <c r="B1534" s="15">
        <v>78100</v>
      </c>
      <c r="C1534" s="6">
        <v>100</v>
      </c>
      <c r="D1534" s="5" t="s">
        <v>3192</v>
      </c>
      <c r="E1534" s="5" t="s">
        <v>3216</v>
      </c>
      <c r="F1534" s="5" t="s">
        <v>3217</v>
      </c>
      <c r="G1534" s="5" t="s">
        <v>3218</v>
      </c>
      <c r="H1534" s="5" t="s">
        <v>144</v>
      </c>
      <c r="I1534" s="5" t="s">
        <v>133</v>
      </c>
      <c r="J1534" s="5" t="s">
        <v>33</v>
      </c>
      <c r="K1534" s="7">
        <v>43326</v>
      </c>
      <c r="L1534" s="7"/>
      <c r="M1534" s="6" t="s">
        <v>64</v>
      </c>
      <c r="N1534" s="5" t="s">
        <v>47</v>
      </c>
      <c r="O1534" s="9">
        <f>_xlfn.IFNA(VLOOKUP(Table1[[#This Row],[SMT]],'[2]2018'!$A$7:$U$90,3,FALSE),VLOOKUP(Table1[[#This Row],[SMT]],'[2]2019'!$A$7:$T$120,4,FALSE))</f>
        <v>43586</v>
      </c>
      <c r="P1534" s="6" t="str">
        <f>_xlfn.IFNA(VLOOKUP(Table1[[#This Row],[SMT]],'[2]2018'!$A$7:$U$90,4,FALSE),VLOOKUP(Table1[[#This Row],[SMT]],'[2]2019'!$A$7:$T$120,5,FALSE))</f>
        <v>Yes</v>
      </c>
      <c r="Q1534" s="6" t="s">
        <v>4526</v>
      </c>
      <c r="R1534" s="6" t="e">
        <f>VLOOKUP(Table1[[#This Row],[SMT]],'2018 K-1 Export'!A1232:I2783,9,0)</f>
        <v>#N/A</v>
      </c>
      <c r="S1534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34" s="38" t="e">
        <f>VLOOKUP(Table1[[#This Row],[SMT]],'[1]Section 163(j) Election'!$A$5:$J$1406,7,0)</f>
        <v>#N/A</v>
      </c>
    </row>
    <row r="1535" spans="1:20" s="5" customFormat="1" ht="30" customHeight="1" x14ac:dyDescent="0.25">
      <c r="A1535" s="5" t="s">
        <v>4261</v>
      </c>
      <c r="B1535" s="15">
        <v>78107</v>
      </c>
      <c r="C1535" s="6">
        <v>100</v>
      </c>
      <c r="D1535" s="5" t="s">
        <v>4261</v>
      </c>
      <c r="E1535" s="5" t="s">
        <v>4268</v>
      </c>
      <c r="F1535" s="5" t="s">
        <v>4269</v>
      </c>
      <c r="G1535" s="5" t="s">
        <v>585</v>
      </c>
      <c r="H1535" s="5" t="s">
        <v>524</v>
      </c>
      <c r="I1535" s="5" t="s">
        <v>43</v>
      </c>
      <c r="J1535" s="5" t="s">
        <v>586</v>
      </c>
      <c r="K1535" s="7">
        <v>42950</v>
      </c>
      <c r="L1535" s="7"/>
      <c r="M1535" s="6" t="s">
        <v>19</v>
      </c>
      <c r="O1535" s="9"/>
      <c r="P1535" s="6" t="s">
        <v>4525</v>
      </c>
      <c r="Q1535" s="6" t="s">
        <v>4525</v>
      </c>
      <c r="R1535" s="6"/>
      <c r="S1535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35" s="37" t="e">
        <f>VLOOKUP(Table1[[#This Row],[SMT]],'[1]Section 163(j) Election'!$A$5:$J$1406,7,0)</f>
        <v>#N/A</v>
      </c>
    </row>
    <row r="1536" spans="1:20" s="5" customFormat="1" ht="30" customHeight="1" x14ac:dyDescent="0.25">
      <c r="A1536" s="5" t="s">
        <v>4261</v>
      </c>
      <c r="B1536" s="15">
        <v>78108</v>
      </c>
      <c r="C1536" s="6">
        <v>100</v>
      </c>
      <c r="D1536" s="5" t="s">
        <v>4261</v>
      </c>
      <c r="E1536" s="5" t="s">
        <v>4270</v>
      </c>
      <c r="F1536" s="5" t="s">
        <v>4271</v>
      </c>
      <c r="G1536" s="5" t="s">
        <v>585</v>
      </c>
      <c r="H1536" s="5" t="s">
        <v>524</v>
      </c>
      <c r="I1536" s="5" t="s">
        <v>43</v>
      </c>
      <c r="J1536" s="5" t="s">
        <v>586</v>
      </c>
      <c r="K1536" s="7">
        <v>42950</v>
      </c>
      <c r="L1536" s="7"/>
      <c r="M1536" s="6" t="s">
        <v>19</v>
      </c>
      <c r="O1536" s="9"/>
      <c r="P1536" s="6" t="s">
        <v>4525</v>
      </c>
      <c r="Q1536" s="6" t="s">
        <v>4525</v>
      </c>
      <c r="R1536" s="6"/>
      <c r="S1536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36" s="38" t="e">
        <f>VLOOKUP(Table1[[#This Row],[SMT]],'[1]Section 163(j) Election'!$A$5:$J$1406,7,0)</f>
        <v>#N/A</v>
      </c>
    </row>
    <row r="1537" spans="1:20" s="5" customFormat="1" ht="30" customHeight="1" x14ac:dyDescent="0.25">
      <c r="A1537" s="5" t="s">
        <v>4261</v>
      </c>
      <c r="B1537" s="15">
        <v>78109</v>
      </c>
      <c r="C1537" s="6">
        <v>100</v>
      </c>
      <c r="D1537" s="5" t="s">
        <v>4261</v>
      </c>
      <c r="E1537" s="5" t="s">
        <v>4272</v>
      </c>
      <c r="F1537" s="5" t="s">
        <v>4273</v>
      </c>
      <c r="G1537" s="5" t="s">
        <v>585</v>
      </c>
      <c r="H1537" s="5" t="s">
        <v>524</v>
      </c>
      <c r="I1537" s="5" t="s">
        <v>43</v>
      </c>
      <c r="J1537" s="5" t="s">
        <v>586</v>
      </c>
      <c r="K1537" s="7">
        <v>42950</v>
      </c>
      <c r="L1537" s="7"/>
      <c r="M1537" s="6" t="s">
        <v>19</v>
      </c>
      <c r="O1537" s="9"/>
      <c r="P1537" s="6" t="s">
        <v>4525</v>
      </c>
      <c r="Q1537" s="6" t="s">
        <v>4525</v>
      </c>
      <c r="R1537" s="6"/>
      <c r="S1537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37" s="37" t="e">
        <f>VLOOKUP(Table1[[#This Row],[SMT]],'[1]Section 163(j) Election'!$A$5:$J$1406,7,0)</f>
        <v>#N/A</v>
      </c>
    </row>
    <row r="1538" spans="1:20" s="5" customFormat="1" ht="30" customHeight="1" x14ac:dyDescent="0.25">
      <c r="A1538" s="5" t="s">
        <v>3192</v>
      </c>
      <c r="B1538" s="15">
        <v>78114</v>
      </c>
      <c r="C1538" s="6">
        <v>100</v>
      </c>
      <c r="D1538" s="5" t="s">
        <v>3192</v>
      </c>
      <c r="E1538" s="5" t="s">
        <v>3219</v>
      </c>
      <c r="F1538" s="5" t="s">
        <v>3220</v>
      </c>
      <c r="G1538" s="5" t="s">
        <v>3221</v>
      </c>
      <c r="H1538" s="5" t="s">
        <v>100</v>
      </c>
      <c r="I1538" s="5" t="s">
        <v>32</v>
      </c>
      <c r="J1538" s="5" t="s">
        <v>2000</v>
      </c>
      <c r="K1538" s="7">
        <v>43251</v>
      </c>
      <c r="L1538" s="7"/>
      <c r="M1538" s="6" t="s">
        <v>105</v>
      </c>
      <c r="N1538" s="5" t="s">
        <v>56</v>
      </c>
      <c r="O1538" s="9">
        <f>_xlfn.IFNA(VLOOKUP(Table1[[#This Row],[SMT]],'[2]2018'!$A$7:$U$90,3,FALSE),VLOOKUP(Table1[[#This Row],[SMT]],'[2]2019'!$A$7:$T$120,4,FALSE))</f>
        <v>43617</v>
      </c>
      <c r="P1538" s="6" t="str">
        <f>_xlfn.IFNA(VLOOKUP(Table1[[#This Row],[SMT]],'[2]2018'!$A$7:$U$90,4,FALSE),VLOOKUP(Table1[[#This Row],[SMT]],'[2]2019'!$A$7:$T$120,5,FALSE))</f>
        <v>No</v>
      </c>
      <c r="Q1538" s="6"/>
      <c r="R1538" s="6" t="str">
        <f>VLOOKUP(Table1[[#This Row],[SMT]],'2018 K-1 Export'!A1233:I2784,9,0)</f>
        <v>No</v>
      </c>
      <c r="S1538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38" s="38" t="e">
        <f>VLOOKUP(Table1[[#This Row],[SMT]],'[1]Section 163(j) Election'!$A$5:$J$1406,7,0)</f>
        <v>#N/A</v>
      </c>
    </row>
    <row r="1539" spans="1:20" s="5" customFormat="1" ht="30" customHeight="1" x14ac:dyDescent="0.25">
      <c r="A1539" s="5" t="s">
        <v>3300</v>
      </c>
      <c r="B1539" s="15">
        <v>78119</v>
      </c>
      <c r="C1539" s="6">
        <v>100</v>
      </c>
      <c r="D1539" s="5" t="s">
        <v>3300</v>
      </c>
      <c r="E1539" s="5" t="s">
        <v>3301</v>
      </c>
      <c r="F1539" s="5" t="s">
        <v>3302</v>
      </c>
      <c r="G1539" s="5" t="s">
        <v>3284</v>
      </c>
      <c r="H1539" s="5" t="s">
        <v>524</v>
      </c>
      <c r="I1539" s="5" t="s">
        <v>43</v>
      </c>
      <c r="J1539" s="5" t="s">
        <v>171</v>
      </c>
      <c r="K1539" s="7">
        <v>43061</v>
      </c>
      <c r="L1539" s="7">
        <v>43718</v>
      </c>
      <c r="M1539" s="6" t="s">
        <v>19</v>
      </c>
      <c r="O1539" s="9"/>
      <c r="P1539" s="6" t="s">
        <v>4525</v>
      </c>
      <c r="Q1539" s="6" t="s">
        <v>4525</v>
      </c>
      <c r="R1539" s="6"/>
      <c r="S1539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39" s="37" t="e">
        <f>VLOOKUP(Table1[[#This Row],[SMT]],'[1]Section 163(j) Election'!$A$5:$J$1406,7,0)</f>
        <v>#N/A</v>
      </c>
    </row>
    <row r="1540" spans="1:20" s="5" customFormat="1" ht="30" customHeight="1" x14ac:dyDescent="0.25">
      <c r="A1540" s="5" t="s">
        <v>3288</v>
      </c>
      <c r="B1540" s="15">
        <v>78122</v>
      </c>
      <c r="C1540" s="6">
        <v>43.112099999999998</v>
      </c>
      <c r="D1540" s="5" t="s">
        <v>3288</v>
      </c>
      <c r="E1540" s="5" t="s">
        <v>3289</v>
      </c>
      <c r="F1540" s="5" t="s">
        <v>3290</v>
      </c>
      <c r="G1540" s="5" t="s">
        <v>3284</v>
      </c>
      <c r="H1540" s="5" t="s">
        <v>524</v>
      </c>
      <c r="I1540" s="5" t="s">
        <v>43</v>
      </c>
      <c r="J1540" s="5" t="s">
        <v>171</v>
      </c>
      <c r="K1540" s="7">
        <v>43054</v>
      </c>
      <c r="L1540" s="7"/>
      <c r="M1540" s="6" t="s">
        <v>19</v>
      </c>
      <c r="O1540" s="9"/>
      <c r="P1540" s="6" t="s">
        <v>4525</v>
      </c>
      <c r="Q1540" s="6" t="s">
        <v>4525</v>
      </c>
      <c r="R1540" s="6"/>
      <c r="S1540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40" s="38" t="e">
        <f>VLOOKUP(Table1[[#This Row],[SMT]],'[1]Section 163(j) Election'!$A$5:$J$1406,7,0)</f>
        <v>#N/A</v>
      </c>
    </row>
    <row r="1541" spans="1:20" s="5" customFormat="1" ht="30" customHeight="1" x14ac:dyDescent="0.25">
      <c r="A1541" s="5" t="s">
        <v>3300</v>
      </c>
      <c r="B1541" s="15">
        <v>78122</v>
      </c>
      <c r="C1541" s="6">
        <v>56.887799999999999</v>
      </c>
      <c r="D1541" s="5" t="s">
        <v>3300</v>
      </c>
      <c r="E1541" s="5" t="s">
        <v>3289</v>
      </c>
      <c r="F1541" s="5" t="s">
        <v>3290</v>
      </c>
      <c r="G1541" s="5" t="s">
        <v>3284</v>
      </c>
      <c r="H1541" s="5" t="s">
        <v>524</v>
      </c>
      <c r="I1541" s="5" t="s">
        <v>43</v>
      </c>
      <c r="J1541" s="5" t="s">
        <v>171</v>
      </c>
      <c r="K1541" s="7">
        <v>43054</v>
      </c>
      <c r="L1541" s="7"/>
      <c r="M1541" s="6" t="s">
        <v>19</v>
      </c>
      <c r="O1541" s="9"/>
      <c r="P1541" s="6" t="s">
        <v>4525</v>
      </c>
      <c r="Q1541" s="6" t="s">
        <v>4525</v>
      </c>
      <c r="R1541" s="6"/>
      <c r="S1541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41" s="37" t="e">
        <f>VLOOKUP(Table1[[#This Row],[SMT]],'[1]Section 163(j) Election'!$A$5:$J$1406,7,0)</f>
        <v>#N/A</v>
      </c>
    </row>
    <row r="1542" spans="1:20" s="5" customFormat="1" ht="30" customHeight="1" x14ac:dyDescent="0.25">
      <c r="A1542" s="5" t="s">
        <v>3288</v>
      </c>
      <c r="B1542" s="15">
        <v>78123</v>
      </c>
      <c r="C1542" s="6">
        <v>100</v>
      </c>
      <c r="D1542" s="5" t="s">
        <v>3288</v>
      </c>
      <c r="E1542" s="5" t="s">
        <v>3291</v>
      </c>
      <c r="F1542" s="5" t="s">
        <v>3292</v>
      </c>
      <c r="G1542" s="5" t="s">
        <v>3284</v>
      </c>
      <c r="H1542" s="5" t="s">
        <v>524</v>
      </c>
      <c r="I1542" s="5" t="s">
        <v>43</v>
      </c>
      <c r="J1542" s="5" t="s">
        <v>171</v>
      </c>
      <c r="K1542" s="7">
        <v>43021</v>
      </c>
      <c r="L1542" s="7">
        <v>43580</v>
      </c>
      <c r="M1542" s="6" t="s">
        <v>123</v>
      </c>
      <c r="O1542" s="9"/>
      <c r="P1542" s="6" t="s">
        <v>4525</v>
      </c>
      <c r="Q1542" s="6" t="s">
        <v>4525</v>
      </c>
      <c r="R1542" s="6"/>
      <c r="S1542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42" s="38" t="e">
        <f>VLOOKUP(Table1[[#This Row],[SMT]],'[1]Section 163(j) Election'!$A$5:$J$1406,7,0)</f>
        <v>#N/A</v>
      </c>
    </row>
    <row r="1543" spans="1:20" s="5" customFormat="1" ht="30" customHeight="1" x14ac:dyDescent="0.25">
      <c r="A1543" s="5" t="s">
        <v>57</v>
      </c>
      <c r="B1543" s="15">
        <v>78148</v>
      </c>
      <c r="C1543" s="6">
        <v>100</v>
      </c>
      <c r="D1543" s="5" t="s">
        <v>57</v>
      </c>
      <c r="E1543" s="5" t="s">
        <v>58</v>
      </c>
      <c r="F1543" s="5" t="s">
        <v>59</v>
      </c>
      <c r="G1543" s="5" t="s">
        <v>60</v>
      </c>
      <c r="H1543" s="5" t="s">
        <v>61</v>
      </c>
      <c r="I1543" s="5" t="s">
        <v>32</v>
      </c>
      <c r="J1543" s="5" t="s">
        <v>62</v>
      </c>
      <c r="K1543" s="7">
        <v>43228</v>
      </c>
      <c r="L1543" s="7"/>
      <c r="M1543" s="6" t="s">
        <v>64</v>
      </c>
      <c r="N1543" s="5" t="s">
        <v>47</v>
      </c>
      <c r="O1543" s="9">
        <f>_xlfn.IFNA(VLOOKUP(Table1[[#This Row],[SMT]],'[2]2018'!$A$7:$U$90,3,FALSE),VLOOKUP(Table1[[#This Row],[SMT]],'[2]2019'!$A$7:$T$120,4,FALSE))</f>
        <v>43647</v>
      </c>
      <c r="P1543" s="6" t="str">
        <f>_xlfn.IFNA(VLOOKUP(Table1[[#This Row],[SMT]],'[2]2018'!$A$7:$U$90,4,FALSE),VLOOKUP(Table1[[#This Row],[SMT]],'[2]2019'!$A$7:$T$120,5,FALSE))</f>
        <v>Yes</v>
      </c>
      <c r="Q1543" s="6" t="s">
        <v>4526</v>
      </c>
      <c r="R1543" s="6" t="str">
        <f>VLOOKUP(Table1[[#This Row],[SMT]],'2018 K-1 Export'!A4:I1555,9,0)</f>
        <v>No</v>
      </c>
      <c r="S1543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43" s="37" t="e">
        <f>VLOOKUP(Table1[[#This Row],[SMT]],'[1]Section 163(j) Election'!$A$5:$J$1406,7,0)</f>
        <v>#N/A</v>
      </c>
    </row>
    <row r="1544" spans="1:20" s="5" customFormat="1" ht="30" customHeight="1" x14ac:dyDescent="0.25">
      <c r="A1544" s="5" t="s">
        <v>1595</v>
      </c>
      <c r="B1544" s="15">
        <v>78152</v>
      </c>
      <c r="C1544" s="6">
        <v>100</v>
      </c>
      <c r="D1544" s="5" t="s">
        <v>1595</v>
      </c>
      <c r="E1544" s="5" t="s">
        <v>1598</v>
      </c>
      <c r="F1544" s="5" t="s">
        <v>1599</v>
      </c>
      <c r="G1544" s="5" t="s">
        <v>1600</v>
      </c>
      <c r="H1544" s="5" t="s">
        <v>53</v>
      </c>
      <c r="I1544" s="5" t="s">
        <v>43</v>
      </c>
      <c r="J1544" s="5" t="s">
        <v>1601</v>
      </c>
      <c r="K1544" s="7">
        <v>43616</v>
      </c>
      <c r="L1544" s="7"/>
      <c r="M1544" s="6" t="s">
        <v>83</v>
      </c>
      <c r="N1544" s="5" t="s">
        <v>47</v>
      </c>
      <c r="O1544" s="9">
        <f>_xlfn.IFNA(VLOOKUP(Table1[[#This Row],[SMT]],'[2]2018'!$A$7:$U$90,3,FALSE),VLOOKUP(Table1[[#This Row],[SMT]],'[2]2019'!$A$7:$T$120,4,FALSE))</f>
        <v>44044</v>
      </c>
      <c r="P1544" s="6" t="str">
        <f>_xlfn.IFNA(VLOOKUP(Table1[[#This Row],[SMT]],'[2]2018'!$A$7:$U$90,4,FALSE),VLOOKUP(Table1[[#This Row],[SMT]],'[2]2019'!$A$7:$T$120,5,FALSE))</f>
        <v>Yes</v>
      </c>
      <c r="Q1544" s="6" t="s">
        <v>4526</v>
      </c>
      <c r="R1544" s="6" t="e">
        <f>VLOOKUP(Table1[[#This Row],[SMT]],'2018 K-1 Export'!A536:I2087,9,0)</f>
        <v>#N/A</v>
      </c>
      <c r="S1544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44" s="38" t="e">
        <f>VLOOKUP(Table1[[#This Row],[SMT]],'[1]Section 163(j) Election'!$A$5:$J$1406,7,0)</f>
        <v>#N/A</v>
      </c>
    </row>
    <row r="1545" spans="1:20" s="5" customFormat="1" ht="30" customHeight="1" x14ac:dyDescent="0.25">
      <c r="A1545" s="5" t="s">
        <v>1944</v>
      </c>
      <c r="B1545" s="19">
        <v>78156</v>
      </c>
      <c r="C1545" s="20">
        <v>100</v>
      </c>
      <c r="D1545" s="21" t="s">
        <v>1944</v>
      </c>
      <c r="E1545" s="21" t="s">
        <v>1964</v>
      </c>
      <c r="F1545" s="21" t="s">
        <v>1965</v>
      </c>
      <c r="G1545" s="21" t="s">
        <v>1242</v>
      </c>
      <c r="H1545" s="5" t="s">
        <v>132</v>
      </c>
      <c r="I1545" s="5" t="s">
        <v>133</v>
      </c>
      <c r="J1545" s="21" t="s">
        <v>1121</v>
      </c>
      <c r="K1545" s="22">
        <v>43077</v>
      </c>
      <c r="L1545" s="22"/>
      <c r="M1545" s="20" t="s">
        <v>64</v>
      </c>
      <c r="N1545" s="21" t="s">
        <v>47</v>
      </c>
      <c r="O1545" s="23"/>
      <c r="P1545" s="20" t="s">
        <v>21</v>
      </c>
      <c r="Q1545" s="20">
        <v>2019</v>
      </c>
      <c r="R1545" s="6"/>
      <c r="S1545" s="37" t="str">
        <f>IF(VLOOKUP(Table1[[#This Row],[SMT]],'[1]Section 163(j) Election'!$A$5:$H$1484,8,0)=Table1[[#This Row],[Make Section 163j Election (Yes/No)]],"MATCH",VLOOKUP(Table1[[#This Row],[SMT]],'[1]Section 163(j) Election'!$A$5:$H$1406,8,0))</f>
        <v>NO</v>
      </c>
      <c r="T1545" s="37">
        <f>VLOOKUP(Table1[[#This Row],[SMT]],'[1]Section 163(j) Election'!$A$5:$J$1406,7,0)</f>
        <v>2019</v>
      </c>
    </row>
    <row r="1546" spans="1:20" s="5" customFormat="1" ht="30" customHeight="1" x14ac:dyDescent="0.25">
      <c r="A1546" s="5" t="s">
        <v>2032</v>
      </c>
      <c r="B1546" s="15">
        <v>78181</v>
      </c>
      <c r="C1546" s="6">
        <v>100</v>
      </c>
      <c r="D1546" s="5" t="s">
        <v>2032</v>
      </c>
      <c r="E1546" s="5" t="s">
        <v>2033</v>
      </c>
      <c r="F1546" s="5" t="s">
        <v>2034</v>
      </c>
      <c r="G1546" s="5" t="s">
        <v>2035</v>
      </c>
      <c r="H1546" s="5" t="s">
        <v>19</v>
      </c>
      <c r="I1546" s="5" t="s">
        <v>19</v>
      </c>
      <c r="J1546" s="5" t="s">
        <v>33</v>
      </c>
      <c r="K1546" s="7">
        <v>43033</v>
      </c>
      <c r="L1546" s="7"/>
      <c r="M1546" s="6" t="s">
        <v>105</v>
      </c>
      <c r="N1546" s="5" t="s">
        <v>56</v>
      </c>
      <c r="O1546" s="9"/>
      <c r="P1546" s="6" t="s">
        <v>4525</v>
      </c>
      <c r="Q1546" s="6" t="s">
        <v>4525</v>
      </c>
      <c r="R1546" s="6"/>
      <c r="S1546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46" s="38" t="e">
        <f>VLOOKUP(Table1[[#This Row],[SMT]],'[1]Section 163(j) Election'!$A$5:$J$1406,7,0)</f>
        <v>#N/A</v>
      </c>
    </row>
    <row r="1547" spans="1:20" s="5" customFormat="1" ht="30" customHeight="1" x14ac:dyDescent="0.25">
      <c r="A1547" s="5" t="s">
        <v>1944</v>
      </c>
      <c r="B1547" s="15">
        <v>78182</v>
      </c>
      <c r="C1547" s="6">
        <v>100</v>
      </c>
      <c r="D1547" s="5" t="s">
        <v>1944</v>
      </c>
      <c r="E1547" s="5" t="s">
        <v>1966</v>
      </c>
      <c r="F1547" s="5" t="s">
        <v>1967</v>
      </c>
      <c r="G1547" s="5" t="s">
        <v>701</v>
      </c>
      <c r="H1547" s="5" t="s">
        <v>232</v>
      </c>
      <c r="I1547" s="5" t="s">
        <v>133</v>
      </c>
      <c r="J1547" s="5" t="s">
        <v>1726</v>
      </c>
      <c r="K1547" s="7">
        <v>42992</v>
      </c>
      <c r="L1547" s="7"/>
      <c r="M1547" s="6" t="s">
        <v>90</v>
      </c>
      <c r="N1547" s="5" t="s">
        <v>56</v>
      </c>
      <c r="O1547" s="9"/>
      <c r="P1547" s="6" t="str">
        <f>VLOOKUP(Table1[[#This Row],[SMT]],Table13[[SMT'#]:[163 J Election Question]],9,0)</f>
        <v>Yes</v>
      </c>
      <c r="Q1547" s="6">
        <v>2018</v>
      </c>
      <c r="R1547" s="6"/>
      <c r="S1547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47" s="37" t="e">
        <f>VLOOKUP(Table1[[#This Row],[SMT]],'[1]Section 163(j) Election'!$A$5:$J$1406,7,0)</f>
        <v>#N/A</v>
      </c>
    </row>
    <row r="1548" spans="1:20" s="5" customFormat="1" ht="30" customHeight="1" x14ac:dyDescent="0.25">
      <c r="A1548" s="5" t="s">
        <v>3192</v>
      </c>
      <c r="B1548" s="15">
        <v>78184</v>
      </c>
      <c r="C1548" s="6">
        <v>100</v>
      </c>
      <c r="D1548" s="5" t="s">
        <v>3192</v>
      </c>
      <c r="E1548" s="5" t="s">
        <v>3222</v>
      </c>
      <c r="F1548" s="5" t="s">
        <v>3223</v>
      </c>
      <c r="G1548" s="5" t="s">
        <v>3224</v>
      </c>
      <c r="H1548" s="5" t="s">
        <v>100</v>
      </c>
      <c r="I1548" s="5" t="s">
        <v>32</v>
      </c>
      <c r="J1548" s="5" t="s">
        <v>2844</v>
      </c>
      <c r="K1548" s="7">
        <v>43257</v>
      </c>
      <c r="L1548" s="7"/>
      <c r="M1548" s="6" t="s">
        <v>90</v>
      </c>
      <c r="N1548" s="5" t="s">
        <v>26</v>
      </c>
      <c r="O1548" s="9">
        <f>_xlfn.IFNA(VLOOKUP(Table1[[#This Row],[SMT]],'[2]2018'!$A$7:$U$90,3,FALSE),VLOOKUP(Table1[[#This Row],[SMT]],'[2]2019'!$A$7:$T$120,4,FALSE))</f>
        <v>43405</v>
      </c>
      <c r="P1548" s="6" t="str">
        <f>_xlfn.IFNA(VLOOKUP(Table1[[#This Row],[SMT]],'[2]2018'!$A$7:$U$90,4,FALSE),VLOOKUP(Table1[[#This Row],[SMT]],'[2]2019'!$A$7:$T$120,5,FALSE))</f>
        <v>Yes</v>
      </c>
      <c r="Q1548" s="6">
        <v>2018</v>
      </c>
      <c r="R1548" s="6" t="str">
        <f>VLOOKUP(Table1[[#This Row],[SMT]],'2018 K-1 Export'!A1234:I2785,9,0)</f>
        <v>Yes</v>
      </c>
      <c r="S1548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48" s="38" t="e">
        <f>VLOOKUP(Table1[[#This Row],[SMT]],'[1]Section 163(j) Election'!$A$5:$J$1406,7,0)</f>
        <v>#N/A</v>
      </c>
    </row>
    <row r="1549" spans="1:20" s="5" customFormat="1" ht="30" customHeight="1" x14ac:dyDescent="0.25">
      <c r="A1549" s="5" t="s">
        <v>3230</v>
      </c>
      <c r="B1549" s="15">
        <v>78185</v>
      </c>
      <c r="C1549" s="6">
        <v>100</v>
      </c>
      <c r="D1549" s="5" t="s">
        <v>3230</v>
      </c>
      <c r="E1549" s="5" t="s">
        <v>3241</v>
      </c>
      <c r="F1549" s="5" t="s">
        <v>3242</v>
      </c>
      <c r="G1549" s="5" t="s">
        <v>3224</v>
      </c>
      <c r="H1549" s="5" t="s">
        <v>100</v>
      </c>
      <c r="I1549" s="5" t="s">
        <v>32</v>
      </c>
      <c r="J1549" s="5" t="s">
        <v>2844</v>
      </c>
      <c r="K1549" s="7">
        <v>43404</v>
      </c>
      <c r="L1549" s="7"/>
      <c r="M1549" s="6" t="s">
        <v>105</v>
      </c>
      <c r="N1549" s="5" t="s">
        <v>26</v>
      </c>
      <c r="O1549" s="9">
        <f>_xlfn.IFNA(VLOOKUP(Table1[[#This Row],[SMT]],'[2]2018'!$A$7:$U$90,3,FALSE),VLOOKUP(Table1[[#This Row],[SMT]],'[2]2019'!$A$7:$T$120,4,FALSE))</f>
        <v>43647</v>
      </c>
      <c r="P1549" s="6" t="str">
        <f>_xlfn.IFNA(VLOOKUP(Table1[[#This Row],[SMT]],'[2]2018'!$A$7:$U$90,4,FALSE),VLOOKUP(Table1[[#This Row],[SMT]],'[2]2019'!$A$7:$T$120,5,FALSE))</f>
        <v>Yes</v>
      </c>
      <c r="Q1549" s="6" t="s">
        <v>4526</v>
      </c>
      <c r="R1549" s="6" t="e">
        <f>VLOOKUP(Table1[[#This Row],[SMT]],'2018 K-1 Export'!A1241:I2792,9,0)</f>
        <v>#N/A</v>
      </c>
      <c r="S1549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49" s="37" t="e">
        <f>VLOOKUP(Table1[[#This Row],[SMT]],'[1]Section 163(j) Election'!$A$5:$J$1406,7,0)</f>
        <v>#N/A</v>
      </c>
    </row>
    <row r="1550" spans="1:20" s="5" customFormat="1" ht="30" customHeight="1" x14ac:dyDescent="0.25">
      <c r="A1550" s="5" t="s">
        <v>1977</v>
      </c>
      <c r="B1550" s="15">
        <v>78187</v>
      </c>
      <c r="C1550" s="6">
        <v>100</v>
      </c>
      <c r="D1550" s="5" t="s">
        <v>1977</v>
      </c>
      <c r="E1550" s="5" t="s">
        <v>1978</v>
      </c>
      <c r="F1550" s="5" t="s">
        <v>1979</v>
      </c>
      <c r="G1550" s="5" t="s">
        <v>1980</v>
      </c>
      <c r="H1550" s="5" t="s">
        <v>289</v>
      </c>
      <c r="I1550" s="5" t="s">
        <v>133</v>
      </c>
      <c r="J1550" s="5" t="s">
        <v>290</v>
      </c>
      <c r="K1550" s="7">
        <v>43553</v>
      </c>
      <c r="L1550" s="7"/>
      <c r="M1550" s="6" t="s">
        <v>70</v>
      </c>
      <c r="N1550" s="5" t="s">
        <v>47</v>
      </c>
      <c r="O1550" s="9">
        <f>_xlfn.IFNA(VLOOKUP(Table1[[#This Row],[SMT]],'[2]2018'!$A$7:$U$90,3,FALSE),VLOOKUP(Table1[[#This Row],[SMT]],'[2]2019'!$A$7:$T$120,4,FALSE))</f>
        <v>44166</v>
      </c>
      <c r="P1550" s="6" t="str">
        <f>_xlfn.IFNA(VLOOKUP(Table1[[#This Row],[SMT]],'[2]2018'!$A$7:$U$90,4,FALSE),VLOOKUP(Table1[[#This Row],[SMT]],'[2]2019'!$A$7:$T$120,5,FALSE))</f>
        <v>Yes</v>
      </c>
      <c r="Q1550" s="6" t="s">
        <v>4526</v>
      </c>
      <c r="R1550" s="6" t="e">
        <f>VLOOKUP(Table1[[#This Row],[SMT]],'2018 K-1 Export'!A713:I2264,9,0)</f>
        <v>#N/A</v>
      </c>
      <c r="S1550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50" s="38" t="e">
        <f>VLOOKUP(Table1[[#This Row],[SMT]],'[1]Section 163(j) Election'!$A$5:$J$1406,7,0)</f>
        <v>#N/A</v>
      </c>
    </row>
    <row r="1551" spans="1:20" s="5" customFormat="1" ht="30" customHeight="1" x14ac:dyDescent="0.25">
      <c r="A1551" s="5" t="s">
        <v>3230</v>
      </c>
      <c r="B1551" s="15">
        <v>78190</v>
      </c>
      <c r="C1551" s="6">
        <v>100</v>
      </c>
      <c r="D1551" s="5" t="s">
        <v>3230</v>
      </c>
      <c r="E1551" s="5" t="s">
        <v>3243</v>
      </c>
      <c r="F1551" s="5" t="s">
        <v>3244</v>
      </c>
      <c r="G1551" s="5" t="s">
        <v>319</v>
      </c>
      <c r="H1551" s="5" t="s">
        <v>100</v>
      </c>
      <c r="I1551" s="5" t="s">
        <v>32</v>
      </c>
      <c r="J1551" s="5" t="s">
        <v>89</v>
      </c>
      <c r="K1551" s="7">
        <v>43390</v>
      </c>
      <c r="L1551" s="7"/>
      <c r="M1551" s="6" t="s">
        <v>64</v>
      </c>
      <c r="N1551" s="5" t="s">
        <v>47</v>
      </c>
      <c r="O1551" s="9">
        <f>_xlfn.IFNA(VLOOKUP(Table1[[#This Row],[SMT]],'[2]2018'!$A$7:$U$90,3,FALSE),VLOOKUP(Table1[[#This Row],[SMT]],'[2]2019'!$A$7:$T$120,4,FALSE))</f>
        <v>43709</v>
      </c>
      <c r="P1551" s="6" t="str">
        <f>_xlfn.IFNA(VLOOKUP(Table1[[#This Row],[SMT]],'[2]2018'!$A$7:$U$90,4,FALSE),VLOOKUP(Table1[[#This Row],[SMT]],'[2]2019'!$A$7:$T$120,5,FALSE))</f>
        <v>Yes</v>
      </c>
      <c r="Q1551" s="6" t="s">
        <v>4526</v>
      </c>
      <c r="R1551" s="6" t="e">
        <f>VLOOKUP(Table1[[#This Row],[SMT]],'2018 K-1 Export'!A1242:I2793,9,0)</f>
        <v>#N/A</v>
      </c>
      <c r="S1551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51" s="37" t="e">
        <f>VLOOKUP(Table1[[#This Row],[SMT]],'[1]Section 163(j) Election'!$A$5:$J$1406,7,0)</f>
        <v>#N/A</v>
      </c>
    </row>
    <row r="1552" spans="1:20" s="5" customFormat="1" ht="30" customHeight="1" x14ac:dyDescent="0.25">
      <c r="A1552" s="5" t="s">
        <v>1944</v>
      </c>
      <c r="B1552" s="15">
        <v>78191</v>
      </c>
      <c r="C1552" s="6">
        <v>100</v>
      </c>
      <c r="D1552" s="5" t="s">
        <v>1944</v>
      </c>
      <c r="E1552" s="5" t="s">
        <v>1968</v>
      </c>
      <c r="F1552" s="5" t="s">
        <v>1969</v>
      </c>
      <c r="G1552" s="5" t="s">
        <v>185</v>
      </c>
      <c r="H1552" s="5" t="s">
        <v>100</v>
      </c>
      <c r="I1552" s="5" t="s">
        <v>32</v>
      </c>
      <c r="J1552" s="5" t="s">
        <v>89</v>
      </c>
      <c r="K1552" s="7">
        <v>43423</v>
      </c>
      <c r="L1552" s="7"/>
      <c r="M1552" s="6" t="s">
        <v>83</v>
      </c>
      <c r="N1552" s="5" t="s">
        <v>47</v>
      </c>
      <c r="O1552" s="9">
        <f>_xlfn.IFNA(VLOOKUP(Table1[[#This Row],[SMT]],'[2]2018'!$A$7:$U$90,3,FALSE),VLOOKUP(Table1[[#This Row],[SMT]],'[2]2019'!$A$7:$T$120,4,FALSE))</f>
        <v>43739</v>
      </c>
      <c r="P1552" s="6" t="str">
        <f>_xlfn.IFNA(VLOOKUP(Table1[[#This Row],[SMT]],'[2]2018'!$A$7:$U$90,4,FALSE),VLOOKUP(Table1[[#This Row],[SMT]],'[2]2019'!$A$7:$T$120,5,FALSE))</f>
        <v>No</v>
      </c>
      <c r="Q1552" s="6"/>
      <c r="R1552" s="6" t="e">
        <f>VLOOKUP(Table1[[#This Row],[SMT]],'2018 K-1 Export'!A709:I2260,9,0)</f>
        <v>#N/A</v>
      </c>
      <c r="S1552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52" s="38" t="e">
        <f>VLOOKUP(Table1[[#This Row],[SMT]],'[1]Section 163(j) Election'!$A$5:$J$1406,7,0)</f>
        <v>#N/A</v>
      </c>
    </row>
    <row r="1553" spans="1:20" s="5" customFormat="1" ht="30" customHeight="1" x14ac:dyDescent="0.25">
      <c r="A1553" s="5" t="s">
        <v>1977</v>
      </c>
      <c r="B1553" s="15">
        <v>78192</v>
      </c>
      <c r="C1553" s="6">
        <v>100</v>
      </c>
      <c r="D1553" s="5" t="s">
        <v>1977</v>
      </c>
      <c r="E1553" s="5" t="s">
        <v>1981</v>
      </c>
      <c r="F1553" s="5" t="s">
        <v>1982</v>
      </c>
      <c r="G1553" s="5" t="s">
        <v>185</v>
      </c>
      <c r="H1553" s="5" t="s">
        <v>100</v>
      </c>
      <c r="I1553" s="5" t="s">
        <v>32</v>
      </c>
      <c r="J1553" s="5" t="s">
        <v>89</v>
      </c>
      <c r="K1553" s="7">
        <v>43675</v>
      </c>
      <c r="L1553" s="7"/>
      <c r="M1553" s="6" t="s">
        <v>83</v>
      </c>
      <c r="N1553" s="5" t="s">
        <v>47</v>
      </c>
      <c r="O1553" s="9">
        <f>_xlfn.IFNA(VLOOKUP(Table1[[#This Row],[SMT]],'[2]2018'!$A$7:$U$90,3,FALSE),VLOOKUP(Table1[[#This Row],[SMT]],'[2]2019'!$A$7:$T$120,4,FALSE))</f>
        <v>44013</v>
      </c>
      <c r="P1553" s="6" t="str">
        <f>_xlfn.IFNA(VLOOKUP(Table1[[#This Row],[SMT]],'[2]2018'!$A$7:$U$90,4,FALSE),VLOOKUP(Table1[[#This Row],[SMT]],'[2]2019'!$A$7:$T$120,5,FALSE))</f>
        <v>No</v>
      </c>
      <c r="Q1553" s="6"/>
      <c r="R1553" s="6" t="e">
        <f>VLOOKUP(Table1[[#This Row],[SMT]],'2018 K-1 Export'!A714:I2265,9,0)</f>
        <v>#N/A</v>
      </c>
      <c r="S1553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53" s="37" t="e">
        <f>VLOOKUP(Table1[[#This Row],[SMT]],'[1]Section 163(j) Election'!$A$5:$J$1406,7,0)</f>
        <v>#N/A</v>
      </c>
    </row>
    <row r="1554" spans="1:20" s="5" customFormat="1" ht="30" customHeight="1" x14ac:dyDescent="0.25">
      <c r="A1554" s="5" t="s">
        <v>1745</v>
      </c>
      <c r="B1554" s="15">
        <v>78199</v>
      </c>
      <c r="C1554" s="6">
        <v>100</v>
      </c>
      <c r="D1554" s="5" t="s">
        <v>1745</v>
      </c>
      <c r="E1554" s="5" t="s">
        <v>1750</v>
      </c>
      <c r="F1554" s="5" t="s">
        <v>1751</v>
      </c>
      <c r="G1554" s="5" t="s">
        <v>1752</v>
      </c>
      <c r="H1554" s="5" t="s">
        <v>115</v>
      </c>
      <c r="I1554" s="5" t="s">
        <v>43</v>
      </c>
      <c r="J1554" s="5" t="s">
        <v>110</v>
      </c>
      <c r="K1554" s="7">
        <v>43444</v>
      </c>
      <c r="L1554" s="7"/>
      <c r="M1554" s="6" t="s">
        <v>64</v>
      </c>
      <c r="N1554" s="5" t="s">
        <v>47</v>
      </c>
      <c r="O1554" s="9">
        <f>_xlfn.IFNA(VLOOKUP(Table1[[#This Row],[SMT]],'[2]2018'!$A$7:$U$90,3,FALSE),VLOOKUP(Table1[[#This Row],[SMT]],'[2]2019'!$A$7:$T$120,4,FALSE))</f>
        <v>43891</v>
      </c>
      <c r="P1554" s="6" t="str">
        <f>_xlfn.IFNA(VLOOKUP(Table1[[#This Row],[SMT]],'[2]2018'!$A$7:$U$90,4,FALSE),VLOOKUP(Table1[[#This Row],[SMT]],'[2]2019'!$A$7:$T$120,5,FALSE))</f>
        <v>Yes</v>
      </c>
      <c r="Q1554" s="6" t="s">
        <v>4526</v>
      </c>
      <c r="R1554" s="6" t="e">
        <f>VLOOKUP(Table1[[#This Row],[SMT]],'2018 K-1 Export'!A598:I2149,9,0)</f>
        <v>#N/A</v>
      </c>
      <c r="S1554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54" s="38" t="e">
        <f>VLOOKUP(Table1[[#This Row],[SMT]],'[1]Section 163(j) Election'!$A$5:$J$1406,7,0)</f>
        <v>#N/A</v>
      </c>
    </row>
    <row r="1555" spans="1:20" s="5" customFormat="1" ht="30" customHeight="1" x14ac:dyDescent="0.25">
      <c r="A1555" s="5" t="s">
        <v>1733</v>
      </c>
      <c r="B1555" s="15">
        <v>78227</v>
      </c>
      <c r="C1555" s="6">
        <v>100</v>
      </c>
      <c r="D1555" s="5" t="s">
        <v>1733</v>
      </c>
      <c r="E1555" s="5" t="s">
        <v>1740</v>
      </c>
      <c r="F1555" s="5" t="s">
        <v>1741</v>
      </c>
      <c r="G1555" s="5" t="s">
        <v>1742</v>
      </c>
      <c r="H1555" s="5" t="s">
        <v>203</v>
      </c>
      <c r="I1555" s="5" t="s">
        <v>133</v>
      </c>
      <c r="J1555" s="5" t="s">
        <v>1121</v>
      </c>
      <c r="K1555" s="7">
        <v>43409</v>
      </c>
      <c r="L1555" s="7"/>
      <c r="M1555" s="6" t="s">
        <v>64</v>
      </c>
      <c r="N1555" s="5" t="s">
        <v>47</v>
      </c>
      <c r="O1555" s="9">
        <f>_xlfn.IFNA(VLOOKUP(Table1[[#This Row],[SMT]],'[2]2018'!$A$7:$U$90,3,FALSE),VLOOKUP(Table1[[#This Row],[SMT]],'[2]2019'!$A$7:$T$120,4,FALSE))</f>
        <v>43709</v>
      </c>
      <c r="P1555" s="6" t="str">
        <f>_xlfn.IFNA(VLOOKUP(Table1[[#This Row],[SMT]],'[2]2018'!$A$7:$U$90,4,FALSE),VLOOKUP(Table1[[#This Row],[SMT]],'[2]2019'!$A$7:$T$120,5,FALSE))</f>
        <v>Yes</v>
      </c>
      <c r="Q1555" s="6" t="s">
        <v>4526</v>
      </c>
      <c r="R1555" s="6" t="str">
        <f>VLOOKUP(Table1[[#This Row],[SMT]],'2018 K-1 Export'!A595:I2146,9,0)</f>
        <v>No</v>
      </c>
      <c r="S1555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55" s="37" t="e">
        <f>VLOOKUP(Table1[[#This Row],[SMT]],'[1]Section 163(j) Election'!$A$5:$J$1406,7,0)</f>
        <v>#N/A</v>
      </c>
    </row>
    <row r="1556" spans="1:20" s="5" customFormat="1" ht="30" customHeight="1" x14ac:dyDescent="0.25">
      <c r="A1556" s="5" t="s">
        <v>3230</v>
      </c>
      <c r="B1556" s="15">
        <v>78238</v>
      </c>
      <c r="C1556" s="6">
        <v>100</v>
      </c>
      <c r="D1556" s="5" t="s">
        <v>3230</v>
      </c>
      <c r="E1556" s="5" t="s">
        <v>3245</v>
      </c>
      <c r="F1556" s="5" t="s">
        <v>3246</v>
      </c>
      <c r="G1556" s="5" t="s">
        <v>93</v>
      </c>
      <c r="H1556" s="5" t="s">
        <v>306</v>
      </c>
      <c r="I1556" s="5" t="s">
        <v>133</v>
      </c>
      <c r="J1556" s="5" t="s">
        <v>171</v>
      </c>
      <c r="K1556" s="7">
        <v>43342</v>
      </c>
      <c r="L1556" s="7"/>
      <c r="M1556" s="6" t="s">
        <v>64</v>
      </c>
      <c r="N1556" s="5" t="s">
        <v>47</v>
      </c>
      <c r="O1556" s="9">
        <f>_xlfn.IFNA(VLOOKUP(Table1[[#This Row],[SMT]],'[2]2018'!$A$7:$U$90,3,FALSE),VLOOKUP(Table1[[#This Row],[SMT]],'[2]2019'!$A$7:$T$120,4,FALSE))</f>
        <v>43770</v>
      </c>
      <c r="P1556" s="6"/>
      <c r="Q1556" s="6"/>
      <c r="R1556" s="6" t="e">
        <f>VLOOKUP(Table1[[#This Row],[SMT]],'2018 K-1 Export'!A1243:I2794,9,0)</f>
        <v>#N/A</v>
      </c>
      <c r="S1556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56" s="38" t="e">
        <f>VLOOKUP(Table1[[#This Row],[SMT]],'[1]Section 163(j) Election'!$A$5:$J$1406,7,0)</f>
        <v>#N/A</v>
      </c>
    </row>
    <row r="1557" spans="1:20" s="5" customFormat="1" ht="30" customHeight="1" x14ac:dyDescent="0.25">
      <c r="A1557" s="5" t="s">
        <v>3192</v>
      </c>
      <c r="B1557" s="15">
        <v>78245</v>
      </c>
      <c r="C1557" s="6">
        <v>100</v>
      </c>
      <c r="D1557" s="5" t="s">
        <v>3192</v>
      </c>
      <c r="E1557" s="5" t="s">
        <v>3225</v>
      </c>
      <c r="F1557" s="5" t="s">
        <v>3226</v>
      </c>
      <c r="G1557" s="5" t="s">
        <v>3227</v>
      </c>
      <c r="H1557" s="5" t="s">
        <v>232</v>
      </c>
      <c r="I1557" s="5" t="s">
        <v>133</v>
      </c>
      <c r="J1557" s="5" t="s">
        <v>233</v>
      </c>
      <c r="K1557" s="7">
        <v>43186</v>
      </c>
      <c r="L1557" s="7"/>
      <c r="M1557" s="6" t="s">
        <v>64</v>
      </c>
      <c r="N1557" s="5" t="s">
        <v>47</v>
      </c>
      <c r="O1557" s="9">
        <f>_xlfn.IFNA(VLOOKUP(Table1[[#This Row],[SMT]],'[2]2018'!$A$7:$U$90,3,FALSE),VLOOKUP(Table1[[#This Row],[SMT]],'[2]2019'!$A$7:$T$120,4,FALSE))</f>
        <v>43525</v>
      </c>
      <c r="P1557" s="6" t="str">
        <f>_xlfn.IFNA(VLOOKUP(Table1[[#This Row],[SMT]],'[2]2018'!$A$7:$U$90,4,FALSE),VLOOKUP(Table1[[#This Row],[SMT]],'[2]2019'!$A$7:$T$120,5,FALSE))</f>
        <v>Yes</v>
      </c>
      <c r="Q1557" s="6" t="s">
        <v>4526</v>
      </c>
      <c r="R1557" s="6" t="e">
        <f>VLOOKUP(Table1[[#This Row],[SMT]],'2018 K-1 Export'!A1235:I2786,9,0)</f>
        <v>#N/A</v>
      </c>
      <c r="S1557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57" s="37" t="e">
        <f>VLOOKUP(Table1[[#This Row],[SMT]],'[1]Section 163(j) Election'!$A$5:$J$1406,7,0)</f>
        <v>#N/A</v>
      </c>
    </row>
    <row r="1558" spans="1:20" s="5" customFormat="1" ht="30" customHeight="1" x14ac:dyDescent="0.25">
      <c r="A1558" s="5" t="s">
        <v>3370</v>
      </c>
      <c r="B1558" s="15">
        <v>78247</v>
      </c>
      <c r="C1558" s="6">
        <v>100</v>
      </c>
      <c r="D1558" s="5" t="s">
        <v>3370</v>
      </c>
      <c r="E1558" s="5" t="s">
        <v>3379</v>
      </c>
      <c r="F1558" s="5" t="s">
        <v>3380</v>
      </c>
      <c r="G1558" s="5" t="s">
        <v>2252</v>
      </c>
      <c r="H1558" s="5" t="s">
        <v>306</v>
      </c>
      <c r="I1558" s="5" t="s">
        <v>133</v>
      </c>
      <c r="J1558" s="5" t="s">
        <v>1168</v>
      </c>
      <c r="K1558" s="7">
        <v>43585</v>
      </c>
      <c r="L1558" s="7"/>
      <c r="M1558" s="6" t="s">
        <v>83</v>
      </c>
      <c r="N1558" s="5" t="s">
        <v>26</v>
      </c>
      <c r="O1558" s="9">
        <f>_xlfn.IFNA(VLOOKUP(Table1[[#This Row],[SMT]],'[2]2018'!$A$7:$U$90,3,FALSE),VLOOKUP(Table1[[#This Row],[SMT]],'[2]2019'!$A$7:$T$120,4,FALSE))</f>
        <v>43952</v>
      </c>
      <c r="P1558" s="6" t="str">
        <f>_xlfn.IFNA(VLOOKUP(Table1[[#This Row],[SMT]],'[2]2018'!$A$7:$U$90,4,FALSE),VLOOKUP(Table1[[#This Row],[SMT]],'[2]2019'!$A$7:$T$120,5,FALSE))</f>
        <v>Yes</v>
      </c>
      <c r="Q1558" s="6" t="s">
        <v>4526</v>
      </c>
      <c r="R1558" s="6" t="e">
        <f>VLOOKUP(Table1[[#This Row],[SMT]],'2018 K-1 Export'!A1309:I2860,9,0)</f>
        <v>#N/A</v>
      </c>
      <c r="S1558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58" s="38" t="e">
        <f>VLOOKUP(Table1[[#This Row],[SMT]],'[1]Section 163(j) Election'!$A$5:$J$1406,7,0)</f>
        <v>#N/A</v>
      </c>
    </row>
    <row r="1559" spans="1:20" s="5" customFormat="1" ht="30" customHeight="1" x14ac:dyDescent="0.25">
      <c r="A1559" s="5" t="s">
        <v>4020</v>
      </c>
      <c r="B1559" s="15">
        <v>78268</v>
      </c>
      <c r="C1559" s="6">
        <v>100</v>
      </c>
      <c r="D1559" s="5" t="s">
        <v>4020</v>
      </c>
      <c r="E1559" s="5" t="s">
        <v>4027</v>
      </c>
      <c r="F1559" s="5" t="s">
        <v>4028</v>
      </c>
      <c r="G1559" s="5" t="s">
        <v>1191</v>
      </c>
      <c r="H1559" s="5" t="s">
        <v>53</v>
      </c>
      <c r="I1559" s="5" t="s">
        <v>43</v>
      </c>
      <c r="J1559" s="5" t="s">
        <v>1192</v>
      </c>
      <c r="K1559" s="7">
        <v>43159</v>
      </c>
      <c r="L1559" s="7"/>
      <c r="M1559" s="6" t="s">
        <v>105</v>
      </c>
      <c r="N1559" s="5" t="s">
        <v>56</v>
      </c>
      <c r="O1559" s="9">
        <f>_xlfn.IFNA(VLOOKUP(Table1[[#This Row],[SMT]],'[2]2018'!$A$7:$U$90,3,FALSE),VLOOKUP(Table1[[#This Row],[SMT]],'[2]2019'!$A$7:$T$120,4,FALSE))</f>
        <v>43647</v>
      </c>
      <c r="P1559" s="6" t="str">
        <f>_xlfn.IFNA(VLOOKUP(Table1[[#This Row],[SMT]],'[2]2018'!$A$7:$U$90,4,FALSE),VLOOKUP(Table1[[#This Row],[SMT]],'[2]2019'!$A$7:$T$120,5,FALSE))</f>
        <v>Yes</v>
      </c>
      <c r="Q1559" s="6" t="s">
        <v>4526</v>
      </c>
      <c r="R1559" s="6" t="e">
        <f>VLOOKUP(Table1[[#This Row],[SMT]],'2018 K-1 Export'!A1583:I3134,9,0)</f>
        <v>#N/A</v>
      </c>
      <c r="S1559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59" s="37" t="e">
        <f>VLOOKUP(Table1[[#This Row],[SMT]],'[1]Section 163(j) Election'!$A$5:$J$1406,7,0)</f>
        <v>#N/A</v>
      </c>
    </row>
    <row r="1560" spans="1:20" s="5" customFormat="1" ht="30" customHeight="1" x14ac:dyDescent="0.25">
      <c r="A1560" s="5" t="s">
        <v>3230</v>
      </c>
      <c r="B1560" s="15">
        <v>78274</v>
      </c>
      <c r="C1560" s="6">
        <v>100</v>
      </c>
      <c r="D1560" s="5" t="s">
        <v>3230</v>
      </c>
      <c r="E1560" s="5" t="s">
        <v>3247</v>
      </c>
      <c r="F1560" s="5" t="s">
        <v>3248</v>
      </c>
      <c r="G1560" s="5" t="s">
        <v>585</v>
      </c>
      <c r="H1560" s="5" t="s">
        <v>232</v>
      </c>
      <c r="I1560" s="5" t="s">
        <v>133</v>
      </c>
      <c r="J1560" s="5" t="s">
        <v>33</v>
      </c>
      <c r="K1560" s="7">
        <v>43361</v>
      </c>
      <c r="L1560" s="7"/>
      <c r="M1560" s="6" t="s">
        <v>105</v>
      </c>
      <c r="N1560" s="5" t="s">
        <v>56</v>
      </c>
      <c r="O1560" s="9">
        <f>_xlfn.IFNA(VLOOKUP(Table1[[#This Row],[SMT]],'[2]2018'!$A$7:$U$90,3,FALSE),VLOOKUP(Table1[[#This Row],[SMT]],'[2]2019'!$A$7:$T$120,4,FALSE))</f>
        <v>43709</v>
      </c>
      <c r="P1560" s="6" t="str">
        <f>_xlfn.IFNA(VLOOKUP(Table1[[#This Row],[SMT]],'[2]2018'!$A$7:$U$90,4,FALSE),VLOOKUP(Table1[[#This Row],[SMT]],'[2]2019'!$A$7:$T$120,5,FALSE))</f>
        <v>Yes</v>
      </c>
      <c r="Q1560" s="6" t="s">
        <v>4526</v>
      </c>
      <c r="R1560" s="6" t="e">
        <f>VLOOKUP(Table1[[#This Row],[SMT]],'2018 K-1 Export'!A1244:I2795,9,0)</f>
        <v>#N/A</v>
      </c>
      <c r="S1560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60" s="38" t="e">
        <f>VLOOKUP(Table1[[#This Row],[SMT]],'[1]Section 163(j) Election'!$A$5:$J$1406,7,0)</f>
        <v>#N/A</v>
      </c>
    </row>
    <row r="1561" spans="1:20" s="5" customFormat="1" ht="30" customHeight="1" x14ac:dyDescent="0.25">
      <c r="A1561" s="5" t="s">
        <v>3192</v>
      </c>
      <c r="B1561" s="15">
        <v>78279</v>
      </c>
      <c r="C1561" s="6">
        <v>100</v>
      </c>
      <c r="D1561" s="5" t="s">
        <v>3192</v>
      </c>
      <c r="E1561" s="5" t="s">
        <v>3228</v>
      </c>
      <c r="F1561" s="5" t="s">
        <v>3229</v>
      </c>
      <c r="G1561" s="5" t="s">
        <v>585</v>
      </c>
      <c r="H1561" s="5" t="s">
        <v>232</v>
      </c>
      <c r="I1561" s="5" t="s">
        <v>133</v>
      </c>
      <c r="J1561" s="5" t="s">
        <v>33</v>
      </c>
      <c r="K1561" s="7">
        <v>43405</v>
      </c>
      <c r="L1561" s="7"/>
      <c r="M1561" s="6" t="s">
        <v>64</v>
      </c>
      <c r="N1561" s="5" t="s">
        <v>56</v>
      </c>
      <c r="O1561" s="9">
        <f>_xlfn.IFNA(VLOOKUP(Table1[[#This Row],[SMT]],'[2]2018'!$A$7:$U$90,3,FALSE),VLOOKUP(Table1[[#This Row],[SMT]],'[2]2019'!$A$7:$T$120,4,FALSE))</f>
        <v>43770</v>
      </c>
      <c r="P1561" s="6" t="str">
        <f>_xlfn.IFNA(VLOOKUP(Table1[[#This Row],[SMT]],'[2]2018'!$A$7:$U$90,4,FALSE),VLOOKUP(Table1[[#This Row],[SMT]],'[2]2019'!$A$7:$T$120,5,FALSE))</f>
        <v>Yes</v>
      </c>
      <c r="Q1561" s="6" t="s">
        <v>4526</v>
      </c>
      <c r="R1561" s="6" t="e">
        <f>VLOOKUP(Table1[[#This Row],[SMT]],'2018 K-1 Export'!A1236:I2787,9,0)</f>
        <v>#N/A</v>
      </c>
      <c r="S1561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61" s="37" t="e">
        <f>VLOOKUP(Table1[[#This Row],[SMT]],'[1]Section 163(j) Election'!$A$5:$J$1406,7,0)</f>
        <v>#N/A</v>
      </c>
    </row>
    <row r="1562" spans="1:20" s="5" customFormat="1" ht="30" customHeight="1" x14ac:dyDescent="0.25">
      <c r="A1562" s="5" t="s">
        <v>1944</v>
      </c>
      <c r="B1562" s="15">
        <v>78289</v>
      </c>
      <c r="C1562" s="6">
        <v>100</v>
      </c>
      <c r="D1562" s="5" t="s">
        <v>1944</v>
      </c>
      <c r="E1562" s="5" t="s">
        <v>1970</v>
      </c>
      <c r="F1562" s="5" t="s">
        <v>1971</v>
      </c>
      <c r="G1562" s="5" t="s">
        <v>1211</v>
      </c>
      <c r="H1562" s="5" t="s">
        <v>289</v>
      </c>
      <c r="I1562" s="5" t="s">
        <v>133</v>
      </c>
      <c r="J1562" s="5" t="s">
        <v>1121</v>
      </c>
      <c r="K1562" s="7">
        <v>43279</v>
      </c>
      <c r="L1562" s="7"/>
      <c r="M1562" s="6" t="s">
        <v>83</v>
      </c>
      <c r="N1562" s="5" t="s">
        <v>47</v>
      </c>
      <c r="O1562" s="9">
        <f>_xlfn.IFNA(VLOOKUP(Table1[[#This Row],[SMT]],'[2]2018'!$A$7:$U$90,3,FALSE),VLOOKUP(Table1[[#This Row],[SMT]],'[2]2019'!$A$7:$T$120,4,FALSE))</f>
        <v>43922</v>
      </c>
      <c r="P1562" s="6" t="str">
        <f>_xlfn.IFNA(VLOOKUP(Table1[[#This Row],[SMT]],'[2]2018'!$A$7:$U$90,4,FALSE),VLOOKUP(Table1[[#This Row],[SMT]],'[2]2019'!$A$7:$T$120,5,FALSE))</f>
        <v>Yes</v>
      </c>
      <c r="Q1562" s="6" t="s">
        <v>4526</v>
      </c>
      <c r="R1562" s="6" t="e">
        <f>VLOOKUP(Table1[[#This Row],[SMT]],'2018 K-1 Export'!A710:I2261,9,0)</f>
        <v>#N/A</v>
      </c>
      <c r="S1562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62" s="38" t="e">
        <f>VLOOKUP(Table1[[#This Row],[SMT]],'[1]Section 163(j) Election'!$A$5:$J$1406,7,0)</f>
        <v>#N/A</v>
      </c>
    </row>
    <row r="1563" spans="1:20" s="5" customFormat="1" ht="30" customHeight="1" x14ac:dyDescent="0.25">
      <c r="A1563" s="5" t="s">
        <v>3230</v>
      </c>
      <c r="B1563" s="15">
        <v>78293</v>
      </c>
      <c r="C1563" s="6">
        <v>100</v>
      </c>
      <c r="D1563" s="5" t="s">
        <v>3230</v>
      </c>
      <c r="E1563" s="5" t="s">
        <v>3249</v>
      </c>
      <c r="F1563" s="5" t="s">
        <v>3250</v>
      </c>
      <c r="G1563" s="5" t="s">
        <v>3251</v>
      </c>
      <c r="H1563" s="5" t="s">
        <v>100</v>
      </c>
      <c r="I1563" s="5" t="s">
        <v>32</v>
      </c>
      <c r="J1563" s="5" t="s">
        <v>2844</v>
      </c>
      <c r="K1563" s="7">
        <v>43432</v>
      </c>
      <c r="L1563" s="7"/>
      <c r="M1563" s="6" t="s">
        <v>105</v>
      </c>
      <c r="N1563" s="5" t="s">
        <v>26</v>
      </c>
      <c r="O1563" s="9">
        <f>_xlfn.IFNA(VLOOKUP(Table1[[#This Row],[SMT]],'[2]2018'!$A$7:$U$90,3,FALSE),VLOOKUP(Table1[[#This Row],[SMT]],'[2]2019'!$A$7:$T$120,4,FALSE))</f>
        <v>43739</v>
      </c>
      <c r="P1563" s="6" t="str">
        <f>_xlfn.IFNA(VLOOKUP(Table1[[#This Row],[SMT]],'[2]2018'!$A$7:$U$90,4,FALSE),VLOOKUP(Table1[[#This Row],[SMT]],'[2]2019'!$A$7:$T$120,5,FALSE))</f>
        <v>Yes</v>
      </c>
      <c r="Q1563" s="6" t="s">
        <v>4526</v>
      </c>
      <c r="R1563" s="6" t="e">
        <f>VLOOKUP(Table1[[#This Row],[SMT]],'2018 K-1 Export'!A1245:I2796,9,0)</f>
        <v>#N/A</v>
      </c>
      <c r="S1563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63" s="37" t="e">
        <f>VLOOKUP(Table1[[#This Row],[SMT]],'[1]Section 163(j) Election'!$A$5:$J$1406,7,0)</f>
        <v>#N/A</v>
      </c>
    </row>
    <row r="1564" spans="1:20" s="5" customFormat="1" ht="30" customHeight="1" x14ac:dyDescent="0.25">
      <c r="A1564" s="5" t="s">
        <v>4047</v>
      </c>
      <c r="B1564" s="15">
        <v>78299</v>
      </c>
      <c r="C1564" s="6">
        <v>100</v>
      </c>
      <c r="D1564" s="5" t="s">
        <v>4047</v>
      </c>
      <c r="E1564" s="5" t="s">
        <v>4051</v>
      </c>
      <c r="F1564" s="5" t="s">
        <v>4052</v>
      </c>
      <c r="G1564" s="5" t="s">
        <v>3853</v>
      </c>
      <c r="H1564" s="5" t="s">
        <v>451</v>
      </c>
      <c r="I1564" s="5" t="s">
        <v>452</v>
      </c>
      <c r="J1564" s="5" t="s">
        <v>274</v>
      </c>
      <c r="K1564" s="7">
        <v>43280</v>
      </c>
      <c r="L1564" s="7"/>
      <c r="M1564" s="6" t="s">
        <v>64</v>
      </c>
      <c r="N1564" s="5" t="s">
        <v>26</v>
      </c>
      <c r="O1564" s="9">
        <f>_xlfn.IFNA(VLOOKUP(Table1[[#This Row],[SMT]],'[2]2018'!$A$7:$U$90,3,FALSE),VLOOKUP(Table1[[#This Row],[SMT]],'[2]2019'!$A$7:$T$120,4,FALSE))</f>
        <v>43800</v>
      </c>
      <c r="P1564" s="6" t="str">
        <f>_xlfn.IFNA(VLOOKUP(Table1[[#This Row],[SMT]],'[2]2018'!$A$7:$U$90,4,FALSE),VLOOKUP(Table1[[#This Row],[SMT]],'[2]2019'!$A$7:$T$120,5,FALSE))</f>
        <v>Yes</v>
      </c>
      <c r="Q1564" s="6" t="s">
        <v>4526</v>
      </c>
      <c r="R1564" s="6" t="e">
        <f>VLOOKUP(Table1[[#This Row],[SMT]],'2018 K-1 Export'!A1593:I3144,9,0)</f>
        <v>#N/A</v>
      </c>
      <c r="S1564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64" s="38" t="e">
        <f>VLOOKUP(Table1[[#This Row],[SMT]],'[1]Section 163(j) Election'!$A$5:$J$1406,7,0)</f>
        <v>#N/A</v>
      </c>
    </row>
    <row r="1565" spans="1:20" s="5" customFormat="1" ht="30" customHeight="1" x14ac:dyDescent="0.25">
      <c r="A1565" s="5" t="s">
        <v>836</v>
      </c>
      <c r="B1565" s="15">
        <v>78308</v>
      </c>
      <c r="C1565" s="6">
        <v>6.9</v>
      </c>
      <c r="D1565" s="5" t="s">
        <v>836</v>
      </c>
      <c r="E1565" s="5" t="s">
        <v>837</v>
      </c>
      <c r="F1565" s="5" t="s">
        <v>838</v>
      </c>
      <c r="G1565" s="5" t="s">
        <v>839</v>
      </c>
      <c r="H1565" s="5" t="s">
        <v>61</v>
      </c>
      <c r="I1565" s="5" t="s">
        <v>32</v>
      </c>
      <c r="J1565" s="5" t="s">
        <v>110</v>
      </c>
      <c r="K1565" s="7">
        <v>43357</v>
      </c>
      <c r="L1565" s="7"/>
      <c r="M1565" s="6" t="s">
        <v>105</v>
      </c>
      <c r="N1565" s="5" t="s">
        <v>47</v>
      </c>
      <c r="O1565" s="9">
        <f>_xlfn.IFNA(VLOOKUP(Table1[[#This Row],[SMT]],'[2]2018'!$A$7:$U$90,3,FALSE),VLOOKUP(Table1[[#This Row],[SMT]],'[2]2019'!$A$7:$T$120,4,FALSE))</f>
        <v>43678</v>
      </c>
      <c r="P1565" s="6" t="str">
        <f>_xlfn.IFNA(VLOOKUP(Table1[[#This Row],[SMT]],'[2]2018'!$A$7:$U$90,4,FALSE),VLOOKUP(Table1[[#This Row],[SMT]],'[2]2019'!$A$7:$T$120,5,FALSE))</f>
        <v>Yes</v>
      </c>
      <c r="Q1565" s="6" t="s">
        <v>4526</v>
      </c>
      <c r="R1565" s="6" t="str">
        <f>VLOOKUP(Table1[[#This Row],[SMT]],'2018 K-1 Export'!A240:I1791,9,0)</f>
        <v>No</v>
      </c>
      <c r="S1565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65" s="37" t="e">
        <f>VLOOKUP(Table1[[#This Row],[SMT]],'[1]Section 163(j) Election'!$A$5:$J$1406,7,0)</f>
        <v>#N/A</v>
      </c>
    </row>
    <row r="1566" spans="1:20" s="21" customFormat="1" ht="30" customHeight="1" x14ac:dyDescent="0.25">
      <c r="A1566" s="5" t="s">
        <v>3230</v>
      </c>
      <c r="B1566" s="15">
        <v>78308</v>
      </c>
      <c r="C1566" s="6">
        <v>93.1</v>
      </c>
      <c r="D1566" s="5" t="s">
        <v>3230</v>
      </c>
      <c r="E1566" s="5" t="s">
        <v>837</v>
      </c>
      <c r="F1566" s="5" t="s">
        <v>838</v>
      </c>
      <c r="G1566" s="5" t="s">
        <v>839</v>
      </c>
      <c r="H1566" s="5" t="s">
        <v>61</v>
      </c>
      <c r="I1566" s="5" t="s">
        <v>32</v>
      </c>
      <c r="J1566" s="5" t="s">
        <v>110</v>
      </c>
      <c r="K1566" s="7">
        <v>43357</v>
      </c>
      <c r="L1566" s="7"/>
      <c r="M1566" s="6" t="s">
        <v>105</v>
      </c>
      <c r="N1566" s="5" t="s">
        <v>47</v>
      </c>
      <c r="O1566" s="9">
        <f>_xlfn.IFNA(VLOOKUP(Table1[[#This Row],[SMT]],'[2]2018'!$A$7:$U$90,3,FALSE),VLOOKUP(Table1[[#This Row],[SMT]],'[2]2019'!$A$7:$T$120,4,FALSE))</f>
        <v>43678</v>
      </c>
      <c r="P1566" s="6" t="str">
        <f>_xlfn.IFNA(VLOOKUP(Table1[[#This Row],[SMT]],'[2]2018'!$A$7:$U$90,4,FALSE),VLOOKUP(Table1[[#This Row],[SMT]],'[2]2019'!$A$7:$T$120,5,FALSE))</f>
        <v>Yes</v>
      </c>
      <c r="Q1566" s="6" t="s">
        <v>4526</v>
      </c>
      <c r="R1566" s="6" t="e">
        <f>VLOOKUP(Table1[[#This Row],[SMT]],'2018 K-1 Export'!A1246:I2797,9,0)</f>
        <v>#N/A</v>
      </c>
      <c r="S1566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66" s="38" t="e">
        <f>VLOOKUP(Table1[[#This Row],[SMT]],'[1]Section 163(j) Election'!$A$5:$J$1406,7,0)</f>
        <v>#N/A</v>
      </c>
    </row>
    <row r="1567" spans="1:20" s="5" customFormat="1" ht="30" customHeight="1" x14ac:dyDescent="0.25">
      <c r="A1567" s="5" t="s">
        <v>3230</v>
      </c>
      <c r="B1567" s="15">
        <v>78313</v>
      </c>
      <c r="C1567" s="6">
        <v>100</v>
      </c>
      <c r="D1567" s="5" t="s">
        <v>3230</v>
      </c>
      <c r="E1567" s="5" t="s">
        <v>3252</v>
      </c>
      <c r="F1567" s="5" t="s">
        <v>3253</v>
      </c>
      <c r="G1567" s="5" t="s">
        <v>1755</v>
      </c>
      <c r="H1567" s="5" t="s">
        <v>100</v>
      </c>
      <c r="I1567" s="5" t="s">
        <v>32</v>
      </c>
      <c r="J1567" s="5" t="s">
        <v>33</v>
      </c>
      <c r="K1567" s="7">
        <v>43356</v>
      </c>
      <c r="L1567" s="7"/>
      <c r="M1567" s="6" t="s">
        <v>83</v>
      </c>
      <c r="N1567" s="5" t="s">
        <v>47</v>
      </c>
      <c r="O1567" s="9">
        <f>_xlfn.IFNA(VLOOKUP(Table1[[#This Row],[SMT]],'[2]2018'!$A$7:$U$90,3,FALSE),VLOOKUP(Table1[[#This Row],[SMT]],'[2]2019'!$A$7:$T$120,4,FALSE))</f>
        <v>43709</v>
      </c>
      <c r="P1567" s="6" t="str">
        <f>_xlfn.IFNA(VLOOKUP(Table1[[#This Row],[SMT]],'[2]2018'!$A$7:$U$90,4,FALSE),VLOOKUP(Table1[[#This Row],[SMT]],'[2]2019'!$A$7:$T$120,5,FALSE))</f>
        <v>Yes</v>
      </c>
      <c r="Q1567" s="6" t="s">
        <v>4526</v>
      </c>
      <c r="R1567" s="6" t="e">
        <f>VLOOKUP(Table1[[#This Row],[SMT]],'2018 K-1 Export'!A1247:I2798,9,0)</f>
        <v>#N/A</v>
      </c>
      <c r="S1567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67" s="37" t="e">
        <f>VLOOKUP(Table1[[#This Row],[SMT]],'[1]Section 163(j) Election'!$A$5:$J$1406,7,0)</f>
        <v>#N/A</v>
      </c>
    </row>
    <row r="1568" spans="1:20" s="5" customFormat="1" ht="30" customHeight="1" x14ac:dyDescent="0.25">
      <c r="A1568" s="5" t="s">
        <v>3300</v>
      </c>
      <c r="B1568" s="15">
        <v>78324</v>
      </c>
      <c r="C1568" s="6">
        <v>100</v>
      </c>
      <c r="D1568" s="5" t="s">
        <v>3300</v>
      </c>
      <c r="E1568" s="5" t="s">
        <v>3303</v>
      </c>
      <c r="F1568" s="5" t="s">
        <v>3304</v>
      </c>
      <c r="G1568" s="5" t="s">
        <v>585</v>
      </c>
      <c r="H1568" s="5" t="s">
        <v>524</v>
      </c>
      <c r="I1568" s="5" t="s">
        <v>43</v>
      </c>
      <c r="J1568" s="5" t="s">
        <v>19</v>
      </c>
      <c r="K1568" s="7">
        <v>43185</v>
      </c>
      <c r="L1568" s="7"/>
      <c r="M1568" s="6" t="s">
        <v>19</v>
      </c>
      <c r="O1568" s="9"/>
      <c r="P1568" s="6" t="s">
        <v>4525</v>
      </c>
      <c r="Q1568" s="6" t="s">
        <v>4525</v>
      </c>
      <c r="R1568" s="6" t="e">
        <f>VLOOKUP(Table1[[#This Row],[SMT]],'2018 K-1 Export'!A1270:I2821,9,0)</f>
        <v>#N/A</v>
      </c>
      <c r="S1568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68" s="38" t="e">
        <f>VLOOKUP(Table1[[#This Row],[SMT]],'[1]Section 163(j) Election'!$A$5:$J$1406,7,0)</f>
        <v>#N/A</v>
      </c>
    </row>
    <row r="1569" spans="1:20" s="5" customFormat="1" ht="30" customHeight="1" x14ac:dyDescent="0.25">
      <c r="A1569" s="5" t="s">
        <v>3432</v>
      </c>
      <c r="B1569" s="15">
        <v>78333</v>
      </c>
      <c r="C1569" s="6">
        <v>100</v>
      </c>
      <c r="D1569" s="5" t="s">
        <v>3432</v>
      </c>
      <c r="E1569" s="5" t="s">
        <v>3433</v>
      </c>
      <c r="F1569" s="5" t="s">
        <v>3434</v>
      </c>
      <c r="G1569" s="5" t="s">
        <v>1704</v>
      </c>
      <c r="H1569" s="5" t="s">
        <v>524</v>
      </c>
      <c r="I1569" s="5" t="s">
        <v>43</v>
      </c>
      <c r="J1569" s="5" t="s">
        <v>3435</v>
      </c>
      <c r="K1569" s="7">
        <v>43075</v>
      </c>
      <c r="L1569" s="7"/>
      <c r="M1569" s="6" t="s">
        <v>19</v>
      </c>
      <c r="O1569" s="9"/>
      <c r="P1569" s="6" t="s">
        <v>4525</v>
      </c>
      <c r="Q1569" s="6" t="s">
        <v>4525</v>
      </c>
      <c r="R1569" s="6"/>
      <c r="S1569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69" s="37" t="e">
        <f>VLOOKUP(Table1[[#This Row],[SMT]],'[1]Section 163(j) Election'!$A$5:$J$1406,7,0)</f>
        <v>#N/A</v>
      </c>
    </row>
    <row r="1570" spans="1:20" s="5" customFormat="1" ht="30" customHeight="1" x14ac:dyDescent="0.25">
      <c r="A1570" s="5" t="s">
        <v>3230</v>
      </c>
      <c r="B1570" s="15">
        <v>78339</v>
      </c>
      <c r="C1570" s="6">
        <v>100</v>
      </c>
      <c r="D1570" s="5" t="s">
        <v>3230</v>
      </c>
      <c r="E1570" s="5" t="s">
        <v>3254</v>
      </c>
      <c r="F1570" s="5" t="s">
        <v>3255</v>
      </c>
      <c r="G1570" s="5" t="s">
        <v>3256</v>
      </c>
      <c r="H1570" s="5" t="s">
        <v>61</v>
      </c>
      <c r="I1570" s="5" t="s">
        <v>32</v>
      </c>
      <c r="J1570" s="5" t="s">
        <v>110</v>
      </c>
      <c r="K1570" s="7">
        <v>43236</v>
      </c>
      <c r="L1570" s="7"/>
      <c r="M1570" s="6" t="s">
        <v>105</v>
      </c>
      <c r="N1570" s="5" t="s">
        <v>47</v>
      </c>
      <c r="O1570" s="9">
        <f>_xlfn.IFNA(VLOOKUP(Table1[[#This Row],[SMT]],'[2]2018'!$A$7:$U$90,3,FALSE),VLOOKUP(Table1[[#This Row],[SMT]],'[2]2019'!$A$7:$T$120,4,FALSE))</f>
        <v>43466</v>
      </c>
      <c r="P1570" s="6" t="str">
        <f>_xlfn.IFNA(VLOOKUP(Table1[[#This Row],[SMT]],'[2]2018'!$A$7:$U$90,4,FALSE),VLOOKUP(Table1[[#This Row],[SMT]],'[2]2019'!$A$7:$T$120,5,FALSE))</f>
        <v>Yes</v>
      </c>
      <c r="Q1570" s="6" t="s">
        <v>4526</v>
      </c>
      <c r="R1570" s="6" t="e">
        <f>VLOOKUP(Table1[[#This Row],[SMT]],'2018 K-1 Export'!A1248:I2799,9,0)</f>
        <v>#N/A</v>
      </c>
      <c r="S1570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70" s="38" t="e">
        <f>VLOOKUP(Table1[[#This Row],[SMT]],'[1]Section 163(j) Election'!$A$5:$J$1406,7,0)</f>
        <v>#N/A</v>
      </c>
    </row>
    <row r="1571" spans="1:20" s="5" customFormat="1" ht="30" customHeight="1" x14ac:dyDescent="0.25">
      <c r="A1571" s="5" t="s">
        <v>3230</v>
      </c>
      <c r="B1571" s="15">
        <v>78348</v>
      </c>
      <c r="C1571" s="6">
        <v>100</v>
      </c>
      <c r="D1571" s="5" t="s">
        <v>3230</v>
      </c>
      <c r="E1571" s="5" t="s">
        <v>3257</v>
      </c>
      <c r="F1571" s="5" t="s">
        <v>3258</v>
      </c>
      <c r="G1571" s="5" t="s">
        <v>3259</v>
      </c>
      <c r="H1571" s="5" t="s">
        <v>139</v>
      </c>
      <c r="I1571" s="5" t="s">
        <v>32</v>
      </c>
      <c r="J1571" s="5" t="s">
        <v>298</v>
      </c>
      <c r="K1571" s="7">
        <v>43202</v>
      </c>
      <c r="L1571" s="7"/>
      <c r="M1571" s="6" t="s">
        <v>105</v>
      </c>
      <c r="N1571" s="5" t="s">
        <v>26</v>
      </c>
      <c r="O1571" s="9">
        <f>_xlfn.IFNA(VLOOKUP(Table1[[#This Row],[SMT]],'[2]2018'!$A$7:$U$90,3,FALSE),VLOOKUP(Table1[[#This Row],[SMT]],'[2]2019'!$A$7:$T$120,4,FALSE))</f>
        <v>43466</v>
      </c>
      <c r="P1571" s="6" t="str">
        <f>_xlfn.IFNA(VLOOKUP(Table1[[#This Row],[SMT]],'[2]2018'!$A$7:$U$90,4,FALSE),VLOOKUP(Table1[[#This Row],[SMT]],'[2]2019'!$A$7:$T$120,5,FALSE))</f>
        <v>Yes</v>
      </c>
      <c r="Q1571" s="6" t="s">
        <v>4526</v>
      </c>
      <c r="R1571" s="6" t="e">
        <f>VLOOKUP(Table1[[#This Row],[SMT]],'2018 K-1 Export'!A1249:I2800,9,0)</f>
        <v>#N/A</v>
      </c>
      <c r="S1571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71" s="37" t="e">
        <f>VLOOKUP(Table1[[#This Row],[SMT]],'[1]Section 163(j) Election'!$A$5:$J$1406,7,0)</f>
        <v>#N/A</v>
      </c>
    </row>
    <row r="1572" spans="1:20" s="5" customFormat="1" ht="30" customHeight="1" x14ac:dyDescent="0.25">
      <c r="A1572" s="5" t="s">
        <v>3230</v>
      </c>
      <c r="B1572" s="15">
        <v>78353</v>
      </c>
      <c r="C1572" s="6">
        <v>87.87</v>
      </c>
      <c r="D1572" s="5" t="s">
        <v>3230</v>
      </c>
      <c r="E1572" s="5" t="s">
        <v>3260</v>
      </c>
      <c r="F1572" s="5" t="s">
        <v>3261</v>
      </c>
      <c r="G1572" s="5" t="s">
        <v>3262</v>
      </c>
      <c r="H1572" s="5" t="s">
        <v>100</v>
      </c>
      <c r="I1572" s="5" t="s">
        <v>32</v>
      </c>
      <c r="J1572" s="5" t="s">
        <v>110</v>
      </c>
      <c r="K1572" s="7">
        <v>43410</v>
      </c>
      <c r="L1572" s="7"/>
      <c r="M1572" s="6" t="s">
        <v>64</v>
      </c>
      <c r="N1572" s="5" t="s">
        <v>47</v>
      </c>
      <c r="O1572" s="9">
        <f>_xlfn.IFNA(VLOOKUP(Table1[[#This Row],[SMT]],'[2]2018'!$A$7:$U$90,3,FALSE),VLOOKUP(Table1[[#This Row],[SMT]],'[2]2019'!$A$7:$T$120,4,FALSE))</f>
        <v>43831</v>
      </c>
      <c r="P1572" s="6" t="str">
        <f>_xlfn.IFNA(VLOOKUP(Table1[[#This Row],[SMT]],'[2]2018'!$A$7:$U$90,4,FALSE),VLOOKUP(Table1[[#This Row],[SMT]],'[2]2019'!$A$7:$T$120,5,FALSE))</f>
        <v>Yes</v>
      </c>
      <c r="Q1572" s="6" t="s">
        <v>4526</v>
      </c>
      <c r="R1572" s="6" t="e">
        <f>VLOOKUP(Table1[[#This Row],[SMT]],'2018 K-1 Export'!A1250:I2801,9,0)</f>
        <v>#N/A</v>
      </c>
      <c r="S1572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72" s="38" t="e">
        <f>VLOOKUP(Table1[[#This Row],[SMT]],'[1]Section 163(j) Election'!$A$5:$J$1406,7,0)</f>
        <v>#N/A</v>
      </c>
    </row>
    <row r="1573" spans="1:20" s="5" customFormat="1" ht="30" customHeight="1" x14ac:dyDescent="0.25">
      <c r="A1573" s="5" t="s">
        <v>3370</v>
      </c>
      <c r="B1573" s="15">
        <v>78353</v>
      </c>
      <c r="C1573" s="6">
        <v>12.13</v>
      </c>
      <c r="D1573" s="5" t="s">
        <v>3370</v>
      </c>
      <c r="E1573" s="5" t="s">
        <v>3260</v>
      </c>
      <c r="F1573" s="5" t="s">
        <v>3261</v>
      </c>
      <c r="G1573" s="5" t="s">
        <v>3262</v>
      </c>
      <c r="H1573" s="5" t="s">
        <v>100</v>
      </c>
      <c r="I1573" s="5" t="s">
        <v>32</v>
      </c>
      <c r="J1573" s="5" t="s">
        <v>110</v>
      </c>
      <c r="K1573" s="7">
        <v>43410</v>
      </c>
      <c r="L1573" s="7"/>
      <c r="M1573" s="6" t="s">
        <v>64</v>
      </c>
      <c r="N1573" s="5" t="s">
        <v>47</v>
      </c>
      <c r="O1573" s="9">
        <f>_xlfn.IFNA(VLOOKUP(Table1[[#This Row],[SMT]],'[2]2018'!$A$7:$U$90,3,FALSE),VLOOKUP(Table1[[#This Row],[SMT]],'[2]2019'!$A$7:$T$120,4,FALSE))</f>
        <v>43831</v>
      </c>
      <c r="P1573" s="6" t="str">
        <f>_xlfn.IFNA(VLOOKUP(Table1[[#This Row],[SMT]],'[2]2018'!$A$7:$U$90,4,FALSE),VLOOKUP(Table1[[#This Row],[SMT]],'[2]2019'!$A$7:$T$120,5,FALSE))</f>
        <v>Yes</v>
      </c>
      <c r="Q1573" s="6" t="s">
        <v>4526</v>
      </c>
      <c r="R1573" s="6" t="e">
        <f>VLOOKUP(Table1[[#This Row],[SMT]],'2018 K-1 Export'!A1310:I2861,9,0)</f>
        <v>#N/A</v>
      </c>
      <c r="S1573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73" s="37" t="e">
        <f>VLOOKUP(Table1[[#This Row],[SMT]],'[1]Section 163(j) Election'!$A$5:$J$1406,7,0)</f>
        <v>#N/A</v>
      </c>
    </row>
    <row r="1574" spans="1:20" s="5" customFormat="1" ht="30" customHeight="1" x14ac:dyDescent="0.25">
      <c r="A1574" s="5" t="s">
        <v>3370</v>
      </c>
      <c r="B1574" s="15">
        <v>78354</v>
      </c>
      <c r="C1574" s="6">
        <v>100</v>
      </c>
      <c r="D1574" s="5" t="s">
        <v>3370</v>
      </c>
      <c r="E1574" s="5" t="s">
        <v>3381</v>
      </c>
      <c r="F1574" s="5" t="s">
        <v>3382</v>
      </c>
      <c r="G1574" s="5" t="s">
        <v>3383</v>
      </c>
      <c r="H1574" s="5" t="s">
        <v>289</v>
      </c>
      <c r="I1574" s="5" t="s">
        <v>133</v>
      </c>
      <c r="J1574" s="5" t="s">
        <v>3384</v>
      </c>
      <c r="K1574" s="7">
        <v>43615</v>
      </c>
      <c r="L1574" s="7"/>
      <c r="M1574" s="6" t="s">
        <v>83</v>
      </c>
      <c r="N1574" s="5" t="s">
        <v>47</v>
      </c>
      <c r="O1574" s="9">
        <f>_xlfn.IFNA(VLOOKUP(Table1[[#This Row],[SMT]],'[2]2018'!$A$7:$U$90,3,FALSE),VLOOKUP(Table1[[#This Row],[SMT]],'[2]2019'!$A$7:$T$120,4,FALSE))</f>
        <v>44075</v>
      </c>
      <c r="P1574" s="6" t="str">
        <f>_xlfn.IFNA(VLOOKUP(Table1[[#This Row],[SMT]],'[2]2018'!$A$7:$U$90,4,FALSE),VLOOKUP(Table1[[#This Row],[SMT]],'[2]2019'!$A$7:$T$120,5,FALSE))</f>
        <v>Yes</v>
      </c>
      <c r="Q1574" s="6" t="s">
        <v>4526</v>
      </c>
      <c r="R1574" s="6" t="e">
        <f>VLOOKUP(Table1[[#This Row],[SMT]],'2018 K-1 Export'!A1311:I2862,9,0)</f>
        <v>#N/A</v>
      </c>
      <c r="S1574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74" s="38" t="e">
        <f>VLOOKUP(Table1[[#This Row],[SMT]],'[1]Section 163(j) Election'!$A$5:$J$1406,7,0)</f>
        <v>#N/A</v>
      </c>
    </row>
    <row r="1575" spans="1:20" s="5" customFormat="1" ht="30" customHeight="1" x14ac:dyDescent="0.25">
      <c r="A1575" s="5" t="s">
        <v>1252</v>
      </c>
      <c r="B1575" s="15">
        <v>78360</v>
      </c>
      <c r="C1575" s="6">
        <v>100</v>
      </c>
      <c r="D1575" s="5" t="s">
        <v>1252</v>
      </c>
      <c r="E1575" s="5" t="s">
        <v>1253</v>
      </c>
      <c r="F1575" s="5" t="s">
        <v>1254</v>
      </c>
      <c r="G1575" s="5" t="s">
        <v>1255</v>
      </c>
      <c r="H1575" s="5" t="s">
        <v>232</v>
      </c>
      <c r="I1575" s="5" t="s">
        <v>133</v>
      </c>
      <c r="J1575" s="5" t="s">
        <v>82</v>
      </c>
      <c r="K1575" s="7">
        <v>43364</v>
      </c>
      <c r="L1575" s="7"/>
      <c r="M1575" s="6" t="s">
        <v>70</v>
      </c>
      <c r="N1575" s="5" t="s">
        <v>47</v>
      </c>
      <c r="O1575" s="9">
        <f>_xlfn.IFNA(VLOOKUP(Table1[[#This Row],[SMT]],'[2]2018'!$A$7:$U$90,3,FALSE),VLOOKUP(Table1[[#This Row],[SMT]],'[2]2019'!$A$7:$T$120,4,FALSE))</f>
        <v>43891</v>
      </c>
      <c r="P1575" s="6" t="str">
        <f>_xlfn.IFNA(VLOOKUP(Table1[[#This Row],[SMT]],'[2]2018'!$A$7:$U$90,4,FALSE),VLOOKUP(Table1[[#This Row],[SMT]],'[2]2019'!$A$7:$T$120,5,FALSE))</f>
        <v>Yes</v>
      </c>
      <c r="Q1575" s="6" t="s">
        <v>4526</v>
      </c>
      <c r="R1575" s="6" t="e">
        <f>VLOOKUP(Table1[[#This Row],[SMT]],'2018 K-1 Export'!A395:I1946,9,0)</f>
        <v>#N/A</v>
      </c>
      <c r="S1575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75" s="37" t="e">
        <f>VLOOKUP(Table1[[#This Row],[SMT]],'[1]Section 163(j) Election'!$A$5:$J$1406,7,0)</f>
        <v>#N/A</v>
      </c>
    </row>
    <row r="1576" spans="1:20" s="5" customFormat="1" ht="30" customHeight="1" x14ac:dyDescent="0.25">
      <c r="A1576" s="5" t="s">
        <v>825</v>
      </c>
      <c r="B1576" s="15">
        <v>78363</v>
      </c>
      <c r="C1576" s="6">
        <v>4.3</v>
      </c>
      <c r="D1576" s="5" t="s">
        <v>825</v>
      </c>
      <c r="E1576" s="5" t="s">
        <v>831</v>
      </c>
      <c r="F1576" s="5" t="s">
        <v>832</v>
      </c>
      <c r="G1576" s="5" t="s">
        <v>833</v>
      </c>
      <c r="H1576" s="5" t="s">
        <v>61</v>
      </c>
      <c r="I1576" s="5" t="s">
        <v>32</v>
      </c>
      <c r="J1576" s="5" t="s">
        <v>333</v>
      </c>
      <c r="K1576" s="7">
        <v>43411</v>
      </c>
      <c r="L1576" s="7"/>
      <c r="M1576" s="6" t="s">
        <v>105</v>
      </c>
      <c r="N1576" s="5" t="s">
        <v>47</v>
      </c>
      <c r="O1576" s="9">
        <f>_xlfn.IFNA(VLOOKUP(Table1[[#This Row],[SMT]],'[2]2018'!$A$7:$U$90,3,FALSE),VLOOKUP(Table1[[#This Row],[SMT]],'[2]2019'!$A$7:$T$120,4,FALSE))</f>
        <v>43800</v>
      </c>
      <c r="P1576" s="6" t="str">
        <f>_xlfn.IFNA(VLOOKUP(Table1[[#This Row],[SMT]],'[2]2018'!$A$7:$U$90,4,FALSE),VLOOKUP(Table1[[#This Row],[SMT]],'[2]2019'!$A$7:$T$120,5,FALSE))</f>
        <v>Yes</v>
      </c>
      <c r="Q1576" s="6" t="s">
        <v>4526</v>
      </c>
      <c r="R1576" s="6" t="str">
        <f>VLOOKUP(Table1[[#This Row],[SMT]],'2018 K-1 Export'!A238:I1789,9,0)</f>
        <v>No</v>
      </c>
      <c r="S1576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76" s="38" t="e">
        <f>VLOOKUP(Table1[[#This Row],[SMT]],'[1]Section 163(j) Election'!$A$5:$J$1406,7,0)</f>
        <v>#N/A</v>
      </c>
    </row>
    <row r="1577" spans="1:20" s="5" customFormat="1" ht="30" customHeight="1" x14ac:dyDescent="0.25">
      <c r="A1577" s="5" t="s">
        <v>3230</v>
      </c>
      <c r="B1577" s="15">
        <v>78363</v>
      </c>
      <c r="C1577" s="6">
        <v>95.7</v>
      </c>
      <c r="D1577" s="5" t="s">
        <v>3230</v>
      </c>
      <c r="E1577" s="5" t="s">
        <v>831</v>
      </c>
      <c r="F1577" s="5" t="s">
        <v>832</v>
      </c>
      <c r="G1577" s="5" t="s">
        <v>833</v>
      </c>
      <c r="H1577" s="5" t="s">
        <v>61</v>
      </c>
      <c r="I1577" s="5" t="s">
        <v>32</v>
      </c>
      <c r="J1577" s="5" t="s">
        <v>333</v>
      </c>
      <c r="K1577" s="7">
        <v>43411</v>
      </c>
      <c r="L1577" s="7"/>
      <c r="M1577" s="6" t="s">
        <v>105</v>
      </c>
      <c r="N1577" s="5" t="s">
        <v>47</v>
      </c>
      <c r="O1577" s="9">
        <f>_xlfn.IFNA(VLOOKUP(Table1[[#This Row],[SMT]],'[2]2018'!$A$7:$U$90,3,FALSE),VLOOKUP(Table1[[#This Row],[SMT]],'[2]2019'!$A$7:$T$120,4,FALSE))</f>
        <v>43800</v>
      </c>
      <c r="P1577" s="6" t="str">
        <f>_xlfn.IFNA(VLOOKUP(Table1[[#This Row],[SMT]],'[2]2018'!$A$7:$U$90,4,FALSE),VLOOKUP(Table1[[#This Row],[SMT]],'[2]2019'!$A$7:$T$120,5,FALSE))</f>
        <v>Yes</v>
      </c>
      <c r="Q1577" s="6" t="s">
        <v>4526</v>
      </c>
      <c r="R1577" s="6" t="e">
        <f>VLOOKUP(Table1[[#This Row],[SMT]],'2018 K-1 Export'!A1251:I2802,9,0)</f>
        <v>#N/A</v>
      </c>
      <c r="S1577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77" s="37" t="e">
        <f>VLOOKUP(Table1[[#This Row],[SMT]],'[1]Section 163(j) Election'!$A$5:$J$1406,7,0)</f>
        <v>#N/A</v>
      </c>
    </row>
    <row r="1578" spans="1:20" s="5" customFormat="1" ht="30" customHeight="1" x14ac:dyDescent="0.25">
      <c r="A1578" s="5" t="s">
        <v>1588</v>
      </c>
      <c r="B1578" s="15">
        <v>78366</v>
      </c>
      <c r="C1578" s="6">
        <v>100</v>
      </c>
      <c r="D1578" s="5" t="s">
        <v>1588</v>
      </c>
      <c r="E1578" s="5" t="s">
        <v>1593</v>
      </c>
      <c r="F1578" s="5" t="s">
        <v>1594</v>
      </c>
      <c r="G1578" s="5" t="s">
        <v>148</v>
      </c>
      <c r="H1578" s="5" t="s">
        <v>115</v>
      </c>
      <c r="I1578" s="5" t="s">
        <v>43</v>
      </c>
      <c r="J1578" s="5" t="s">
        <v>149</v>
      </c>
      <c r="K1578" s="7">
        <v>43166</v>
      </c>
      <c r="L1578" s="7"/>
      <c r="M1578" s="6" t="s">
        <v>64</v>
      </c>
      <c r="N1578" s="5" t="s">
        <v>47</v>
      </c>
      <c r="O1578" s="9">
        <f>_xlfn.IFNA(VLOOKUP(Table1[[#This Row],[SMT]],'[2]2018'!$A$7:$U$90,3,FALSE),VLOOKUP(Table1[[#This Row],[SMT]],'[2]2019'!$A$7:$T$120,4,FALSE))</f>
        <v>43525</v>
      </c>
      <c r="P1578" s="6" t="str">
        <f>_xlfn.IFNA(VLOOKUP(Table1[[#This Row],[SMT]],'[2]2018'!$A$7:$U$90,4,FALSE),VLOOKUP(Table1[[#This Row],[SMT]],'[2]2019'!$A$7:$T$120,5,FALSE))</f>
        <v>Yes</v>
      </c>
      <c r="Q1578" s="6" t="s">
        <v>4526</v>
      </c>
      <c r="R1578" s="6" t="str">
        <f>VLOOKUP(Table1[[#This Row],[SMT]],'2018 K-1 Export'!A533:I2084,9,0)</f>
        <v>No</v>
      </c>
      <c r="S1578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78" s="38" t="e">
        <f>VLOOKUP(Table1[[#This Row],[SMT]],'[1]Section 163(j) Election'!$A$5:$J$1406,7,0)</f>
        <v>#N/A</v>
      </c>
    </row>
    <row r="1579" spans="1:20" s="5" customFormat="1" ht="30" customHeight="1" x14ac:dyDescent="0.25">
      <c r="A1579" s="5" t="s">
        <v>3300</v>
      </c>
      <c r="B1579" s="15">
        <v>78374</v>
      </c>
      <c r="C1579" s="6">
        <v>100</v>
      </c>
      <c r="D1579" s="5" t="s">
        <v>3300</v>
      </c>
      <c r="E1579" s="5" t="s">
        <v>3305</v>
      </c>
      <c r="F1579" s="5" t="s">
        <v>3306</v>
      </c>
      <c r="G1579" s="5" t="s">
        <v>3284</v>
      </c>
      <c r="H1579" s="5" t="s">
        <v>524</v>
      </c>
      <c r="I1579" s="5" t="s">
        <v>43</v>
      </c>
      <c r="J1579" s="5" t="s">
        <v>19</v>
      </c>
      <c r="K1579" s="7">
        <v>43140</v>
      </c>
      <c r="L1579" s="7"/>
      <c r="M1579" s="6" t="s">
        <v>19</v>
      </c>
      <c r="N1579" s="5" t="s">
        <v>19</v>
      </c>
      <c r="O1579" s="9"/>
      <c r="P1579" s="6" t="s">
        <v>4525</v>
      </c>
      <c r="Q1579" s="6" t="s">
        <v>4525</v>
      </c>
      <c r="R1579" s="6" t="e">
        <f>VLOOKUP(Table1[[#This Row],[SMT]],'2018 K-1 Export'!A1271:I2822,9,0)</f>
        <v>#N/A</v>
      </c>
      <c r="S1579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79" s="37" t="e">
        <f>VLOOKUP(Table1[[#This Row],[SMT]],'[1]Section 163(j) Election'!$A$5:$J$1406,7,0)</f>
        <v>#N/A</v>
      </c>
    </row>
    <row r="1580" spans="1:20" s="5" customFormat="1" ht="30" customHeight="1" x14ac:dyDescent="0.25">
      <c r="A1580" s="5" t="s">
        <v>686</v>
      </c>
      <c r="B1580" s="15">
        <v>78377</v>
      </c>
      <c r="C1580" s="6">
        <v>100</v>
      </c>
      <c r="D1580" s="5" t="s">
        <v>686</v>
      </c>
      <c r="E1580" s="5" t="s">
        <v>751</v>
      </c>
      <c r="F1580" s="5" t="s">
        <v>752</v>
      </c>
      <c r="G1580" s="5" t="s">
        <v>478</v>
      </c>
      <c r="H1580" s="5" t="s">
        <v>132</v>
      </c>
      <c r="I1580" s="5" t="s">
        <v>133</v>
      </c>
      <c r="J1580" s="5" t="s">
        <v>274</v>
      </c>
      <c r="K1580" s="7">
        <v>43529</v>
      </c>
      <c r="L1580" s="7"/>
      <c r="M1580" s="6" t="s">
        <v>70</v>
      </c>
      <c r="N1580" s="5" t="s">
        <v>47</v>
      </c>
      <c r="O1580" s="9">
        <f>_xlfn.IFNA(VLOOKUP(Table1[[#This Row],[SMT]],'[2]2018'!$A$7:$U$90,3,FALSE),VLOOKUP(Table1[[#This Row],[SMT]],'[2]2019'!$A$7:$T$120,4,FALSE))</f>
        <v>44079</v>
      </c>
      <c r="P1580" s="6" t="str">
        <f>_xlfn.IFNA(VLOOKUP(Table1[[#This Row],[SMT]],'[2]2018'!$A$7:$U$90,4,FALSE),VLOOKUP(Table1[[#This Row],[SMT]],'[2]2019'!$A$7:$T$120,5,FALSE))</f>
        <v>Yes</v>
      </c>
      <c r="Q1580" s="6" t="s">
        <v>4526</v>
      </c>
      <c r="R1580" s="6" t="e">
        <f>VLOOKUP(Table1[[#This Row],[SMT]],'2018 K-1 Export'!A208:I1759,9,0)</f>
        <v>#N/A</v>
      </c>
      <c r="S1580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80" s="38" t="e">
        <f>VLOOKUP(Table1[[#This Row],[SMT]],'[1]Section 163(j) Election'!$A$5:$J$1406,7,0)</f>
        <v>#N/A</v>
      </c>
    </row>
    <row r="1581" spans="1:20" s="5" customFormat="1" ht="30" customHeight="1" x14ac:dyDescent="0.25">
      <c r="A1581" s="5" t="s">
        <v>3432</v>
      </c>
      <c r="B1581" s="15">
        <v>78385</v>
      </c>
      <c r="C1581" s="6">
        <v>100</v>
      </c>
      <c r="D1581" s="5" t="s">
        <v>3432</v>
      </c>
      <c r="E1581" s="5" t="s">
        <v>3436</v>
      </c>
      <c r="F1581" s="5" t="s">
        <v>3437</v>
      </c>
      <c r="G1581" s="5" t="s">
        <v>3438</v>
      </c>
      <c r="H1581" s="5" t="s">
        <v>524</v>
      </c>
      <c r="I1581" s="5" t="s">
        <v>452</v>
      </c>
      <c r="J1581" s="5" t="s">
        <v>19</v>
      </c>
      <c r="K1581" s="7">
        <v>43138</v>
      </c>
      <c r="L1581" s="7"/>
      <c r="M1581" s="6" t="s">
        <v>19</v>
      </c>
      <c r="O1581" s="9"/>
      <c r="P1581" s="6" t="s">
        <v>4525</v>
      </c>
      <c r="Q1581" s="6" t="s">
        <v>4525</v>
      </c>
      <c r="R1581" s="6" t="e">
        <f>VLOOKUP(Table1[[#This Row],[SMT]],'2018 K-1 Export'!A1336:I2887,9,0)</f>
        <v>#N/A</v>
      </c>
      <c r="S1581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81" s="37" t="e">
        <f>VLOOKUP(Table1[[#This Row],[SMT]],'[1]Section 163(j) Election'!$A$5:$J$1406,7,0)</f>
        <v>#N/A</v>
      </c>
    </row>
    <row r="1582" spans="1:20" s="5" customFormat="1" ht="30" customHeight="1" x14ac:dyDescent="0.25">
      <c r="A1582" s="5" t="s">
        <v>3230</v>
      </c>
      <c r="B1582" s="15">
        <v>78392</v>
      </c>
      <c r="C1582" s="6">
        <v>100</v>
      </c>
      <c r="D1582" s="5" t="s">
        <v>3230</v>
      </c>
      <c r="E1582" s="5" t="s">
        <v>3263</v>
      </c>
      <c r="F1582" s="5" t="s">
        <v>3264</v>
      </c>
      <c r="G1582" s="5" t="s">
        <v>3259</v>
      </c>
      <c r="H1582" s="5" t="s">
        <v>61</v>
      </c>
      <c r="I1582" s="5" t="s">
        <v>32</v>
      </c>
      <c r="J1582" s="5" t="s">
        <v>33</v>
      </c>
      <c r="K1582" s="7">
        <v>43419</v>
      </c>
      <c r="L1582" s="7"/>
      <c r="M1582" s="6" t="s">
        <v>64</v>
      </c>
      <c r="N1582" s="5" t="s">
        <v>26</v>
      </c>
      <c r="O1582" s="9">
        <f>_xlfn.IFNA(VLOOKUP(Table1[[#This Row],[SMT]],'[2]2018'!$A$7:$U$90,3,FALSE),VLOOKUP(Table1[[#This Row],[SMT]],'[2]2019'!$A$7:$T$120,4,FALSE))</f>
        <v>43800</v>
      </c>
      <c r="P1582" s="6" t="str">
        <f>_xlfn.IFNA(VLOOKUP(Table1[[#This Row],[SMT]],'[2]2018'!$A$7:$U$90,4,FALSE),VLOOKUP(Table1[[#This Row],[SMT]],'[2]2019'!$A$7:$T$120,5,FALSE))</f>
        <v>Yes</v>
      </c>
      <c r="Q1582" s="6" t="s">
        <v>4526</v>
      </c>
      <c r="R1582" s="6" t="e">
        <f>VLOOKUP(Table1[[#This Row],[SMT]],'2018 K-1 Export'!A1252:I2803,9,0)</f>
        <v>#N/A</v>
      </c>
      <c r="S1582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82" s="38" t="e">
        <f>VLOOKUP(Table1[[#This Row],[SMT]],'[1]Section 163(j) Election'!$A$5:$J$1406,7,0)</f>
        <v>#N/A</v>
      </c>
    </row>
    <row r="1583" spans="1:20" s="5" customFormat="1" ht="30" customHeight="1" x14ac:dyDescent="0.25">
      <c r="A1583" s="5" t="s">
        <v>825</v>
      </c>
      <c r="B1583" s="15">
        <v>78412</v>
      </c>
      <c r="C1583" s="6">
        <v>8.9</v>
      </c>
      <c r="D1583" s="5" t="s">
        <v>825</v>
      </c>
      <c r="E1583" s="5" t="s">
        <v>834</v>
      </c>
      <c r="F1583" s="5" t="s">
        <v>835</v>
      </c>
      <c r="G1583" s="5" t="s">
        <v>767</v>
      </c>
      <c r="H1583" s="5" t="s">
        <v>53</v>
      </c>
      <c r="I1583" s="5" t="s">
        <v>43</v>
      </c>
      <c r="J1583" s="5" t="s">
        <v>33</v>
      </c>
      <c r="K1583" s="7">
        <v>43567</v>
      </c>
      <c r="L1583" s="7"/>
      <c r="M1583" s="6" t="s">
        <v>83</v>
      </c>
      <c r="N1583" s="5" t="s">
        <v>26</v>
      </c>
      <c r="O1583" s="9">
        <f>_xlfn.IFNA(VLOOKUP(Table1[[#This Row],[SMT]],'[2]2018'!$A$7:$U$90,3,FALSE),VLOOKUP(Table1[[#This Row],[SMT]],'[2]2019'!$A$7:$T$120,4,FALSE))</f>
        <v>44166</v>
      </c>
      <c r="P1583" s="6" t="str">
        <f>_xlfn.IFNA(VLOOKUP(Table1[[#This Row],[SMT]],'[2]2018'!$A$7:$U$90,4,FALSE),VLOOKUP(Table1[[#This Row],[SMT]],'[2]2019'!$A$7:$T$120,5,FALSE))</f>
        <v>Yes</v>
      </c>
      <c r="Q1583" s="6" t="s">
        <v>4526</v>
      </c>
      <c r="R1583" s="6" t="e">
        <f>VLOOKUP(Table1[[#This Row],[SMT]],'2018 K-1 Export'!A239:I1790,9,0)</f>
        <v>#N/A</v>
      </c>
      <c r="S1583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83" s="37" t="e">
        <f>VLOOKUP(Table1[[#This Row],[SMT]],'[1]Section 163(j) Election'!$A$5:$J$1406,7,0)</f>
        <v>#N/A</v>
      </c>
    </row>
    <row r="1584" spans="1:20" s="5" customFormat="1" ht="30" customHeight="1" x14ac:dyDescent="0.25">
      <c r="A1584" s="5" t="s">
        <v>836</v>
      </c>
      <c r="B1584" s="15">
        <v>78412</v>
      </c>
      <c r="C1584" s="6">
        <v>6.67</v>
      </c>
      <c r="D1584" s="5" t="s">
        <v>836</v>
      </c>
      <c r="E1584" s="5" t="s">
        <v>834</v>
      </c>
      <c r="F1584" s="5" t="s">
        <v>835</v>
      </c>
      <c r="G1584" s="5" t="s">
        <v>767</v>
      </c>
      <c r="H1584" s="5" t="s">
        <v>53</v>
      </c>
      <c r="I1584" s="5" t="s">
        <v>43</v>
      </c>
      <c r="J1584" s="5" t="s">
        <v>33</v>
      </c>
      <c r="K1584" s="7">
        <v>43567</v>
      </c>
      <c r="L1584" s="7"/>
      <c r="M1584" s="6" t="s">
        <v>83</v>
      </c>
      <c r="N1584" s="5" t="s">
        <v>26</v>
      </c>
      <c r="O1584" s="9">
        <f>_xlfn.IFNA(VLOOKUP(Table1[[#This Row],[SMT]],'[2]2018'!$A$7:$U$90,3,FALSE),VLOOKUP(Table1[[#This Row],[SMT]],'[2]2019'!$A$7:$T$120,4,FALSE))</f>
        <v>44166</v>
      </c>
      <c r="P1584" s="6" t="str">
        <f>_xlfn.IFNA(VLOOKUP(Table1[[#This Row],[SMT]],'[2]2018'!$A$7:$U$90,4,FALSE),VLOOKUP(Table1[[#This Row],[SMT]],'[2]2019'!$A$7:$T$120,5,FALSE))</f>
        <v>Yes</v>
      </c>
      <c r="Q1584" s="6" t="s">
        <v>4526</v>
      </c>
      <c r="R1584" s="6" t="e">
        <f>VLOOKUP(Table1[[#This Row],[SMT]],'2018 K-1 Export'!A241:I1792,9,0)</f>
        <v>#N/A</v>
      </c>
      <c r="S1584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84" s="38" t="e">
        <f>VLOOKUP(Table1[[#This Row],[SMT]],'[1]Section 163(j) Election'!$A$5:$J$1406,7,0)</f>
        <v>#N/A</v>
      </c>
    </row>
    <row r="1585" spans="1:20" s="5" customFormat="1" ht="30" customHeight="1" x14ac:dyDescent="0.25">
      <c r="A1585" s="5" t="s">
        <v>1595</v>
      </c>
      <c r="B1585" s="15">
        <v>78412</v>
      </c>
      <c r="C1585" s="6">
        <v>67.8</v>
      </c>
      <c r="D1585" s="5" t="s">
        <v>1595</v>
      </c>
      <c r="E1585" s="5" t="s">
        <v>834</v>
      </c>
      <c r="F1585" s="5" t="s">
        <v>835</v>
      </c>
      <c r="G1585" s="5" t="s">
        <v>767</v>
      </c>
      <c r="H1585" s="5" t="s">
        <v>53</v>
      </c>
      <c r="I1585" s="5" t="s">
        <v>43</v>
      </c>
      <c r="J1585" s="5" t="s">
        <v>33</v>
      </c>
      <c r="K1585" s="7">
        <v>43567</v>
      </c>
      <c r="L1585" s="7"/>
      <c r="M1585" s="6" t="s">
        <v>83</v>
      </c>
      <c r="N1585" s="5" t="s">
        <v>26</v>
      </c>
      <c r="O1585" s="9">
        <f>_xlfn.IFNA(VLOOKUP(Table1[[#This Row],[SMT]],'[2]2018'!$A$7:$U$90,3,FALSE),VLOOKUP(Table1[[#This Row],[SMT]],'[2]2019'!$A$7:$T$120,4,FALSE))</f>
        <v>44166</v>
      </c>
      <c r="P1585" s="6" t="str">
        <f>_xlfn.IFNA(VLOOKUP(Table1[[#This Row],[SMT]],'[2]2018'!$A$7:$U$90,4,FALSE),VLOOKUP(Table1[[#This Row],[SMT]],'[2]2019'!$A$7:$T$120,5,FALSE))</f>
        <v>Yes</v>
      </c>
      <c r="Q1585" s="6" t="s">
        <v>4526</v>
      </c>
      <c r="R1585" s="6" t="e">
        <f>VLOOKUP(Table1[[#This Row],[SMT]],'2018 K-1 Export'!A537:I2088,9,0)</f>
        <v>#N/A</v>
      </c>
      <c r="S1585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85" s="37" t="e">
        <f>VLOOKUP(Table1[[#This Row],[SMT]],'[1]Section 163(j) Election'!$A$5:$J$1406,7,0)</f>
        <v>#N/A</v>
      </c>
    </row>
    <row r="1586" spans="1:20" s="5" customFormat="1" ht="30" customHeight="1" x14ac:dyDescent="0.25">
      <c r="A1586" s="5" t="s">
        <v>3370</v>
      </c>
      <c r="B1586" s="15">
        <v>78412</v>
      </c>
      <c r="C1586" s="6">
        <v>16.63</v>
      </c>
      <c r="D1586" s="5" t="s">
        <v>3370</v>
      </c>
      <c r="E1586" s="5" t="s">
        <v>834</v>
      </c>
      <c r="F1586" s="5" t="s">
        <v>835</v>
      </c>
      <c r="G1586" s="5" t="s">
        <v>767</v>
      </c>
      <c r="H1586" s="5" t="s">
        <v>53</v>
      </c>
      <c r="I1586" s="5" t="s">
        <v>43</v>
      </c>
      <c r="J1586" s="5" t="s">
        <v>33</v>
      </c>
      <c r="K1586" s="7">
        <v>43567</v>
      </c>
      <c r="L1586" s="7"/>
      <c r="M1586" s="6" t="s">
        <v>83</v>
      </c>
      <c r="N1586" s="5" t="s">
        <v>26</v>
      </c>
      <c r="O1586" s="9">
        <f>_xlfn.IFNA(VLOOKUP(Table1[[#This Row],[SMT]],'[2]2018'!$A$7:$U$90,3,FALSE),VLOOKUP(Table1[[#This Row],[SMT]],'[2]2019'!$A$7:$T$120,4,FALSE))</f>
        <v>44166</v>
      </c>
      <c r="P1586" s="6" t="str">
        <f>_xlfn.IFNA(VLOOKUP(Table1[[#This Row],[SMT]],'[2]2018'!$A$7:$U$90,4,FALSE),VLOOKUP(Table1[[#This Row],[SMT]],'[2]2019'!$A$7:$T$120,5,FALSE))</f>
        <v>Yes</v>
      </c>
      <c r="Q1586" s="6" t="s">
        <v>4526</v>
      </c>
      <c r="R1586" s="6" t="e">
        <f>VLOOKUP(Table1[[#This Row],[SMT]],'2018 K-1 Export'!A1312:I2863,9,0)</f>
        <v>#N/A</v>
      </c>
      <c r="S1586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86" s="38" t="e">
        <f>VLOOKUP(Table1[[#This Row],[SMT]],'[1]Section 163(j) Election'!$A$5:$J$1406,7,0)</f>
        <v>#N/A</v>
      </c>
    </row>
    <row r="1587" spans="1:20" s="5" customFormat="1" ht="30" customHeight="1" x14ac:dyDescent="0.25">
      <c r="A1587" s="5" t="s">
        <v>3370</v>
      </c>
      <c r="B1587" s="15">
        <v>78431</v>
      </c>
      <c r="C1587" s="6">
        <v>100</v>
      </c>
      <c r="D1587" s="5" t="s">
        <v>3370</v>
      </c>
      <c r="E1587" s="5" t="s">
        <v>3385</v>
      </c>
      <c r="F1587" s="5" t="s">
        <v>3386</v>
      </c>
      <c r="G1587" s="5" t="s">
        <v>585</v>
      </c>
      <c r="H1587" s="5" t="s">
        <v>32</v>
      </c>
      <c r="I1587" s="5" t="s">
        <v>32</v>
      </c>
      <c r="J1587" s="5" t="s">
        <v>33</v>
      </c>
      <c r="K1587" s="7">
        <v>43622</v>
      </c>
      <c r="L1587" s="7"/>
      <c r="M1587" s="6" t="s">
        <v>83</v>
      </c>
      <c r="N1587" s="5" t="s">
        <v>56</v>
      </c>
      <c r="O1587" s="9">
        <f>_xlfn.IFNA(VLOOKUP(Table1[[#This Row],[SMT]],'[2]2018'!$A$7:$U$90,3,FALSE),VLOOKUP(Table1[[#This Row],[SMT]],'[2]2019'!$A$7:$T$120,4,FALSE))</f>
        <v>43922</v>
      </c>
      <c r="P1587" s="6" t="str">
        <f>_xlfn.IFNA(VLOOKUP(Table1[[#This Row],[SMT]],'[2]2018'!$A$7:$U$90,4,FALSE),VLOOKUP(Table1[[#This Row],[SMT]],'[2]2019'!$A$7:$T$120,5,FALSE))</f>
        <v>Yes</v>
      </c>
      <c r="Q1587" s="6" t="s">
        <v>4526</v>
      </c>
      <c r="R1587" s="6" t="e">
        <f>VLOOKUP(Table1[[#This Row],[SMT]],'2018 K-1 Export'!A1313:I2864,9,0)</f>
        <v>#N/A</v>
      </c>
      <c r="S1587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87" s="37" t="e">
        <f>VLOOKUP(Table1[[#This Row],[SMT]],'[1]Section 163(j) Election'!$A$5:$J$1406,7,0)</f>
        <v>#N/A</v>
      </c>
    </row>
    <row r="1588" spans="1:20" s="21" customFormat="1" ht="30" customHeight="1" x14ac:dyDescent="0.25">
      <c r="A1588" s="5" t="s">
        <v>1944</v>
      </c>
      <c r="B1588" s="15">
        <v>78462</v>
      </c>
      <c r="C1588" s="6">
        <v>100</v>
      </c>
      <c r="D1588" s="5" t="s">
        <v>1944</v>
      </c>
      <c r="E1588" s="5" t="s">
        <v>1972</v>
      </c>
      <c r="F1588" s="5" t="s">
        <v>1972</v>
      </c>
      <c r="G1588" s="5" t="s">
        <v>1973</v>
      </c>
      <c r="H1588" s="5" t="s">
        <v>115</v>
      </c>
      <c r="I1588" s="5" t="s">
        <v>43</v>
      </c>
      <c r="J1588" s="5" t="s">
        <v>323</v>
      </c>
      <c r="K1588" s="7">
        <v>43287</v>
      </c>
      <c r="L1588" s="7"/>
      <c r="M1588" s="6" t="s">
        <v>64</v>
      </c>
      <c r="N1588" s="5" t="s">
        <v>47</v>
      </c>
      <c r="O1588" s="9">
        <f>_xlfn.IFNA(VLOOKUP(Table1[[#This Row],[SMT]],'[2]2018'!$A$7:$U$90,3,FALSE),VLOOKUP(Table1[[#This Row],[SMT]],'[2]2019'!$A$7:$T$120,4,FALSE))</f>
        <v>43709</v>
      </c>
      <c r="P1588" s="6" t="str">
        <f>_xlfn.IFNA(VLOOKUP(Table1[[#This Row],[SMT]],'[2]2018'!$A$7:$U$90,4,FALSE),VLOOKUP(Table1[[#This Row],[SMT]],'[2]2019'!$A$7:$T$120,5,FALSE))</f>
        <v>Yes</v>
      </c>
      <c r="Q1588" s="6" t="s">
        <v>4526</v>
      </c>
      <c r="R1588" s="6" t="str">
        <f>VLOOKUP(Table1[[#This Row],[SMT]],'2018 K-1 Export'!A711:I2262,9,0)</f>
        <v>No</v>
      </c>
      <c r="S1588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88" s="38" t="e">
        <f>VLOOKUP(Table1[[#This Row],[SMT]],'[1]Section 163(j) Election'!$A$5:$J$1406,7,0)</f>
        <v>#N/A</v>
      </c>
    </row>
    <row r="1589" spans="1:20" s="5" customFormat="1" ht="30" customHeight="1" x14ac:dyDescent="0.25">
      <c r="A1589" s="5" t="s">
        <v>3288</v>
      </c>
      <c r="B1589" s="15">
        <v>78466</v>
      </c>
      <c r="C1589" s="6">
        <v>3.6734</v>
      </c>
      <c r="D1589" s="5" t="s">
        <v>3288</v>
      </c>
      <c r="E1589" s="5" t="s">
        <v>3293</v>
      </c>
      <c r="F1589" s="5" t="s">
        <v>3294</v>
      </c>
      <c r="G1589" s="5" t="s">
        <v>3295</v>
      </c>
      <c r="H1589" s="5" t="s">
        <v>524</v>
      </c>
      <c r="I1589" s="5" t="s">
        <v>43</v>
      </c>
      <c r="J1589" s="5" t="s">
        <v>19</v>
      </c>
      <c r="K1589" s="7">
        <v>43308</v>
      </c>
      <c r="L1589" s="7"/>
      <c r="M1589" s="6" t="s">
        <v>19</v>
      </c>
      <c r="O1589" s="9"/>
      <c r="P1589" s="6" t="s">
        <v>4525</v>
      </c>
      <c r="Q1589" s="6" t="s">
        <v>4525</v>
      </c>
      <c r="R1589" s="6" t="e">
        <f>VLOOKUP(Table1[[#This Row],[SMT]],'2018 K-1 Export'!A1265:I2816,9,0)</f>
        <v>#N/A</v>
      </c>
      <c r="S1589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89" s="37" t="e">
        <f>VLOOKUP(Table1[[#This Row],[SMT]],'[1]Section 163(j) Election'!$A$5:$J$1406,7,0)</f>
        <v>#N/A</v>
      </c>
    </row>
    <row r="1590" spans="1:20" s="5" customFormat="1" ht="30" customHeight="1" x14ac:dyDescent="0.25">
      <c r="A1590" s="5" t="s">
        <v>3300</v>
      </c>
      <c r="B1590" s="15">
        <v>78466</v>
      </c>
      <c r="C1590" s="6">
        <v>96.326499999999996</v>
      </c>
      <c r="D1590" s="5" t="s">
        <v>3300</v>
      </c>
      <c r="E1590" s="5" t="s">
        <v>3293</v>
      </c>
      <c r="F1590" s="5" t="s">
        <v>3294</v>
      </c>
      <c r="G1590" s="5" t="s">
        <v>3295</v>
      </c>
      <c r="H1590" s="5" t="s">
        <v>524</v>
      </c>
      <c r="I1590" s="5" t="s">
        <v>43</v>
      </c>
      <c r="J1590" s="5" t="s">
        <v>19</v>
      </c>
      <c r="K1590" s="7">
        <v>43308</v>
      </c>
      <c r="L1590" s="7"/>
      <c r="M1590" s="6" t="s">
        <v>19</v>
      </c>
      <c r="N1590" s="5" t="s">
        <v>19</v>
      </c>
      <c r="O1590" s="9"/>
      <c r="P1590" s="6" t="s">
        <v>4525</v>
      </c>
      <c r="Q1590" s="6" t="s">
        <v>4525</v>
      </c>
      <c r="R1590" s="6" t="e">
        <f>VLOOKUP(Table1[[#This Row],[SMT]],'2018 K-1 Export'!A1272:I2823,9,0)</f>
        <v>#N/A</v>
      </c>
      <c r="S1590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90" s="38" t="e">
        <f>VLOOKUP(Table1[[#This Row],[SMT]],'[1]Section 163(j) Election'!$A$5:$J$1406,7,0)</f>
        <v>#N/A</v>
      </c>
    </row>
    <row r="1591" spans="1:20" s="5" customFormat="1" ht="30" customHeight="1" x14ac:dyDescent="0.25">
      <c r="A1591" s="5" t="s">
        <v>1595</v>
      </c>
      <c r="B1591" s="15">
        <v>78473</v>
      </c>
      <c r="C1591" s="6">
        <v>100</v>
      </c>
      <c r="D1591" s="5" t="s">
        <v>1595</v>
      </c>
      <c r="E1591" s="5" t="s">
        <v>1602</v>
      </c>
      <c r="F1591" s="5" t="s">
        <v>1603</v>
      </c>
      <c r="G1591" s="5" t="s">
        <v>1604</v>
      </c>
      <c r="H1591" s="5" t="s">
        <v>42</v>
      </c>
      <c r="I1591" s="5" t="s">
        <v>43</v>
      </c>
      <c r="J1591" s="5" t="s">
        <v>1605</v>
      </c>
      <c r="K1591" s="7">
        <v>43455</v>
      </c>
      <c r="L1591" s="7"/>
      <c r="M1591" s="6" t="s">
        <v>83</v>
      </c>
      <c r="N1591" s="5" t="s">
        <v>47</v>
      </c>
      <c r="O1591" s="9">
        <f>_xlfn.IFNA(VLOOKUP(Table1[[#This Row],[SMT]],'[2]2018'!$A$7:$U$90,3,FALSE),VLOOKUP(Table1[[#This Row],[SMT]],'[2]2019'!$A$7:$T$120,4,FALSE))</f>
        <v>43800</v>
      </c>
      <c r="P1591" s="6" t="str">
        <f>_xlfn.IFNA(VLOOKUP(Table1[[#This Row],[SMT]],'[2]2018'!$A$7:$U$90,4,FALSE),VLOOKUP(Table1[[#This Row],[SMT]],'[2]2019'!$A$7:$T$120,5,FALSE))</f>
        <v>Yes</v>
      </c>
      <c r="Q1591" s="6" t="s">
        <v>4526</v>
      </c>
      <c r="R1591" s="6" t="str">
        <f>VLOOKUP(Table1[[#This Row],[SMT]],'2018 K-1 Export'!A538:I2089,9,0)</f>
        <v>No</v>
      </c>
      <c r="S1591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91" s="37" t="e">
        <f>VLOOKUP(Table1[[#This Row],[SMT]],'[1]Section 163(j) Election'!$A$5:$J$1406,7,0)</f>
        <v>#N/A</v>
      </c>
    </row>
    <row r="1592" spans="1:20" s="5" customFormat="1" ht="30" customHeight="1" x14ac:dyDescent="0.25">
      <c r="A1592" s="5" t="s">
        <v>3288</v>
      </c>
      <c r="B1592" s="15">
        <v>78476</v>
      </c>
      <c r="C1592" s="6">
        <v>100</v>
      </c>
      <c r="D1592" s="5" t="s">
        <v>3288</v>
      </c>
      <c r="E1592" s="5" t="s">
        <v>3296</v>
      </c>
      <c r="F1592" s="5" t="s">
        <v>3297</v>
      </c>
      <c r="G1592" s="5" t="s">
        <v>3284</v>
      </c>
      <c r="H1592" s="5" t="s">
        <v>524</v>
      </c>
      <c r="I1592" s="5" t="s">
        <v>43</v>
      </c>
      <c r="J1592" s="5" t="s">
        <v>44</v>
      </c>
      <c r="K1592" s="7">
        <v>43243</v>
      </c>
      <c r="L1592" s="7"/>
      <c r="M1592" s="6" t="s">
        <v>19</v>
      </c>
      <c r="O1592" s="9"/>
      <c r="P1592" s="6" t="s">
        <v>63</v>
      </c>
      <c r="Q1592" s="6"/>
      <c r="R1592" s="6" t="e">
        <f>VLOOKUP(Table1[[#This Row],[SMT]],'2018 K-1 Export'!A1266:I2817,9,0)</f>
        <v>#N/A</v>
      </c>
      <c r="S1592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92" s="38" t="e">
        <f>VLOOKUP(Table1[[#This Row],[SMT]],'[1]Section 163(j) Election'!$A$5:$J$1406,7,0)</f>
        <v>#N/A</v>
      </c>
    </row>
    <row r="1593" spans="1:20" s="5" customFormat="1" ht="30" customHeight="1" x14ac:dyDescent="0.25">
      <c r="A1593" s="5" t="s">
        <v>3288</v>
      </c>
      <c r="B1593" s="15">
        <v>78477</v>
      </c>
      <c r="C1593" s="6">
        <v>100</v>
      </c>
      <c r="D1593" s="5" t="s">
        <v>3288</v>
      </c>
      <c r="E1593" s="5" t="s">
        <v>3298</v>
      </c>
      <c r="F1593" s="5" t="s">
        <v>3299</v>
      </c>
      <c r="G1593" s="5" t="s">
        <v>3284</v>
      </c>
      <c r="H1593" s="5" t="s">
        <v>524</v>
      </c>
      <c r="I1593" s="5" t="s">
        <v>43</v>
      </c>
      <c r="J1593" s="5" t="s">
        <v>44</v>
      </c>
      <c r="K1593" s="7">
        <v>43243</v>
      </c>
      <c r="L1593" s="7"/>
      <c r="M1593" s="6" t="s">
        <v>19</v>
      </c>
      <c r="N1593" s="5" t="s">
        <v>19</v>
      </c>
      <c r="O1593" s="9"/>
      <c r="P1593" s="6" t="s">
        <v>63</v>
      </c>
      <c r="Q1593" s="6"/>
      <c r="R1593" s="6" t="e">
        <f>VLOOKUP(Table1[[#This Row],[SMT]],'2018 K-1 Export'!A1267:I2818,9,0)</f>
        <v>#N/A</v>
      </c>
      <c r="S1593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93" s="37" t="e">
        <f>VLOOKUP(Table1[[#This Row],[SMT]],'[1]Section 163(j) Election'!$A$5:$J$1406,7,0)</f>
        <v>#N/A</v>
      </c>
    </row>
    <row r="1594" spans="1:20" s="5" customFormat="1" ht="30" customHeight="1" x14ac:dyDescent="0.25">
      <c r="A1594" s="5" t="s">
        <v>3230</v>
      </c>
      <c r="B1594" s="15">
        <v>78479</v>
      </c>
      <c r="C1594" s="6">
        <v>42.74</v>
      </c>
      <c r="D1594" s="5" t="s">
        <v>3230</v>
      </c>
      <c r="E1594" s="5" t="s">
        <v>3265</v>
      </c>
      <c r="F1594" s="5" t="s">
        <v>3266</v>
      </c>
      <c r="G1594" s="5" t="s">
        <v>362</v>
      </c>
      <c r="H1594" s="5" t="s">
        <v>144</v>
      </c>
      <c r="I1594" s="5" t="s">
        <v>133</v>
      </c>
      <c r="J1594" s="5" t="s">
        <v>1636</v>
      </c>
      <c r="K1594" s="7">
        <v>43510</v>
      </c>
      <c r="L1594" s="7"/>
      <c r="M1594" s="6" t="s">
        <v>64</v>
      </c>
      <c r="N1594" s="5" t="s">
        <v>47</v>
      </c>
      <c r="O1594" s="9">
        <f>_xlfn.IFNA(VLOOKUP(Table1[[#This Row],[SMT]],'[2]2018'!$A$7:$U$90,3,FALSE),VLOOKUP(Table1[[#This Row],[SMT]],'[2]2019'!$A$7:$T$120,4,FALSE))</f>
        <v>43983</v>
      </c>
      <c r="P1594" s="6" t="str">
        <f>_xlfn.IFNA(VLOOKUP(Table1[[#This Row],[SMT]],'[2]2018'!$A$7:$U$90,4,FALSE),VLOOKUP(Table1[[#This Row],[SMT]],'[2]2019'!$A$7:$T$120,5,FALSE))</f>
        <v>Yes</v>
      </c>
      <c r="Q1594" s="6" t="s">
        <v>4526</v>
      </c>
      <c r="R1594" s="6" t="e">
        <f>VLOOKUP(Table1[[#This Row],[SMT]],'2018 K-1 Export'!A1253:I2804,9,0)</f>
        <v>#N/A</v>
      </c>
      <c r="S1594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94" s="38" t="e">
        <f>VLOOKUP(Table1[[#This Row],[SMT]],'[1]Section 163(j) Election'!$A$5:$J$1406,7,0)</f>
        <v>#N/A</v>
      </c>
    </row>
    <row r="1595" spans="1:20" s="5" customFormat="1" ht="30" customHeight="1" x14ac:dyDescent="0.25">
      <c r="A1595" s="5" t="s">
        <v>4174</v>
      </c>
      <c r="B1595" s="15">
        <v>78479</v>
      </c>
      <c r="C1595" s="6">
        <v>57.26</v>
      </c>
      <c r="D1595" s="5" t="s">
        <v>4174</v>
      </c>
      <c r="E1595" s="5" t="s">
        <v>3265</v>
      </c>
      <c r="F1595" s="5" t="s">
        <v>3266</v>
      </c>
      <c r="G1595" s="5" t="s">
        <v>362</v>
      </c>
      <c r="H1595" s="5" t="s">
        <v>144</v>
      </c>
      <c r="I1595" s="5" t="s">
        <v>133</v>
      </c>
      <c r="J1595" s="5" t="s">
        <v>1636</v>
      </c>
      <c r="K1595" s="7">
        <v>43510</v>
      </c>
      <c r="L1595" s="7"/>
      <c r="M1595" s="6" t="s">
        <v>64</v>
      </c>
      <c r="N1595" s="5" t="s">
        <v>47</v>
      </c>
      <c r="O1595" s="9">
        <f>_xlfn.IFNA(VLOOKUP(Table1[[#This Row],[SMT]],'[2]2018'!$A$7:$U$90,3,FALSE),VLOOKUP(Table1[[#This Row],[SMT]],'[2]2019'!$A$7:$T$120,4,FALSE))</f>
        <v>43983</v>
      </c>
      <c r="P1595" s="6" t="str">
        <f>_xlfn.IFNA(VLOOKUP(Table1[[#This Row],[SMT]],'[2]2018'!$A$7:$U$90,4,FALSE),VLOOKUP(Table1[[#This Row],[SMT]],'[2]2019'!$A$7:$T$120,5,FALSE))</f>
        <v>Yes</v>
      </c>
      <c r="Q1595" s="6" t="s">
        <v>4526</v>
      </c>
      <c r="R1595" s="6" t="e">
        <f>VLOOKUP(Table1[[#This Row],[SMT]],'2018 K-1 Export'!A1648:I3199,9,0)</f>
        <v>#N/A</v>
      </c>
      <c r="S1595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95" s="37" t="e">
        <f>VLOOKUP(Table1[[#This Row],[SMT]],'[1]Section 163(j) Election'!$A$5:$J$1406,7,0)</f>
        <v>#N/A</v>
      </c>
    </row>
    <row r="1596" spans="1:20" s="5" customFormat="1" ht="30" customHeight="1" x14ac:dyDescent="0.25">
      <c r="A1596" s="5" t="s">
        <v>1044</v>
      </c>
      <c r="B1596" s="15">
        <v>78489</v>
      </c>
      <c r="C1596" s="6">
        <v>100</v>
      </c>
      <c r="D1596" s="5" t="s">
        <v>1044</v>
      </c>
      <c r="E1596" s="5" t="s">
        <v>1057</v>
      </c>
      <c r="F1596" s="5" t="s">
        <v>1058</v>
      </c>
      <c r="G1596" s="5" t="s">
        <v>1059</v>
      </c>
      <c r="H1596" s="5" t="s">
        <v>61</v>
      </c>
      <c r="I1596" s="5" t="s">
        <v>32</v>
      </c>
      <c r="J1596" s="5" t="s">
        <v>24</v>
      </c>
      <c r="K1596" s="7">
        <v>43553</v>
      </c>
      <c r="L1596" s="7"/>
      <c r="M1596" s="6" t="s">
        <v>83</v>
      </c>
      <c r="N1596" s="5" t="s">
        <v>56</v>
      </c>
      <c r="O1596" s="9">
        <f>_xlfn.IFNA(VLOOKUP(Table1[[#This Row],[SMT]],'[2]2018'!$A$7:$U$90,3,FALSE),VLOOKUP(Table1[[#This Row],[SMT]],'[2]2019'!$A$7:$T$120,4,FALSE))</f>
        <v>43952</v>
      </c>
      <c r="P1596" s="6" t="str">
        <f>_xlfn.IFNA(VLOOKUP(Table1[[#This Row],[SMT]],'[2]2018'!$A$7:$U$90,4,FALSE),VLOOKUP(Table1[[#This Row],[SMT]],'[2]2019'!$A$7:$T$120,5,FALSE))</f>
        <v>Yes</v>
      </c>
      <c r="Q1596" s="6" t="s">
        <v>4526</v>
      </c>
      <c r="R1596" s="6" t="e">
        <f>VLOOKUP(Table1[[#This Row],[SMT]],'2018 K-1 Export'!A332:I1883,9,0)</f>
        <v>#N/A</v>
      </c>
      <c r="S1596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96" s="38" t="e">
        <f>VLOOKUP(Table1[[#This Row],[SMT]],'[1]Section 163(j) Election'!$A$5:$J$1406,7,0)</f>
        <v>#N/A</v>
      </c>
    </row>
    <row r="1597" spans="1:20" s="5" customFormat="1" ht="30" customHeight="1" x14ac:dyDescent="0.25">
      <c r="A1597" s="5" t="s">
        <v>3230</v>
      </c>
      <c r="B1597" s="15">
        <v>78496</v>
      </c>
      <c r="C1597" s="6">
        <v>100</v>
      </c>
      <c r="D1597" s="5" t="s">
        <v>3230</v>
      </c>
      <c r="E1597" s="5" t="s">
        <v>3267</v>
      </c>
      <c r="F1597" s="5" t="s">
        <v>3268</v>
      </c>
      <c r="G1597" s="5" t="s">
        <v>332</v>
      </c>
      <c r="H1597" s="5" t="s">
        <v>289</v>
      </c>
      <c r="I1597" s="5" t="s">
        <v>133</v>
      </c>
      <c r="J1597" s="5" t="s">
        <v>333</v>
      </c>
      <c r="K1597" s="7">
        <v>43451</v>
      </c>
      <c r="L1597" s="7"/>
      <c r="M1597" s="6" t="s">
        <v>105</v>
      </c>
      <c r="N1597" s="5" t="s">
        <v>47</v>
      </c>
      <c r="O1597" s="9">
        <f>_xlfn.IFNA(VLOOKUP(Table1[[#This Row],[SMT]],'[2]2018'!$A$7:$U$90,3,FALSE),VLOOKUP(Table1[[#This Row],[SMT]],'[2]2019'!$A$7:$T$120,4,FALSE))</f>
        <v>43770</v>
      </c>
      <c r="P1597" s="6" t="str">
        <f>_xlfn.IFNA(VLOOKUP(Table1[[#This Row],[SMT]],'[2]2018'!$A$7:$U$90,4,FALSE),VLOOKUP(Table1[[#This Row],[SMT]],'[2]2019'!$A$7:$T$120,5,FALSE))</f>
        <v>Yes</v>
      </c>
      <c r="Q1597" s="6" t="s">
        <v>4526</v>
      </c>
      <c r="R1597" s="6" t="e">
        <f>VLOOKUP(Table1[[#This Row],[SMT]],'2018 K-1 Export'!A1254:I2805,9,0)</f>
        <v>#N/A</v>
      </c>
      <c r="S1597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97" s="37" t="e">
        <f>VLOOKUP(Table1[[#This Row],[SMT]],'[1]Section 163(j) Election'!$A$5:$J$1406,7,0)</f>
        <v>#N/A</v>
      </c>
    </row>
    <row r="1598" spans="1:20" s="21" customFormat="1" ht="30" customHeight="1" x14ac:dyDescent="0.25">
      <c r="A1598" s="5" t="s">
        <v>1756</v>
      </c>
      <c r="B1598" s="15">
        <v>78498</v>
      </c>
      <c r="C1598" s="6">
        <v>100</v>
      </c>
      <c r="D1598" s="5" t="s">
        <v>1756</v>
      </c>
      <c r="E1598" s="5" t="s">
        <v>1757</v>
      </c>
      <c r="F1598" s="5" t="s">
        <v>1758</v>
      </c>
      <c r="G1598" s="5" t="s">
        <v>1759</v>
      </c>
      <c r="H1598" s="5" t="s">
        <v>306</v>
      </c>
      <c r="I1598" s="5" t="s">
        <v>133</v>
      </c>
      <c r="J1598" s="5" t="s">
        <v>82</v>
      </c>
      <c r="K1598" s="7">
        <v>43435</v>
      </c>
      <c r="L1598" s="7"/>
      <c r="M1598" s="6" t="s">
        <v>64</v>
      </c>
      <c r="N1598" s="5" t="s">
        <v>47</v>
      </c>
      <c r="O1598" s="9">
        <f>_xlfn.IFNA(VLOOKUP(Table1[[#This Row],[SMT]],'[2]2018'!$A$7:$U$90,3,FALSE),VLOOKUP(Table1[[#This Row],[SMT]],'[2]2019'!$A$7:$T$120,4,FALSE))</f>
        <v>43983</v>
      </c>
      <c r="P1598" s="6" t="str">
        <f>_xlfn.IFNA(VLOOKUP(Table1[[#This Row],[SMT]],'[2]2018'!$A$7:$U$90,4,FALSE),VLOOKUP(Table1[[#This Row],[SMT]],'[2]2019'!$A$7:$T$120,5,FALSE))</f>
        <v>Yes</v>
      </c>
      <c r="Q1598" s="6" t="s">
        <v>4526</v>
      </c>
      <c r="R1598" s="6" t="str">
        <f>VLOOKUP(Table1[[#This Row],[SMT]],'2018 K-1 Export'!A600:I2151,9,0)</f>
        <v>No</v>
      </c>
      <c r="S1598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98" s="38" t="e">
        <f>VLOOKUP(Table1[[#This Row],[SMT]],'[1]Section 163(j) Election'!$A$5:$J$1406,7,0)</f>
        <v>#N/A</v>
      </c>
    </row>
    <row r="1599" spans="1:20" s="5" customFormat="1" ht="30" customHeight="1" x14ac:dyDescent="0.25">
      <c r="B1599" s="15">
        <v>78511</v>
      </c>
      <c r="C1599" s="6">
        <v>100</v>
      </c>
      <c r="D1599" s="5" t="s">
        <v>4542</v>
      </c>
      <c r="E1599" s="5" t="s">
        <v>4541</v>
      </c>
      <c r="G1599" s="5" t="s">
        <v>577</v>
      </c>
      <c r="K1599" s="7">
        <v>43776</v>
      </c>
      <c r="L1599" s="7"/>
      <c r="M1599" s="6"/>
      <c r="O1599" s="9">
        <v>44075</v>
      </c>
      <c r="P1599" s="47" t="s">
        <v>21</v>
      </c>
      <c r="Q1599" s="6" t="s">
        <v>4526</v>
      </c>
      <c r="R1599" s="6"/>
      <c r="S1599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599" s="37" t="e">
        <f>VLOOKUP(Table1[[#This Row],[SMT]],'[1]Section 163(j) Election'!$A$5:$J$1406,7,0)</f>
        <v>#N/A</v>
      </c>
    </row>
    <row r="1600" spans="1:20" s="5" customFormat="1" ht="30" customHeight="1" x14ac:dyDescent="0.25">
      <c r="A1600" s="5" t="s">
        <v>666</v>
      </c>
      <c r="B1600" s="15">
        <v>78512</v>
      </c>
      <c r="C1600" s="6">
        <v>100</v>
      </c>
      <c r="D1600" s="5" t="s">
        <v>666</v>
      </c>
      <c r="E1600" s="5" t="s">
        <v>680</v>
      </c>
      <c r="F1600" s="5" t="s">
        <v>681</v>
      </c>
      <c r="G1600" s="5" t="s">
        <v>682</v>
      </c>
      <c r="H1600" s="5" t="s">
        <v>61</v>
      </c>
      <c r="I1600" s="5" t="s">
        <v>32</v>
      </c>
      <c r="J1600" s="5" t="s">
        <v>33</v>
      </c>
      <c r="K1600" s="7">
        <v>43643</v>
      </c>
      <c r="L1600" s="7"/>
      <c r="M1600" s="6" t="s">
        <v>64</v>
      </c>
      <c r="N1600" s="5" t="s">
        <v>47</v>
      </c>
      <c r="O1600" s="9">
        <f>_xlfn.IFNA(VLOOKUP(Table1[[#This Row],[SMT]],'[2]2018'!$A$7:$U$90,3,FALSE),VLOOKUP(Table1[[#This Row],[SMT]],'[2]2019'!$A$7:$T$120,4,FALSE))</f>
        <v>44075</v>
      </c>
      <c r="P1600" s="6" t="str">
        <f>_xlfn.IFNA(VLOOKUP(Table1[[#This Row],[SMT]],'[2]2018'!$A$7:$U$90,4,FALSE),VLOOKUP(Table1[[#This Row],[SMT]],'[2]2019'!$A$7:$T$120,5,FALSE))</f>
        <v>Yes</v>
      </c>
      <c r="Q1600" s="6" t="s">
        <v>4526</v>
      </c>
      <c r="R1600" s="6" t="e">
        <f>VLOOKUP(Table1[[#This Row],[SMT]],'2018 K-1 Export'!A184:I1735,9,0)</f>
        <v>#N/A</v>
      </c>
      <c r="S1600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00" s="38" t="e">
        <f>VLOOKUP(Table1[[#This Row],[SMT]],'[1]Section 163(j) Election'!$A$5:$J$1406,7,0)</f>
        <v>#N/A</v>
      </c>
    </row>
    <row r="1601" spans="1:20" s="5" customFormat="1" ht="30" customHeight="1" x14ac:dyDescent="0.25">
      <c r="A1601" s="5" t="s">
        <v>1944</v>
      </c>
      <c r="B1601" s="15">
        <v>78514</v>
      </c>
      <c r="C1601" s="6">
        <v>100</v>
      </c>
      <c r="D1601" s="5" t="s">
        <v>1944</v>
      </c>
      <c r="E1601" s="5" t="s">
        <v>1974</v>
      </c>
      <c r="F1601" s="5" t="s">
        <v>1975</v>
      </c>
      <c r="G1601" s="5" t="s">
        <v>1976</v>
      </c>
      <c r="H1601" s="5" t="s">
        <v>115</v>
      </c>
      <c r="I1601" s="5" t="s">
        <v>43</v>
      </c>
      <c r="J1601" s="5" t="s">
        <v>323</v>
      </c>
      <c r="K1601" s="7">
        <v>43507</v>
      </c>
      <c r="L1601" s="7"/>
      <c r="M1601" s="6" t="s">
        <v>83</v>
      </c>
      <c r="N1601" s="5" t="s">
        <v>47</v>
      </c>
      <c r="O1601" s="9">
        <f>_xlfn.IFNA(VLOOKUP(Table1[[#This Row],[SMT]],'[2]2018'!$A$7:$U$90,3,FALSE),VLOOKUP(Table1[[#This Row],[SMT]],'[2]2019'!$A$7:$T$120,4,FALSE))</f>
        <v>43983</v>
      </c>
      <c r="P1601" s="6" t="str">
        <f>_xlfn.IFNA(VLOOKUP(Table1[[#This Row],[SMT]],'[2]2018'!$A$7:$U$90,4,FALSE),VLOOKUP(Table1[[#This Row],[SMT]],'[2]2019'!$A$7:$T$120,5,FALSE))</f>
        <v>Yes</v>
      </c>
      <c r="Q1601" s="6" t="s">
        <v>4526</v>
      </c>
      <c r="R1601" s="6" t="e">
        <f>VLOOKUP(Table1[[#This Row],[SMT]],'2018 K-1 Export'!A712:I2263,9,0)</f>
        <v>#N/A</v>
      </c>
      <c r="S1601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01" s="37" t="e">
        <f>VLOOKUP(Table1[[#This Row],[SMT]],'[1]Section 163(j) Election'!$A$5:$J$1406,7,0)</f>
        <v>#N/A</v>
      </c>
    </row>
    <row r="1602" spans="1:20" s="5" customFormat="1" ht="30" customHeight="1" x14ac:dyDescent="0.25">
      <c r="A1602" s="5" t="s">
        <v>973</v>
      </c>
      <c r="B1602" s="15">
        <v>78516</v>
      </c>
      <c r="C1602" s="6">
        <v>100</v>
      </c>
      <c r="D1602" s="5" t="s">
        <v>973</v>
      </c>
      <c r="E1602" s="5" t="s">
        <v>984</v>
      </c>
      <c r="F1602" s="5" t="s">
        <v>985</v>
      </c>
      <c r="G1602" s="5" t="s">
        <v>607</v>
      </c>
      <c r="H1602" s="5" t="s">
        <v>499</v>
      </c>
      <c r="I1602" s="5" t="s">
        <v>43</v>
      </c>
      <c r="J1602" s="5" t="s">
        <v>19</v>
      </c>
      <c r="K1602" s="7">
        <v>43369</v>
      </c>
      <c r="L1602" s="7"/>
      <c r="M1602" s="6" t="s">
        <v>83</v>
      </c>
      <c r="N1602" s="5" t="s">
        <v>47</v>
      </c>
      <c r="O1602" s="9">
        <f>_xlfn.IFNA(VLOOKUP(Table1[[#This Row],[SMT]],'[2]2018'!$A$7:$U$90,3,FALSE),VLOOKUP(Table1[[#This Row],[SMT]],'[2]2019'!$A$7:$T$120,4,FALSE))</f>
        <v>44075</v>
      </c>
      <c r="P1602" s="6" t="str">
        <f>_xlfn.IFNA(VLOOKUP(Table1[[#This Row],[SMT]],'[2]2018'!$A$7:$U$90,4,FALSE),VLOOKUP(Table1[[#This Row],[SMT]],'[2]2019'!$A$7:$T$120,5,FALSE))</f>
        <v>Yes</v>
      </c>
      <c r="Q1602" s="6" t="s">
        <v>4526</v>
      </c>
      <c r="R1602" s="6" t="str">
        <f>VLOOKUP(Table1[[#This Row],[SMT]],'2018 K-1 Export'!A305:I1856,9,0)</f>
        <v>No</v>
      </c>
      <c r="S1602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02" s="38" t="e">
        <f>VLOOKUP(Table1[[#This Row],[SMT]],'[1]Section 163(j) Election'!$A$5:$J$1406,7,0)</f>
        <v>#N/A</v>
      </c>
    </row>
    <row r="1603" spans="1:20" s="5" customFormat="1" ht="30" customHeight="1" x14ac:dyDescent="0.25">
      <c r="A1603" s="5" t="s">
        <v>1279</v>
      </c>
      <c r="B1603" s="15">
        <v>78518</v>
      </c>
      <c r="C1603" s="6">
        <v>100</v>
      </c>
      <c r="D1603" s="5" t="s">
        <v>1279</v>
      </c>
      <c r="E1603" s="5" t="s">
        <v>1286</v>
      </c>
      <c r="F1603" s="5" t="s">
        <v>1287</v>
      </c>
      <c r="G1603" s="5" t="s">
        <v>1288</v>
      </c>
      <c r="H1603" s="5" t="s">
        <v>100</v>
      </c>
      <c r="I1603" s="5" t="s">
        <v>32</v>
      </c>
      <c r="J1603" s="5" t="s">
        <v>110</v>
      </c>
      <c r="K1603" s="7">
        <v>43738</v>
      </c>
      <c r="L1603" s="7"/>
      <c r="M1603" s="6" t="s">
        <v>70</v>
      </c>
      <c r="N1603" s="5" t="s">
        <v>47</v>
      </c>
      <c r="O1603" s="9">
        <f>_xlfn.IFNA(VLOOKUP(Table1[[#This Row],[SMT]],'[2]2018'!$A$7:$U$90,3,FALSE),VLOOKUP(Table1[[#This Row],[SMT]],'[2]2019'!$A$7:$T$120,4,FALSE))</f>
        <v>44166</v>
      </c>
      <c r="P1603" s="6" t="str">
        <f>_xlfn.IFNA(VLOOKUP(Table1[[#This Row],[SMT]],'[2]2018'!$A$7:$U$90,4,FALSE),VLOOKUP(Table1[[#This Row],[SMT]],'[2]2019'!$A$7:$T$120,5,FALSE))</f>
        <v>Yes</v>
      </c>
      <c r="Q1603" s="6" t="s">
        <v>4526</v>
      </c>
      <c r="R1603" s="6" t="e">
        <f>VLOOKUP(Table1[[#This Row],[SMT]],'2018 K-1 Export'!A407:I1958,9,0)</f>
        <v>#N/A</v>
      </c>
      <c r="S1603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03" s="37" t="e">
        <f>VLOOKUP(Table1[[#This Row],[SMT]],'[1]Section 163(j) Election'!$A$5:$J$1406,7,0)</f>
        <v>#N/A</v>
      </c>
    </row>
    <row r="1604" spans="1:20" s="5" customFormat="1" ht="30" customHeight="1" x14ac:dyDescent="0.25">
      <c r="B1604" s="15">
        <v>78519</v>
      </c>
      <c r="C1604" s="6">
        <v>100</v>
      </c>
      <c r="D1604" s="5" t="s">
        <v>4539</v>
      </c>
      <c r="E1604" s="5" t="s">
        <v>4543</v>
      </c>
      <c r="G1604" s="5" t="s">
        <v>3262</v>
      </c>
      <c r="K1604" s="7">
        <v>43777</v>
      </c>
      <c r="L1604" s="7"/>
      <c r="M1604" s="6"/>
      <c r="O1604" s="9"/>
      <c r="P1604" s="47" t="s">
        <v>63</v>
      </c>
      <c r="Q1604" s="6"/>
      <c r="R1604" s="6"/>
      <c r="S1604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04" s="38" t="e">
        <f>VLOOKUP(Table1[[#This Row],[SMT]],'[1]Section 163(j) Election'!$A$5:$J$1406,7,0)</f>
        <v>#N/A</v>
      </c>
    </row>
    <row r="1605" spans="1:20" s="5" customFormat="1" ht="30" customHeight="1" x14ac:dyDescent="0.25">
      <c r="A1605" s="5" t="s">
        <v>3300</v>
      </c>
      <c r="B1605" s="15">
        <v>78526</v>
      </c>
      <c r="C1605" s="6">
        <v>100</v>
      </c>
      <c r="D1605" s="5" t="s">
        <v>3300</v>
      </c>
      <c r="E1605" s="5" t="s">
        <v>3307</v>
      </c>
      <c r="F1605" s="5" t="s">
        <v>3308</v>
      </c>
      <c r="G1605" s="5" t="s">
        <v>3284</v>
      </c>
      <c r="H1605" s="5" t="s">
        <v>524</v>
      </c>
      <c r="I1605" s="5" t="s">
        <v>43</v>
      </c>
      <c r="J1605" s="5" t="s">
        <v>19</v>
      </c>
      <c r="K1605" s="7">
        <v>43237</v>
      </c>
      <c r="L1605" s="7"/>
      <c r="M1605" s="6" t="s">
        <v>19</v>
      </c>
      <c r="N1605" s="5" t="s">
        <v>19</v>
      </c>
      <c r="O1605" s="9"/>
      <c r="P1605" s="6" t="s">
        <v>4525</v>
      </c>
      <c r="Q1605" s="6" t="s">
        <v>4525</v>
      </c>
      <c r="R1605" s="6" t="e">
        <f>VLOOKUP(Table1[[#This Row],[SMT]],'2018 K-1 Export'!A1273:I2824,9,0)</f>
        <v>#N/A</v>
      </c>
      <c r="S1605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05" s="37" t="e">
        <f>VLOOKUP(Table1[[#This Row],[SMT]],'[1]Section 163(j) Election'!$A$5:$J$1406,7,0)</f>
        <v>#N/A</v>
      </c>
    </row>
    <row r="1606" spans="1:20" s="5" customFormat="1" ht="30" customHeight="1" x14ac:dyDescent="0.25">
      <c r="A1606" s="5" t="s">
        <v>686</v>
      </c>
      <c r="B1606" s="15">
        <v>78535</v>
      </c>
      <c r="C1606" s="6">
        <v>100</v>
      </c>
      <c r="D1606" s="5" t="s">
        <v>686</v>
      </c>
      <c r="E1606" s="5" t="s">
        <v>753</v>
      </c>
      <c r="F1606" s="5" t="s">
        <v>754</v>
      </c>
      <c r="G1606" s="5" t="s">
        <v>755</v>
      </c>
      <c r="H1606" s="5" t="s">
        <v>139</v>
      </c>
      <c r="I1606" s="5" t="s">
        <v>32</v>
      </c>
      <c r="J1606" s="5" t="s">
        <v>62</v>
      </c>
      <c r="K1606" s="7">
        <v>43396</v>
      </c>
      <c r="L1606" s="7"/>
      <c r="M1606" s="6" t="s">
        <v>83</v>
      </c>
      <c r="N1606" s="5" t="s">
        <v>47</v>
      </c>
      <c r="O1606" s="9">
        <f>_xlfn.IFNA(VLOOKUP(Table1[[#This Row],[SMT]],'[2]2018'!$A$7:$U$90,3,FALSE),VLOOKUP(Table1[[#This Row],[SMT]],'[2]2019'!$A$7:$T$120,4,FALSE))</f>
        <v>43952</v>
      </c>
      <c r="P1606" s="6" t="str">
        <f>_xlfn.IFNA(VLOOKUP(Table1[[#This Row],[SMT]],'[2]2018'!$A$7:$U$90,4,FALSE),VLOOKUP(Table1[[#This Row],[SMT]],'[2]2019'!$A$7:$T$120,5,FALSE))</f>
        <v>Yes</v>
      </c>
      <c r="Q1606" s="6" t="s">
        <v>4526</v>
      </c>
      <c r="R1606" s="6" t="str">
        <f>VLOOKUP(Table1[[#This Row],[SMT]],'2018 K-1 Export'!A209:I1760,9,0)</f>
        <v>No</v>
      </c>
      <c r="S1606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06" s="38" t="e">
        <f>VLOOKUP(Table1[[#This Row],[SMT]],'[1]Section 163(j) Election'!$A$5:$J$1406,7,0)</f>
        <v>#N/A</v>
      </c>
    </row>
    <row r="1607" spans="1:20" s="5" customFormat="1" ht="30" customHeight="1" x14ac:dyDescent="0.25">
      <c r="A1607" s="5" t="s">
        <v>57</v>
      </c>
      <c r="B1607" s="15">
        <v>78536</v>
      </c>
      <c r="C1607" s="6">
        <v>100</v>
      </c>
      <c r="D1607" s="5" t="s">
        <v>57</v>
      </c>
      <c r="E1607" s="5" t="s">
        <v>65</v>
      </c>
      <c r="F1607" s="5" t="s">
        <v>66</v>
      </c>
      <c r="G1607" s="5" t="s">
        <v>67</v>
      </c>
      <c r="H1607" s="5" t="s">
        <v>68</v>
      </c>
      <c r="I1607" s="5" t="s">
        <v>32</v>
      </c>
      <c r="J1607" s="5" t="s">
        <v>69</v>
      </c>
      <c r="K1607" s="7">
        <v>43693</v>
      </c>
      <c r="L1607" s="7"/>
      <c r="M1607" s="6" t="s">
        <v>70</v>
      </c>
      <c r="N1607" s="5" t="s">
        <v>47</v>
      </c>
      <c r="O1607" s="9">
        <f>_xlfn.IFNA(VLOOKUP(Table1[[#This Row],[SMT]],'[2]2018'!$A$7:$U$90,3,FALSE),VLOOKUP(Table1[[#This Row],[SMT]],'[2]2019'!$A$7:$T$120,4,FALSE))</f>
        <v>44105</v>
      </c>
      <c r="P1607" s="6" t="str">
        <f>_xlfn.IFNA(VLOOKUP(Table1[[#This Row],[SMT]],'[2]2018'!$A$7:$U$90,4,FALSE),VLOOKUP(Table1[[#This Row],[SMT]],'[2]2019'!$A$7:$T$120,5,FALSE))</f>
        <v>Yes</v>
      </c>
      <c r="Q1607" s="6" t="s">
        <v>4526</v>
      </c>
      <c r="R1607" s="6" t="e">
        <f>VLOOKUP(Table1[[#This Row],[SMT]],'2018 K-1 Export'!A5:I1556,9,0)</f>
        <v>#N/A</v>
      </c>
      <c r="S1607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07" s="37" t="e">
        <f>VLOOKUP(Table1[[#This Row],[SMT]],'[1]Section 163(j) Election'!$A$5:$J$1406,7,0)</f>
        <v>#N/A</v>
      </c>
    </row>
    <row r="1608" spans="1:20" s="5" customFormat="1" ht="30" customHeight="1" x14ac:dyDescent="0.25">
      <c r="A1608" s="5" t="s">
        <v>3300</v>
      </c>
      <c r="B1608" s="15">
        <v>78551</v>
      </c>
      <c r="C1608" s="6">
        <v>100</v>
      </c>
      <c r="D1608" s="5" t="s">
        <v>3300</v>
      </c>
      <c r="E1608" s="5" t="s">
        <v>3309</v>
      </c>
      <c r="F1608" s="5" t="s">
        <v>3310</v>
      </c>
      <c r="G1608" s="5" t="s">
        <v>585</v>
      </c>
      <c r="H1608" s="5" t="s">
        <v>524</v>
      </c>
      <c r="I1608" s="5" t="s">
        <v>43</v>
      </c>
      <c r="J1608" s="5" t="s">
        <v>19</v>
      </c>
      <c r="K1608" s="7">
        <v>43483</v>
      </c>
      <c r="L1608" s="7"/>
      <c r="M1608" s="6" t="s">
        <v>19</v>
      </c>
      <c r="N1608" s="5" t="s">
        <v>19</v>
      </c>
      <c r="O1608" s="9"/>
      <c r="P1608" s="6" t="s">
        <v>4525</v>
      </c>
      <c r="Q1608" s="6" t="s">
        <v>4525</v>
      </c>
      <c r="R1608" s="6" t="e">
        <f>VLOOKUP(Table1[[#This Row],[SMT]],'2018 K-1 Export'!A1274:I2825,9,0)</f>
        <v>#N/A</v>
      </c>
      <c r="S1608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08" s="38" t="e">
        <f>VLOOKUP(Table1[[#This Row],[SMT]],'[1]Section 163(j) Election'!$A$5:$J$1406,7,0)</f>
        <v>#N/A</v>
      </c>
    </row>
    <row r="1609" spans="1:20" s="5" customFormat="1" ht="30" customHeight="1" x14ac:dyDescent="0.25">
      <c r="A1609" s="5" t="s">
        <v>57</v>
      </c>
      <c r="B1609" s="15">
        <v>78554</v>
      </c>
      <c r="C1609" s="6">
        <v>100</v>
      </c>
      <c r="D1609" s="5" t="s">
        <v>57</v>
      </c>
      <c r="E1609" s="5" t="s">
        <v>71</v>
      </c>
      <c r="F1609" s="5" t="s">
        <v>72</v>
      </c>
      <c r="G1609" s="5" t="s">
        <v>73</v>
      </c>
      <c r="H1609" s="5" t="s">
        <v>61</v>
      </c>
      <c r="I1609" s="5" t="s">
        <v>32</v>
      </c>
      <c r="J1609" s="5" t="s">
        <v>62</v>
      </c>
      <c r="K1609" s="7">
        <v>43313</v>
      </c>
      <c r="L1609" s="7"/>
      <c r="M1609" s="6" t="s">
        <v>64</v>
      </c>
      <c r="N1609" s="5" t="s">
        <v>47</v>
      </c>
      <c r="O1609" s="9">
        <f>_xlfn.IFNA(VLOOKUP(Table1[[#This Row],[SMT]],'[2]2018'!$A$7:$U$90,3,FALSE),VLOOKUP(Table1[[#This Row],[SMT]],'[2]2019'!$A$7:$T$120,4,FALSE))</f>
        <v>43678</v>
      </c>
      <c r="P1609" s="6" t="str">
        <f>_xlfn.IFNA(VLOOKUP(Table1[[#This Row],[SMT]],'[2]2018'!$A$7:$U$90,4,FALSE),VLOOKUP(Table1[[#This Row],[SMT]],'[2]2019'!$A$7:$T$120,5,FALSE))</f>
        <v>Yes</v>
      </c>
      <c r="Q1609" s="6" t="s">
        <v>4526</v>
      </c>
      <c r="R1609" s="6" t="str">
        <f>VLOOKUP(Table1[[#This Row],[SMT]],'2018 K-1 Export'!A6:I1557,9,0)</f>
        <v>No</v>
      </c>
      <c r="S1609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09" s="37" t="e">
        <f>VLOOKUP(Table1[[#This Row],[SMT]],'[1]Section 163(j) Election'!$A$5:$J$1406,7,0)</f>
        <v>#N/A</v>
      </c>
    </row>
    <row r="1610" spans="1:20" s="5" customFormat="1" ht="30" customHeight="1" x14ac:dyDescent="0.25">
      <c r="A1610" s="5" t="s">
        <v>3230</v>
      </c>
      <c r="B1610" s="15">
        <v>78559</v>
      </c>
      <c r="C1610" s="6">
        <v>33</v>
      </c>
      <c r="D1610" s="5" t="s">
        <v>3230</v>
      </c>
      <c r="E1610" s="5" t="s">
        <v>3269</v>
      </c>
      <c r="F1610" s="5" t="s">
        <v>3270</v>
      </c>
      <c r="G1610" s="5" t="s">
        <v>1885</v>
      </c>
      <c r="H1610" s="5" t="s">
        <v>61</v>
      </c>
      <c r="I1610" s="5" t="s">
        <v>32</v>
      </c>
      <c r="J1610" s="5" t="s">
        <v>1886</v>
      </c>
      <c r="K1610" s="7">
        <v>43461</v>
      </c>
      <c r="L1610" s="7"/>
      <c r="M1610" s="6" t="s">
        <v>64</v>
      </c>
      <c r="N1610" s="5" t="s">
        <v>47</v>
      </c>
      <c r="O1610" s="9">
        <f>_xlfn.IFNA(VLOOKUP(Table1[[#This Row],[SMT]],'[2]2018'!$A$7:$U$90,3,FALSE),VLOOKUP(Table1[[#This Row],[SMT]],'[2]2019'!$A$7:$T$120,4,FALSE))</f>
        <v>43831</v>
      </c>
      <c r="P1610" s="6" t="str">
        <f>_xlfn.IFNA(VLOOKUP(Table1[[#This Row],[SMT]],'[2]2018'!$A$7:$U$90,4,FALSE),VLOOKUP(Table1[[#This Row],[SMT]],'[2]2019'!$A$7:$T$120,5,FALSE))</f>
        <v>Yes</v>
      </c>
      <c r="Q1610" s="6" t="s">
        <v>4526</v>
      </c>
      <c r="R1610" s="6" t="e">
        <f>VLOOKUP(Table1[[#This Row],[SMT]],'2018 K-1 Export'!A1255:I2806,9,0)</f>
        <v>#N/A</v>
      </c>
      <c r="S1610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10" s="38" t="e">
        <f>VLOOKUP(Table1[[#This Row],[SMT]],'[1]Section 163(j) Election'!$A$5:$J$1406,7,0)</f>
        <v>#N/A</v>
      </c>
    </row>
    <row r="1611" spans="1:20" s="5" customFormat="1" ht="30" customHeight="1" x14ac:dyDescent="0.25">
      <c r="A1611" s="5" t="s">
        <v>3370</v>
      </c>
      <c r="B1611" s="15">
        <v>78559</v>
      </c>
      <c r="C1611" s="6">
        <v>67</v>
      </c>
      <c r="D1611" s="5" t="s">
        <v>3370</v>
      </c>
      <c r="E1611" s="5" t="s">
        <v>3269</v>
      </c>
      <c r="F1611" s="5" t="s">
        <v>3270</v>
      </c>
      <c r="G1611" s="5" t="s">
        <v>1885</v>
      </c>
      <c r="H1611" s="5" t="s">
        <v>61</v>
      </c>
      <c r="I1611" s="5" t="s">
        <v>32</v>
      </c>
      <c r="J1611" s="5" t="s">
        <v>1886</v>
      </c>
      <c r="K1611" s="7">
        <v>43461</v>
      </c>
      <c r="L1611" s="7"/>
      <c r="M1611" s="6" t="s">
        <v>64</v>
      </c>
      <c r="N1611" s="5" t="s">
        <v>47</v>
      </c>
      <c r="O1611" s="9">
        <f>_xlfn.IFNA(VLOOKUP(Table1[[#This Row],[SMT]],'[2]2018'!$A$7:$U$90,3,FALSE),VLOOKUP(Table1[[#This Row],[SMT]],'[2]2019'!$A$7:$T$120,4,FALSE))</f>
        <v>43831</v>
      </c>
      <c r="P1611" s="6" t="str">
        <f>_xlfn.IFNA(VLOOKUP(Table1[[#This Row],[SMT]],'[2]2018'!$A$7:$U$90,4,FALSE),VLOOKUP(Table1[[#This Row],[SMT]],'[2]2019'!$A$7:$T$120,5,FALSE))</f>
        <v>Yes</v>
      </c>
      <c r="Q1611" s="6" t="s">
        <v>4526</v>
      </c>
      <c r="R1611" s="6" t="e">
        <f>VLOOKUP(Table1[[#This Row],[SMT]],'2018 K-1 Export'!A1314:I2865,9,0)</f>
        <v>#N/A</v>
      </c>
      <c r="S1611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11" s="37" t="e">
        <f>VLOOKUP(Table1[[#This Row],[SMT]],'[1]Section 163(j) Election'!$A$5:$J$1406,7,0)</f>
        <v>#N/A</v>
      </c>
    </row>
    <row r="1612" spans="1:20" s="5" customFormat="1" ht="30" customHeight="1" x14ac:dyDescent="0.25">
      <c r="A1612" s="5" t="s">
        <v>3370</v>
      </c>
      <c r="B1612" s="15">
        <v>78560</v>
      </c>
      <c r="C1612" s="6">
        <v>100</v>
      </c>
      <c r="D1612" s="5" t="s">
        <v>3370</v>
      </c>
      <c r="E1612" s="5" t="s">
        <v>3387</v>
      </c>
      <c r="F1612" s="5" t="s">
        <v>3388</v>
      </c>
      <c r="G1612" s="5" t="s">
        <v>635</v>
      </c>
      <c r="H1612" s="5" t="s">
        <v>32</v>
      </c>
      <c r="I1612" s="5" t="s">
        <v>32</v>
      </c>
      <c r="J1612" s="5" t="s">
        <v>19</v>
      </c>
      <c r="K1612" s="7">
        <v>43742</v>
      </c>
      <c r="L1612" s="7"/>
      <c r="M1612" s="6" t="s">
        <v>83</v>
      </c>
      <c r="N1612" s="5" t="s">
        <v>56</v>
      </c>
      <c r="O1612" s="9">
        <f>_xlfn.IFNA(VLOOKUP(Table1[[#This Row],[SMT]],'[2]2018'!$A$7:$U$90,3,FALSE),VLOOKUP(Table1[[#This Row],[SMT]],'[2]2019'!$A$7:$T$120,4,FALSE))</f>
        <v>44013</v>
      </c>
      <c r="P1612" s="6" t="str">
        <f>_xlfn.IFNA(VLOOKUP(Table1[[#This Row],[SMT]],'[2]2018'!$A$7:$U$90,4,FALSE),VLOOKUP(Table1[[#This Row],[SMT]],'[2]2019'!$A$7:$T$120,5,FALSE))</f>
        <v>Yes</v>
      </c>
      <c r="Q1612" s="6" t="s">
        <v>4526</v>
      </c>
      <c r="R1612" s="6" t="e">
        <f>VLOOKUP(Table1[[#This Row],[SMT]],'2018 K-1 Export'!A1315:I2866,9,0)</f>
        <v>#N/A</v>
      </c>
      <c r="S1612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12" s="38" t="e">
        <f>VLOOKUP(Table1[[#This Row],[SMT]],'[1]Section 163(j) Election'!$A$5:$J$1406,7,0)</f>
        <v>#N/A</v>
      </c>
    </row>
    <row r="1613" spans="1:20" s="5" customFormat="1" ht="30" customHeight="1" x14ac:dyDescent="0.25">
      <c r="A1613" s="5" t="s">
        <v>3230</v>
      </c>
      <c r="B1613" s="15">
        <v>78561</v>
      </c>
      <c r="C1613" s="6">
        <v>100</v>
      </c>
      <c r="D1613" s="5" t="s">
        <v>3230</v>
      </c>
      <c r="E1613" s="5" t="s">
        <v>3271</v>
      </c>
      <c r="F1613" s="5" t="s">
        <v>3272</v>
      </c>
      <c r="G1613" s="5" t="s">
        <v>585</v>
      </c>
      <c r="H1613" s="5" t="s">
        <v>164</v>
      </c>
      <c r="I1613" s="5" t="s">
        <v>133</v>
      </c>
      <c r="J1613" s="5" t="s">
        <v>586</v>
      </c>
      <c r="K1613" s="7">
        <v>43440</v>
      </c>
      <c r="L1613" s="7"/>
      <c r="M1613" s="6" t="s">
        <v>64</v>
      </c>
      <c r="N1613" s="5" t="s">
        <v>56</v>
      </c>
      <c r="O1613" s="9">
        <f>_xlfn.IFNA(VLOOKUP(Table1[[#This Row],[SMT]],'[2]2018'!$A$7:$U$90,3,FALSE),VLOOKUP(Table1[[#This Row],[SMT]],'[2]2019'!$A$7:$T$120,4,FALSE))</f>
        <v>43800</v>
      </c>
      <c r="P1613" s="6" t="str">
        <f>_xlfn.IFNA(VLOOKUP(Table1[[#This Row],[SMT]],'[2]2018'!$A$7:$U$90,4,FALSE),VLOOKUP(Table1[[#This Row],[SMT]],'[2]2019'!$A$7:$T$120,5,FALSE))</f>
        <v>Yes</v>
      </c>
      <c r="Q1613" s="6" t="s">
        <v>4526</v>
      </c>
      <c r="R1613" s="6" t="e">
        <f>VLOOKUP(Table1[[#This Row],[SMT]],'2018 K-1 Export'!A1256:I2807,9,0)</f>
        <v>#N/A</v>
      </c>
      <c r="S1613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13" s="37" t="e">
        <f>VLOOKUP(Table1[[#This Row],[SMT]],'[1]Section 163(j) Election'!$A$5:$J$1406,7,0)</f>
        <v>#N/A</v>
      </c>
    </row>
    <row r="1614" spans="1:20" s="5" customFormat="1" ht="30" customHeight="1" x14ac:dyDescent="0.25">
      <c r="A1614" s="5" t="s">
        <v>686</v>
      </c>
      <c r="B1614" s="15">
        <v>78563</v>
      </c>
      <c r="C1614" s="6">
        <v>100</v>
      </c>
      <c r="D1614" s="5" t="s">
        <v>686</v>
      </c>
      <c r="E1614" s="5" t="s">
        <v>756</v>
      </c>
      <c r="F1614" s="5" t="s">
        <v>757</v>
      </c>
      <c r="G1614" s="5" t="s">
        <v>758</v>
      </c>
      <c r="H1614" s="5" t="s">
        <v>431</v>
      </c>
      <c r="I1614" s="5" t="s">
        <v>43</v>
      </c>
      <c r="J1614" s="5" t="s">
        <v>608</v>
      </c>
      <c r="K1614" s="7">
        <v>43538</v>
      </c>
      <c r="L1614" s="7"/>
      <c r="M1614" s="6" t="s">
        <v>70</v>
      </c>
      <c r="N1614" s="5" t="s">
        <v>47</v>
      </c>
      <c r="O1614" s="9">
        <f>_xlfn.IFNA(VLOOKUP(Table1[[#This Row],[SMT]],'[2]2018'!$A$7:$U$90,3,FALSE),VLOOKUP(Table1[[#This Row],[SMT]],'[2]2019'!$A$7:$T$120,4,FALSE))</f>
        <v>44136</v>
      </c>
      <c r="P1614" s="6" t="str">
        <f>_xlfn.IFNA(VLOOKUP(Table1[[#This Row],[SMT]],'[2]2018'!$A$7:$U$90,4,FALSE),VLOOKUP(Table1[[#This Row],[SMT]],'[2]2019'!$A$7:$T$120,5,FALSE))</f>
        <v>Yes</v>
      </c>
      <c r="Q1614" s="6" t="s">
        <v>4526</v>
      </c>
      <c r="R1614" s="6" t="e">
        <f>VLOOKUP(Table1[[#This Row],[SMT]],'2018 K-1 Export'!A210:I1761,9,0)</f>
        <v>#N/A</v>
      </c>
      <c r="S1614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14" s="38" t="e">
        <f>VLOOKUP(Table1[[#This Row],[SMT]],'[1]Section 163(j) Election'!$A$5:$J$1406,7,0)</f>
        <v>#N/A</v>
      </c>
    </row>
    <row r="1615" spans="1:20" s="5" customFormat="1" ht="30" customHeight="1" x14ac:dyDescent="0.25">
      <c r="A1615" s="5" t="s">
        <v>1279</v>
      </c>
      <c r="B1615" s="15">
        <v>78571</v>
      </c>
      <c r="C1615" s="6">
        <v>100</v>
      </c>
      <c r="D1615" s="5" t="s">
        <v>1279</v>
      </c>
      <c r="E1615" s="5" t="s">
        <v>1289</v>
      </c>
      <c r="F1615" s="5" t="s">
        <v>1290</v>
      </c>
      <c r="G1615" s="5" t="s">
        <v>695</v>
      </c>
      <c r="H1615" s="5" t="s">
        <v>68</v>
      </c>
      <c r="I1615" s="5" t="s">
        <v>32</v>
      </c>
      <c r="J1615" s="5" t="s">
        <v>62</v>
      </c>
      <c r="K1615" s="7">
        <v>43397</v>
      </c>
      <c r="L1615" s="7"/>
      <c r="M1615" s="6" t="s">
        <v>70</v>
      </c>
      <c r="N1615" s="5" t="s">
        <v>47</v>
      </c>
      <c r="O1615" s="9">
        <f>_xlfn.IFNA(VLOOKUP(Table1[[#This Row],[SMT]],'[2]2018'!$A$7:$U$90,3,FALSE),VLOOKUP(Table1[[#This Row],[SMT]],'[2]2019'!$A$7:$T$120,4,FALSE))</f>
        <v>44075</v>
      </c>
      <c r="P1615" s="6" t="str">
        <f>_xlfn.IFNA(VLOOKUP(Table1[[#This Row],[SMT]],'[2]2018'!$A$7:$U$90,4,FALSE),VLOOKUP(Table1[[#This Row],[SMT]],'[2]2019'!$A$7:$T$120,5,FALSE))</f>
        <v>Yes</v>
      </c>
      <c r="Q1615" s="6" t="s">
        <v>4526</v>
      </c>
      <c r="R1615" s="6" t="e">
        <f>VLOOKUP(Table1[[#This Row],[SMT]],'2018 K-1 Export'!A408:I1959,9,0)</f>
        <v>#N/A</v>
      </c>
      <c r="S1615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15" s="37" t="e">
        <f>VLOOKUP(Table1[[#This Row],[SMT]],'[1]Section 163(j) Election'!$A$5:$J$1406,7,0)</f>
        <v>#N/A</v>
      </c>
    </row>
    <row r="1616" spans="1:20" s="5" customFormat="1" ht="30" customHeight="1" x14ac:dyDescent="0.25">
      <c r="A1616" s="5" t="s">
        <v>3300</v>
      </c>
      <c r="B1616" s="15">
        <v>78581</v>
      </c>
      <c r="C1616" s="6">
        <v>100</v>
      </c>
      <c r="D1616" s="5" t="s">
        <v>3300</v>
      </c>
      <c r="E1616" s="5" t="s">
        <v>3311</v>
      </c>
      <c r="F1616" s="5" t="s">
        <v>3312</v>
      </c>
      <c r="G1616" s="5" t="s">
        <v>3284</v>
      </c>
      <c r="H1616" s="5" t="s">
        <v>524</v>
      </c>
      <c r="I1616" s="5" t="s">
        <v>43</v>
      </c>
      <c r="J1616" s="5" t="s">
        <v>19</v>
      </c>
      <c r="K1616" s="7">
        <v>43305</v>
      </c>
      <c r="L1616" s="7"/>
      <c r="M1616" s="6" t="s">
        <v>19</v>
      </c>
      <c r="N1616" s="5" t="s">
        <v>19</v>
      </c>
      <c r="O1616" s="9"/>
      <c r="P1616" s="6" t="s">
        <v>4525</v>
      </c>
      <c r="Q1616" s="6" t="s">
        <v>4525</v>
      </c>
      <c r="R1616" s="6" t="e">
        <f>VLOOKUP(Table1[[#This Row],[SMT]],'2018 K-1 Export'!A1275:I2826,9,0)</f>
        <v>#N/A</v>
      </c>
      <c r="S1616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16" s="38" t="e">
        <f>VLOOKUP(Table1[[#This Row],[SMT]],'[1]Section 163(j) Election'!$A$5:$J$1406,7,0)</f>
        <v>#N/A</v>
      </c>
    </row>
    <row r="1617" spans="1:20" s="5" customFormat="1" ht="30" customHeight="1" x14ac:dyDescent="0.25">
      <c r="A1617" s="5" t="s">
        <v>4158</v>
      </c>
      <c r="B1617" s="15">
        <v>78593</v>
      </c>
      <c r="C1617" s="6">
        <v>100</v>
      </c>
      <c r="D1617" s="5" t="s">
        <v>4158</v>
      </c>
      <c r="E1617" s="5" t="s">
        <v>4164</v>
      </c>
      <c r="F1617" s="5" t="s">
        <v>4165</v>
      </c>
      <c r="G1617" s="5" t="s">
        <v>3999</v>
      </c>
      <c r="H1617" s="5" t="s">
        <v>164</v>
      </c>
      <c r="I1617" s="5" t="s">
        <v>133</v>
      </c>
      <c r="J1617" s="5" t="s">
        <v>4000</v>
      </c>
      <c r="K1617" s="7">
        <v>43584</v>
      </c>
      <c r="L1617" s="7"/>
      <c r="M1617" s="6" t="s">
        <v>83</v>
      </c>
      <c r="N1617" s="5" t="s">
        <v>47</v>
      </c>
      <c r="O1617" s="9">
        <f>_xlfn.IFNA(VLOOKUP(Table1[[#This Row],[SMT]],'[2]2018'!$A$7:$U$90,3,FALSE),VLOOKUP(Table1[[#This Row],[SMT]],'[2]2019'!$A$7:$T$120,4,FALSE))</f>
        <v>43922</v>
      </c>
      <c r="P1617" s="6" t="str">
        <f>_xlfn.IFNA(VLOOKUP(Table1[[#This Row],[SMT]],'[2]2018'!$A$7:$U$90,4,FALSE),VLOOKUP(Table1[[#This Row],[SMT]],'[2]2019'!$A$7:$T$120,5,FALSE))</f>
        <v>Yes</v>
      </c>
      <c r="Q1617" s="6" t="s">
        <v>4526</v>
      </c>
      <c r="R1617" s="6" t="e">
        <f>VLOOKUP(Table1[[#This Row],[SMT]],'2018 K-1 Export'!A1640:I3191,9,0)</f>
        <v>#N/A</v>
      </c>
      <c r="S1617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17" s="37" t="e">
        <f>VLOOKUP(Table1[[#This Row],[SMT]],'[1]Section 163(j) Election'!$A$5:$J$1406,7,0)</f>
        <v>#N/A</v>
      </c>
    </row>
    <row r="1618" spans="1:20" s="5" customFormat="1" ht="30" customHeight="1" x14ac:dyDescent="0.25">
      <c r="A1618" s="5" t="s">
        <v>3300</v>
      </c>
      <c r="B1618" s="15">
        <v>78612</v>
      </c>
      <c r="C1618" s="6">
        <v>100</v>
      </c>
      <c r="D1618" s="5" t="s">
        <v>3300</v>
      </c>
      <c r="E1618" s="5" t="s">
        <v>3313</v>
      </c>
      <c r="F1618" s="5" t="s">
        <v>3314</v>
      </c>
      <c r="G1618" s="5" t="s">
        <v>585</v>
      </c>
      <c r="H1618" s="5" t="s">
        <v>524</v>
      </c>
      <c r="I1618" s="5" t="s">
        <v>43</v>
      </c>
      <c r="J1618" s="5" t="s">
        <v>19</v>
      </c>
      <c r="K1618" s="7">
        <v>43300</v>
      </c>
      <c r="L1618" s="7"/>
      <c r="M1618" s="6" t="s">
        <v>19</v>
      </c>
      <c r="N1618" s="5" t="s">
        <v>19</v>
      </c>
      <c r="O1618" s="9"/>
      <c r="P1618" s="6" t="s">
        <v>4525</v>
      </c>
      <c r="Q1618" s="6" t="s">
        <v>4525</v>
      </c>
      <c r="R1618" s="6" t="e">
        <f>VLOOKUP(Table1[[#This Row],[SMT]],'2018 K-1 Export'!A1276:I2827,9,0)</f>
        <v>#N/A</v>
      </c>
      <c r="S1618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18" s="38" t="e">
        <f>VLOOKUP(Table1[[#This Row],[SMT]],'[1]Section 163(j) Election'!$A$5:$J$1406,7,0)</f>
        <v>#N/A</v>
      </c>
    </row>
    <row r="1619" spans="1:20" s="5" customFormat="1" ht="30" customHeight="1" x14ac:dyDescent="0.25">
      <c r="A1619" s="5" t="s">
        <v>57</v>
      </c>
      <c r="B1619" s="15">
        <v>78616</v>
      </c>
      <c r="C1619" s="6">
        <v>49.75</v>
      </c>
      <c r="D1619" s="5" t="s">
        <v>57</v>
      </c>
      <c r="E1619" s="5" t="s">
        <v>74</v>
      </c>
      <c r="F1619" s="5" t="s">
        <v>75</v>
      </c>
      <c r="G1619" s="5" t="s">
        <v>76</v>
      </c>
      <c r="H1619" s="5" t="s">
        <v>77</v>
      </c>
      <c r="I1619" s="5" t="s">
        <v>32</v>
      </c>
      <c r="J1619" s="5" t="s">
        <v>78</v>
      </c>
      <c r="K1619" s="7">
        <v>43636</v>
      </c>
      <c r="L1619" s="7"/>
      <c r="M1619" s="6" t="s">
        <v>70</v>
      </c>
      <c r="N1619" s="5" t="s">
        <v>47</v>
      </c>
      <c r="O1619" s="9">
        <f>_xlfn.IFNA(VLOOKUP(Table1[[#This Row],[SMT]],'[2]2018'!$A$7:$U$90,3,FALSE),VLOOKUP(Table1[[#This Row],[SMT]],'[2]2019'!$A$7:$T$120,4,FALSE))</f>
        <v>44105</v>
      </c>
      <c r="P1619" s="6" t="str">
        <f>_xlfn.IFNA(VLOOKUP(Table1[[#This Row],[SMT]],'[2]2018'!$A$7:$U$90,4,FALSE),VLOOKUP(Table1[[#This Row],[SMT]],'[2]2019'!$A$7:$T$120,5,FALSE))</f>
        <v>Yes</v>
      </c>
      <c r="Q1619" s="6" t="s">
        <v>4526</v>
      </c>
      <c r="R1619" s="6" t="e">
        <f>VLOOKUP(Table1[[#This Row],[SMT]],'2018 K-1 Export'!A7:I1558,9,0)</f>
        <v>#N/A</v>
      </c>
      <c r="S1619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19" s="37" t="e">
        <f>VLOOKUP(Table1[[#This Row],[SMT]],'[1]Section 163(j) Election'!$A$5:$J$1406,7,0)</f>
        <v>#N/A</v>
      </c>
    </row>
    <row r="1620" spans="1:20" s="5" customFormat="1" ht="30" customHeight="1" x14ac:dyDescent="0.25">
      <c r="A1620" s="5" t="s">
        <v>759</v>
      </c>
      <c r="B1620" s="15">
        <v>78616</v>
      </c>
      <c r="C1620" s="6">
        <v>5.55</v>
      </c>
      <c r="D1620" s="5" t="s">
        <v>759</v>
      </c>
      <c r="E1620" s="5" t="s">
        <v>74</v>
      </c>
      <c r="F1620" s="5" t="s">
        <v>75</v>
      </c>
      <c r="G1620" s="5" t="s">
        <v>76</v>
      </c>
      <c r="H1620" s="5" t="s">
        <v>77</v>
      </c>
      <c r="I1620" s="5" t="s">
        <v>32</v>
      </c>
      <c r="J1620" s="5" t="s">
        <v>78</v>
      </c>
      <c r="K1620" s="7">
        <v>43636</v>
      </c>
      <c r="L1620" s="7"/>
      <c r="M1620" s="6" t="s">
        <v>70</v>
      </c>
      <c r="N1620" s="5" t="s">
        <v>47</v>
      </c>
      <c r="O1620" s="9">
        <f>_xlfn.IFNA(VLOOKUP(Table1[[#This Row],[SMT]],'[2]2018'!$A$7:$U$90,3,FALSE),VLOOKUP(Table1[[#This Row],[SMT]],'[2]2019'!$A$7:$T$120,4,FALSE))</f>
        <v>44105</v>
      </c>
      <c r="P1620" s="6" t="str">
        <f>_xlfn.IFNA(VLOOKUP(Table1[[#This Row],[SMT]],'[2]2018'!$A$7:$U$90,4,FALSE),VLOOKUP(Table1[[#This Row],[SMT]],'[2]2019'!$A$7:$T$120,5,FALSE))</f>
        <v>Yes</v>
      </c>
      <c r="Q1620" s="6" t="s">
        <v>4526</v>
      </c>
      <c r="R1620" s="6" t="e">
        <f>VLOOKUP(Table1[[#This Row],[SMT]],'2018 K-1 Export'!A225:I1776,9,0)</f>
        <v>#N/A</v>
      </c>
      <c r="S1620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20" s="38" t="e">
        <f>VLOOKUP(Table1[[#This Row],[SMT]],'[1]Section 163(j) Election'!$A$5:$J$1406,7,0)</f>
        <v>#N/A</v>
      </c>
    </row>
    <row r="1621" spans="1:20" s="5" customFormat="1" ht="30" customHeight="1" x14ac:dyDescent="0.25">
      <c r="A1621" s="5" t="s">
        <v>3146</v>
      </c>
      <c r="B1621" s="15">
        <v>78616</v>
      </c>
      <c r="C1621" s="6">
        <v>44.7</v>
      </c>
      <c r="D1621" s="5" t="s">
        <v>3146</v>
      </c>
      <c r="E1621" s="5" t="s">
        <v>74</v>
      </c>
      <c r="F1621" s="5" t="s">
        <v>75</v>
      </c>
      <c r="G1621" s="5" t="s">
        <v>76</v>
      </c>
      <c r="H1621" s="5" t="s">
        <v>77</v>
      </c>
      <c r="I1621" s="5" t="s">
        <v>32</v>
      </c>
      <c r="J1621" s="5" t="s">
        <v>78</v>
      </c>
      <c r="K1621" s="7">
        <v>43636</v>
      </c>
      <c r="L1621" s="7"/>
      <c r="M1621" s="6" t="s">
        <v>70</v>
      </c>
      <c r="N1621" s="5" t="s">
        <v>47</v>
      </c>
      <c r="O1621" s="9">
        <f>_xlfn.IFNA(VLOOKUP(Table1[[#This Row],[SMT]],'[2]2018'!$A$7:$U$90,3,FALSE),VLOOKUP(Table1[[#This Row],[SMT]],'[2]2019'!$A$7:$T$120,4,FALSE))</f>
        <v>44105</v>
      </c>
      <c r="P1621" s="6" t="str">
        <f>_xlfn.IFNA(VLOOKUP(Table1[[#This Row],[SMT]],'[2]2018'!$A$7:$U$90,4,FALSE),VLOOKUP(Table1[[#This Row],[SMT]],'[2]2019'!$A$7:$T$120,5,FALSE))</f>
        <v>Yes</v>
      </c>
      <c r="Q1621" s="6" t="s">
        <v>4526</v>
      </c>
      <c r="R1621" s="6" t="e">
        <f>VLOOKUP(Table1[[#This Row],[SMT]],'2018 K-1 Export'!A1223:I2774,9,0)</f>
        <v>#N/A</v>
      </c>
      <c r="S1621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21" s="37" t="e">
        <f>VLOOKUP(Table1[[#This Row],[SMT]],'[1]Section 163(j) Election'!$A$5:$J$1406,7,0)</f>
        <v>#N/A</v>
      </c>
    </row>
    <row r="1622" spans="1:20" s="5" customFormat="1" ht="30" customHeight="1" x14ac:dyDescent="0.25">
      <c r="A1622" s="5" t="s">
        <v>3230</v>
      </c>
      <c r="B1622" s="15">
        <v>78621</v>
      </c>
      <c r="C1622" s="6">
        <v>100</v>
      </c>
      <c r="D1622" s="5" t="s">
        <v>3230</v>
      </c>
      <c r="E1622" s="5" t="s">
        <v>3273</v>
      </c>
      <c r="F1622" s="5" t="s">
        <v>3274</v>
      </c>
      <c r="G1622" s="5" t="s">
        <v>3275</v>
      </c>
      <c r="H1622" s="5" t="s">
        <v>203</v>
      </c>
      <c r="I1622" s="5" t="s">
        <v>133</v>
      </c>
      <c r="J1622" s="5" t="s">
        <v>208</v>
      </c>
      <c r="K1622" s="7">
        <v>43354</v>
      </c>
      <c r="L1622" s="7"/>
      <c r="M1622" s="6" t="s">
        <v>105</v>
      </c>
      <c r="N1622" s="5" t="s">
        <v>47</v>
      </c>
      <c r="O1622" s="9">
        <f>_xlfn.IFNA(VLOOKUP(Table1[[#This Row],[SMT]],'[2]2018'!$A$7:$U$90,3,FALSE),VLOOKUP(Table1[[#This Row],[SMT]],'[2]2019'!$A$7:$T$120,4,FALSE))</f>
        <v>43739</v>
      </c>
      <c r="P1622" s="6" t="str">
        <f>_xlfn.IFNA(VLOOKUP(Table1[[#This Row],[SMT]],'[2]2018'!$A$7:$U$90,4,FALSE),VLOOKUP(Table1[[#This Row],[SMT]],'[2]2019'!$A$7:$T$120,5,FALSE))</f>
        <v>Yes</v>
      </c>
      <c r="Q1622" s="6" t="s">
        <v>4526</v>
      </c>
      <c r="R1622" s="6" t="e">
        <f>VLOOKUP(Table1[[#This Row],[SMT]],'2018 K-1 Export'!A1257:I2808,9,0)</f>
        <v>#N/A</v>
      </c>
      <c r="S1622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22" s="38" t="e">
        <f>VLOOKUP(Table1[[#This Row],[SMT]],'[1]Section 163(j) Election'!$A$5:$J$1406,7,0)</f>
        <v>#N/A</v>
      </c>
    </row>
    <row r="1623" spans="1:20" s="5" customFormat="1" ht="30" customHeight="1" x14ac:dyDescent="0.25">
      <c r="A1623" s="5" t="s">
        <v>3370</v>
      </c>
      <c r="B1623" s="15">
        <v>78627</v>
      </c>
      <c r="C1623" s="6">
        <v>100</v>
      </c>
      <c r="D1623" s="5" t="s">
        <v>3370</v>
      </c>
      <c r="E1623" s="5" t="s">
        <v>3389</v>
      </c>
      <c r="F1623" s="5" t="s">
        <v>3390</v>
      </c>
      <c r="G1623" s="5" t="s">
        <v>1367</v>
      </c>
      <c r="H1623" s="5" t="s">
        <v>42</v>
      </c>
      <c r="I1623" s="5" t="s">
        <v>43</v>
      </c>
      <c r="J1623" s="5" t="s">
        <v>1348</v>
      </c>
      <c r="K1623" s="7">
        <v>43565</v>
      </c>
      <c r="L1623" s="7"/>
      <c r="M1623" s="6" t="s">
        <v>83</v>
      </c>
      <c r="N1623" s="5" t="s">
        <v>47</v>
      </c>
      <c r="O1623" s="9">
        <f>_xlfn.IFNA(VLOOKUP(Table1[[#This Row],[SMT]],'[2]2018'!$A$7:$U$90,3,FALSE),VLOOKUP(Table1[[#This Row],[SMT]],'[2]2019'!$A$7:$T$120,4,FALSE))</f>
        <v>43891</v>
      </c>
      <c r="P1623" s="6" t="str">
        <f>_xlfn.IFNA(VLOOKUP(Table1[[#This Row],[SMT]],'[2]2018'!$A$7:$U$90,4,FALSE),VLOOKUP(Table1[[#This Row],[SMT]],'[2]2019'!$A$7:$T$120,5,FALSE))</f>
        <v>Yes</v>
      </c>
      <c r="Q1623" s="6" t="s">
        <v>4526</v>
      </c>
      <c r="R1623" s="6" t="e">
        <f>VLOOKUP(Table1[[#This Row],[SMT]],'2018 K-1 Export'!A1316:I2867,9,0)</f>
        <v>#N/A</v>
      </c>
      <c r="S1623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23" s="37" t="e">
        <f>VLOOKUP(Table1[[#This Row],[SMT]],'[1]Section 163(j) Election'!$A$5:$J$1406,7,0)</f>
        <v>#N/A</v>
      </c>
    </row>
    <row r="1624" spans="1:20" s="5" customFormat="1" ht="30" customHeight="1" x14ac:dyDescent="0.25">
      <c r="A1624" s="5" t="s">
        <v>1279</v>
      </c>
      <c r="B1624" s="15">
        <v>78634</v>
      </c>
      <c r="C1624" s="6">
        <v>100</v>
      </c>
      <c r="D1624" s="5" t="s">
        <v>1279</v>
      </c>
      <c r="E1624" s="5" t="s">
        <v>1291</v>
      </c>
      <c r="F1624" s="5" t="s">
        <v>1292</v>
      </c>
      <c r="G1624" s="5" t="s">
        <v>732</v>
      </c>
      <c r="H1624" s="5" t="s">
        <v>431</v>
      </c>
      <c r="I1624" s="5" t="s">
        <v>43</v>
      </c>
      <c r="J1624" s="5" t="s">
        <v>432</v>
      </c>
      <c r="K1624" s="7">
        <v>43452</v>
      </c>
      <c r="L1624" s="7"/>
      <c r="M1624" s="6" t="s">
        <v>83</v>
      </c>
      <c r="N1624" s="5" t="s">
        <v>47</v>
      </c>
      <c r="O1624" s="9">
        <f>_xlfn.IFNA(VLOOKUP(Table1[[#This Row],[SMT]],'[2]2018'!$A$7:$U$90,3,FALSE),VLOOKUP(Table1[[#This Row],[SMT]],'[2]2019'!$A$7:$T$120,4,FALSE))</f>
        <v>44013</v>
      </c>
      <c r="P1624" s="6" t="str">
        <f>_xlfn.IFNA(VLOOKUP(Table1[[#This Row],[SMT]],'[2]2018'!$A$7:$U$90,4,FALSE),VLOOKUP(Table1[[#This Row],[SMT]],'[2]2019'!$A$7:$T$120,5,FALSE))</f>
        <v>Yes</v>
      </c>
      <c r="Q1624" s="6" t="s">
        <v>4526</v>
      </c>
      <c r="R1624" s="6" t="str">
        <f>VLOOKUP(Table1[[#This Row],[SMT]],'2018 K-1 Export'!A409:I1960,9,0)</f>
        <v>No</v>
      </c>
      <c r="S1624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24" s="38" t="e">
        <f>VLOOKUP(Table1[[#This Row],[SMT]],'[1]Section 163(j) Election'!$A$5:$J$1406,7,0)</f>
        <v>#N/A</v>
      </c>
    </row>
    <row r="1625" spans="1:20" s="5" customFormat="1" ht="30" customHeight="1" x14ac:dyDescent="0.25">
      <c r="A1625" s="5" t="s">
        <v>1733</v>
      </c>
      <c r="B1625" s="15">
        <v>78648</v>
      </c>
      <c r="C1625" s="6">
        <v>100</v>
      </c>
      <c r="D1625" s="5" t="s">
        <v>1733</v>
      </c>
      <c r="E1625" s="5" t="s">
        <v>1743</v>
      </c>
      <c r="F1625" s="5" t="s">
        <v>1744</v>
      </c>
      <c r="G1625" s="5" t="s">
        <v>557</v>
      </c>
      <c r="H1625" s="5" t="s">
        <v>524</v>
      </c>
      <c r="I1625" s="5" t="s">
        <v>43</v>
      </c>
      <c r="J1625" s="5" t="s">
        <v>494</v>
      </c>
      <c r="K1625" s="7">
        <v>43439</v>
      </c>
      <c r="L1625" s="7"/>
      <c r="M1625" s="6" t="s">
        <v>64</v>
      </c>
      <c r="N1625" s="5" t="s">
        <v>47</v>
      </c>
      <c r="O1625" s="9">
        <f>_xlfn.IFNA(VLOOKUP(Table1[[#This Row],[SMT]],'[2]2018'!$A$7:$U$90,3,FALSE),VLOOKUP(Table1[[#This Row],[SMT]],'[2]2019'!$A$7:$T$120,4,FALSE))</f>
        <v>43952</v>
      </c>
      <c r="P1625" s="6" t="str">
        <f>_xlfn.IFNA(VLOOKUP(Table1[[#This Row],[SMT]],'[2]2018'!$A$7:$U$90,4,FALSE),VLOOKUP(Table1[[#This Row],[SMT]],'[2]2019'!$A$7:$T$120,5,FALSE))</f>
        <v>Yes</v>
      </c>
      <c r="Q1625" s="6" t="s">
        <v>4526</v>
      </c>
      <c r="R1625" s="6" t="e">
        <f>VLOOKUP(Table1[[#This Row],[SMT]],'2018 K-1 Export'!A596:I2147,9,0)</f>
        <v>#N/A</v>
      </c>
      <c r="S1625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25" s="37" t="e">
        <f>VLOOKUP(Table1[[#This Row],[SMT]],'[1]Section 163(j) Election'!$A$5:$J$1406,7,0)</f>
        <v>#N/A</v>
      </c>
    </row>
    <row r="1626" spans="1:20" s="5" customFormat="1" ht="30" customHeight="1" x14ac:dyDescent="0.25">
      <c r="A1626" s="5" t="s">
        <v>4031</v>
      </c>
      <c r="B1626" s="15">
        <v>78649</v>
      </c>
      <c r="C1626" s="6">
        <v>100</v>
      </c>
      <c r="D1626" s="5" t="s">
        <v>4031</v>
      </c>
      <c r="E1626" s="5" t="s">
        <v>4032</v>
      </c>
      <c r="F1626" s="5" t="s">
        <v>4033</v>
      </c>
      <c r="G1626" s="5" t="s">
        <v>1191</v>
      </c>
      <c r="H1626" s="5" t="s">
        <v>53</v>
      </c>
      <c r="I1626" s="5" t="s">
        <v>43</v>
      </c>
      <c r="J1626" s="5" t="s">
        <v>525</v>
      </c>
      <c r="K1626" s="7">
        <v>43413</v>
      </c>
      <c r="L1626" s="7"/>
      <c r="M1626" s="6" t="s">
        <v>64</v>
      </c>
      <c r="N1626" s="5" t="s">
        <v>56</v>
      </c>
      <c r="O1626" s="9">
        <f>_xlfn.IFNA(VLOOKUP(Table1[[#This Row],[SMT]],'[2]2018'!$A$7:$U$90,3,FALSE),VLOOKUP(Table1[[#This Row],[SMT]],'[2]2019'!$A$7:$T$120,4,FALSE))</f>
        <v>43647</v>
      </c>
      <c r="P1626" s="6" t="str">
        <f>_xlfn.IFNA(VLOOKUP(Table1[[#This Row],[SMT]],'[2]2018'!$A$7:$U$90,4,FALSE),VLOOKUP(Table1[[#This Row],[SMT]],'[2]2019'!$A$7:$T$120,5,FALSE))</f>
        <v>Yes</v>
      </c>
      <c r="Q1626" s="6" t="s">
        <v>4526</v>
      </c>
      <c r="R1626" s="6" t="e">
        <f>VLOOKUP(Table1[[#This Row],[SMT]],'2018 K-1 Export'!A1585:I3136,9,0)</f>
        <v>#N/A</v>
      </c>
      <c r="S1626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26" s="38" t="e">
        <f>VLOOKUP(Table1[[#This Row],[SMT]],'[1]Section 163(j) Election'!$A$5:$J$1406,7,0)</f>
        <v>#N/A</v>
      </c>
    </row>
    <row r="1627" spans="1:20" s="5" customFormat="1" ht="30" customHeight="1" x14ac:dyDescent="0.25">
      <c r="A1627" s="5" t="s">
        <v>469</v>
      </c>
      <c r="B1627" s="15">
        <v>78665</v>
      </c>
      <c r="C1627" s="6">
        <v>100</v>
      </c>
      <c r="D1627" s="5" t="s">
        <v>469</v>
      </c>
      <c r="E1627" s="5" t="s">
        <v>488</v>
      </c>
      <c r="F1627" s="5" t="s">
        <v>489</v>
      </c>
      <c r="G1627" s="5" t="s">
        <v>447</v>
      </c>
      <c r="H1627" s="5" t="s">
        <v>164</v>
      </c>
      <c r="I1627" s="5" t="s">
        <v>133</v>
      </c>
      <c r="J1627" s="5" t="s">
        <v>19</v>
      </c>
      <c r="K1627" s="7">
        <v>43676</v>
      </c>
      <c r="L1627" s="7"/>
      <c r="M1627" s="6" t="s">
        <v>83</v>
      </c>
      <c r="N1627" s="5" t="s">
        <v>47</v>
      </c>
      <c r="O1627" s="9">
        <f>_xlfn.IFNA(VLOOKUP(Table1[[#This Row],[SMT]],'[2]2018'!$A$7:$U$90,3,FALSE),VLOOKUP(Table1[[#This Row],[SMT]],'[2]2019'!$A$7:$T$120,4,FALSE))</f>
        <v>44105</v>
      </c>
      <c r="P1627" s="6" t="str">
        <f>_xlfn.IFNA(VLOOKUP(Table1[[#This Row],[SMT]],'[2]2018'!$A$7:$U$90,4,FALSE),VLOOKUP(Table1[[#This Row],[SMT]],'[2]2019'!$A$7:$T$120,5,FALSE))</f>
        <v>Yes</v>
      </c>
      <c r="Q1627" s="6" t="s">
        <v>4526</v>
      </c>
      <c r="R1627" s="6" t="e">
        <f>VLOOKUP(Table1[[#This Row],[SMT]],'2018 K-1 Export'!A121:I1672,9,0)</f>
        <v>#N/A</v>
      </c>
      <c r="S1627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27" s="37" t="e">
        <f>VLOOKUP(Table1[[#This Row],[SMT]],'[1]Section 163(j) Election'!$A$5:$J$1406,7,0)</f>
        <v>#N/A</v>
      </c>
    </row>
    <row r="1628" spans="1:20" s="5" customFormat="1" ht="30" customHeight="1" x14ac:dyDescent="0.25">
      <c r="A1628" s="5" t="s">
        <v>986</v>
      </c>
      <c r="B1628" s="15">
        <v>78669</v>
      </c>
      <c r="C1628" s="6">
        <v>100</v>
      </c>
      <c r="D1628" s="5" t="s">
        <v>986</v>
      </c>
      <c r="E1628" s="5" t="s">
        <v>987</v>
      </c>
      <c r="F1628" s="5" t="s">
        <v>988</v>
      </c>
      <c r="G1628" s="5" t="s">
        <v>607</v>
      </c>
      <c r="H1628" s="5" t="s">
        <v>499</v>
      </c>
      <c r="I1628" s="5" t="s">
        <v>43</v>
      </c>
      <c r="J1628" s="5" t="s">
        <v>19</v>
      </c>
      <c r="K1628" s="7">
        <v>43454</v>
      </c>
      <c r="L1628" s="7"/>
      <c r="M1628" s="6" t="s">
        <v>83</v>
      </c>
      <c r="N1628" s="5" t="s">
        <v>26</v>
      </c>
      <c r="O1628" s="9">
        <f>_xlfn.IFNA(VLOOKUP(Table1[[#This Row],[SMT]],'[2]2018'!$A$7:$U$90,3,FALSE),VLOOKUP(Table1[[#This Row],[SMT]],'[2]2019'!$A$7:$T$120,4,FALSE))</f>
        <v>43831</v>
      </c>
      <c r="P1628" s="6" t="str">
        <f>_xlfn.IFNA(VLOOKUP(Table1[[#This Row],[SMT]],'[2]2018'!$A$7:$U$90,4,FALSE),VLOOKUP(Table1[[#This Row],[SMT]],'[2]2019'!$A$7:$T$120,5,FALSE))</f>
        <v>Yes</v>
      </c>
      <c r="Q1628" s="6" t="s">
        <v>4526</v>
      </c>
      <c r="R1628" s="6" t="str">
        <f>VLOOKUP(Table1[[#This Row],[SMT]],'2018 K-1 Export'!A307:I1858,9,0)</f>
        <v>No</v>
      </c>
      <c r="S1628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28" s="38" t="e">
        <f>VLOOKUP(Table1[[#This Row],[SMT]],'[1]Section 163(j) Election'!$A$5:$J$1406,7,0)</f>
        <v>#N/A</v>
      </c>
    </row>
    <row r="1629" spans="1:20" s="5" customFormat="1" ht="30" customHeight="1" x14ac:dyDescent="0.25">
      <c r="A1629" s="5" t="s">
        <v>1279</v>
      </c>
      <c r="B1629" s="15">
        <v>78673</v>
      </c>
      <c r="C1629" s="6">
        <v>100</v>
      </c>
      <c r="D1629" s="5" t="s">
        <v>1279</v>
      </c>
      <c r="E1629" s="5" t="s">
        <v>1293</v>
      </c>
      <c r="F1629" s="5" t="s">
        <v>1294</v>
      </c>
      <c r="G1629" s="5" t="s">
        <v>1295</v>
      </c>
      <c r="H1629" s="5" t="s">
        <v>524</v>
      </c>
      <c r="I1629" s="5" t="s">
        <v>43</v>
      </c>
      <c r="J1629" s="5" t="s">
        <v>19</v>
      </c>
      <c r="K1629" s="7">
        <v>43559</v>
      </c>
      <c r="L1629" s="7"/>
      <c r="M1629" s="6" t="s">
        <v>83</v>
      </c>
      <c r="N1629" s="5" t="s">
        <v>47</v>
      </c>
      <c r="O1629" s="9">
        <f>_xlfn.IFNA(VLOOKUP(Table1[[#This Row],[SMT]],'[2]2018'!$A$7:$U$90,3,FALSE),VLOOKUP(Table1[[#This Row],[SMT]],'[2]2019'!$A$7:$T$120,4,FALSE))</f>
        <v>44075</v>
      </c>
      <c r="P1629" s="6" t="str">
        <f>_xlfn.IFNA(VLOOKUP(Table1[[#This Row],[SMT]],'[2]2018'!$A$7:$U$90,4,FALSE),VLOOKUP(Table1[[#This Row],[SMT]],'[2]2019'!$A$7:$T$120,5,FALSE))</f>
        <v>Yes</v>
      </c>
      <c r="Q1629" s="6" t="s">
        <v>4526</v>
      </c>
      <c r="R1629" s="6" t="e">
        <f>VLOOKUP(Table1[[#This Row],[SMT]],'2018 K-1 Export'!A410:I1961,9,0)</f>
        <v>#N/A</v>
      </c>
      <c r="S1629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29" s="37" t="e">
        <f>VLOOKUP(Table1[[#This Row],[SMT]],'[1]Section 163(j) Election'!$A$5:$J$1406,7,0)</f>
        <v>#N/A</v>
      </c>
    </row>
    <row r="1630" spans="1:20" s="5" customFormat="1" ht="30" customHeight="1" x14ac:dyDescent="0.25">
      <c r="A1630" s="5" t="s">
        <v>1279</v>
      </c>
      <c r="B1630" s="15">
        <v>78674</v>
      </c>
      <c r="C1630" s="6">
        <v>100</v>
      </c>
      <c r="D1630" s="5" t="s">
        <v>1279</v>
      </c>
      <c r="E1630" s="5" t="s">
        <v>1296</v>
      </c>
      <c r="F1630" s="5" t="s">
        <v>1297</v>
      </c>
      <c r="G1630" s="5" t="s">
        <v>607</v>
      </c>
      <c r="H1630" s="5" t="s">
        <v>499</v>
      </c>
      <c r="I1630" s="5" t="s">
        <v>43</v>
      </c>
      <c r="J1630" s="5" t="s">
        <v>19</v>
      </c>
      <c r="K1630" s="7">
        <v>43439</v>
      </c>
      <c r="L1630" s="7"/>
      <c r="M1630" s="6" t="s">
        <v>70</v>
      </c>
      <c r="N1630" s="5" t="s">
        <v>47</v>
      </c>
      <c r="O1630" s="9">
        <f>_xlfn.IFNA(VLOOKUP(Table1[[#This Row],[SMT]],'[2]2018'!$A$7:$U$90,3,FALSE),VLOOKUP(Table1[[#This Row],[SMT]],'[2]2019'!$A$7:$T$120,4,FALSE))</f>
        <v>44075</v>
      </c>
      <c r="P1630" s="6" t="str">
        <f>_xlfn.IFNA(VLOOKUP(Table1[[#This Row],[SMT]],'[2]2018'!$A$7:$U$90,4,FALSE),VLOOKUP(Table1[[#This Row],[SMT]],'[2]2019'!$A$7:$T$120,5,FALSE))</f>
        <v>Yes</v>
      </c>
      <c r="Q1630" s="6" t="s">
        <v>4526</v>
      </c>
      <c r="R1630" s="6" t="str">
        <f>VLOOKUP(Table1[[#This Row],[SMT]],'2018 K-1 Export'!A411:I1962,9,0)</f>
        <v>No</v>
      </c>
      <c r="S1630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30" s="38" t="e">
        <f>VLOOKUP(Table1[[#This Row],[SMT]],'[1]Section 163(j) Election'!$A$5:$J$1406,7,0)</f>
        <v>#N/A</v>
      </c>
    </row>
    <row r="1631" spans="1:20" s="5" customFormat="1" ht="30" customHeight="1" x14ac:dyDescent="0.25">
      <c r="A1631" s="5" t="s">
        <v>4020</v>
      </c>
      <c r="B1631" s="15">
        <v>78678</v>
      </c>
      <c r="C1631" s="6">
        <v>31.19</v>
      </c>
      <c r="D1631" s="5" t="s">
        <v>4020</v>
      </c>
      <c r="E1631" s="5" t="s">
        <v>4029</v>
      </c>
      <c r="F1631" s="5" t="s">
        <v>4030</v>
      </c>
      <c r="G1631" s="5" t="s">
        <v>1074</v>
      </c>
      <c r="H1631" s="5" t="s">
        <v>499</v>
      </c>
      <c r="I1631" s="5" t="s">
        <v>43</v>
      </c>
      <c r="J1631" s="5" t="s">
        <v>862</v>
      </c>
      <c r="K1631" s="7">
        <v>43435</v>
      </c>
      <c r="L1631" s="7"/>
      <c r="M1631" s="6" t="s">
        <v>83</v>
      </c>
      <c r="N1631" s="5" t="s">
        <v>47</v>
      </c>
      <c r="O1631" s="9">
        <f>_xlfn.IFNA(VLOOKUP(Table1[[#This Row],[SMT]],'[2]2018'!$A$7:$U$90,3,FALSE),VLOOKUP(Table1[[#This Row],[SMT]],'[2]2019'!$A$7:$T$120,4,FALSE))</f>
        <v>44013</v>
      </c>
      <c r="P1631" s="6" t="str">
        <f>_xlfn.IFNA(VLOOKUP(Table1[[#This Row],[SMT]],'[2]2018'!$A$7:$U$90,4,FALSE),VLOOKUP(Table1[[#This Row],[SMT]],'[2]2019'!$A$7:$T$120,5,FALSE))</f>
        <v>Yes</v>
      </c>
      <c r="Q1631" s="6" t="s">
        <v>4526</v>
      </c>
      <c r="R1631" s="6" t="e">
        <f>VLOOKUP(Table1[[#This Row],[SMT]],'2018 K-1 Export'!A1584:I3135,9,0)</f>
        <v>#N/A</v>
      </c>
      <c r="S1631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31" s="37" t="e">
        <f>VLOOKUP(Table1[[#This Row],[SMT]],'[1]Section 163(j) Election'!$A$5:$J$1406,7,0)</f>
        <v>#N/A</v>
      </c>
    </row>
    <row r="1632" spans="1:20" s="5" customFormat="1" ht="30" customHeight="1" x14ac:dyDescent="0.25">
      <c r="A1632" s="5" t="s">
        <v>4031</v>
      </c>
      <c r="B1632" s="15">
        <v>78678</v>
      </c>
      <c r="C1632" s="6">
        <v>68.81</v>
      </c>
      <c r="D1632" s="5" t="s">
        <v>4031</v>
      </c>
      <c r="E1632" s="5" t="s">
        <v>4029</v>
      </c>
      <c r="F1632" s="5" t="s">
        <v>4030</v>
      </c>
      <c r="G1632" s="5" t="s">
        <v>1074</v>
      </c>
      <c r="H1632" s="5" t="s">
        <v>499</v>
      </c>
      <c r="I1632" s="5" t="s">
        <v>43</v>
      </c>
      <c r="J1632" s="5" t="s">
        <v>862</v>
      </c>
      <c r="K1632" s="7">
        <v>43435</v>
      </c>
      <c r="L1632" s="7"/>
      <c r="M1632" s="6" t="s">
        <v>83</v>
      </c>
      <c r="N1632" s="5" t="s">
        <v>47</v>
      </c>
      <c r="O1632" s="9">
        <f>_xlfn.IFNA(VLOOKUP(Table1[[#This Row],[SMT]],'[2]2018'!$A$7:$U$90,3,FALSE),VLOOKUP(Table1[[#This Row],[SMT]],'[2]2019'!$A$7:$T$120,4,FALSE))</f>
        <v>44013</v>
      </c>
      <c r="P1632" s="6" t="str">
        <f>_xlfn.IFNA(VLOOKUP(Table1[[#This Row],[SMT]],'[2]2018'!$A$7:$U$90,4,FALSE),VLOOKUP(Table1[[#This Row],[SMT]],'[2]2019'!$A$7:$T$120,5,FALSE))</f>
        <v>Yes</v>
      </c>
      <c r="Q1632" s="6" t="s">
        <v>4526</v>
      </c>
      <c r="R1632" s="6" t="e">
        <f>VLOOKUP(Table1[[#This Row],[SMT]],'2018 K-1 Export'!A1586:I3137,9,0)</f>
        <v>#N/A</v>
      </c>
      <c r="S1632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32" s="38" t="e">
        <f>VLOOKUP(Table1[[#This Row],[SMT]],'[1]Section 163(j) Election'!$A$5:$J$1406,7,0)</f>
        <v>#N/A</v>
      </c>
    </row>
    <row r="1633" spans="1:20" s="5" customFormat="1" ht="30" customHeight="1" x14ac:dyDescent="0.25">
      <c r="A1633" s="5" t="s">
        <v>3300</v>
      </c>
      <c r="B1633" s="15">
        <v>78687</v>
      </c>
      <c r="C1633" s="6">
        <v>100</v>
      </c>
      <c r="D1633" s="5" t="s">
        <v>3300</v>
      </c>
      <c r="E1633" s="5" t="s">
        <v>3315</v>
      </c>
      <c r="F1633" s="5" t="s">
        <v>3316</v>
      </c>
      <c r="G1633" s="5" t="s">
        <v>3317</v>
      </c>
      <c r="H1633" s="5" t="s">
        <v>524</v>
      </c>
      <c r="I1633" s="5" t="s">
        <v>43</v>
      </c>
      <c r="J1633" s="5" t="s">
        <v>19</v>
      </c>
      <c r="K1633" s="7">
        <v>43312</v>
      </c>
      <c r="L1633" s="7">
        <v>43522</v>
      </c>
      <c r="M1633" s="6" t="s">
        <v>19</v>
      </c>
      <c r="N1633" s="5" t="s">
        <v>19</v>
      </c>
      <c r="O1633" s="9"/>
      <c r="P1633" s="6" t="s">
        <v>4525</v>
      </c>
      <c r="Q1633" s="6" t="s">
        <v>4525</v>
      </c>
      <c r="R1633" s="6" t="e">
        <f>VLOOKUP(Table1[[#This Row],[SMT]],'2018 K-1 Export'!A1277:I2828,9,0)</f>
        <v>#N/A</v>
      </c>
      <c r="S1633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33" s="37" t="e">
        <f>VLOOKUP(Table1[[#This Row],[SMT]],'[1]Section 163(j) Election'!$A$5:$J$1406,7,0)</f>
        <v>#N/A</v>
      </c>
    </row>
    <row r="1634" spans="1:20" s="5" customFormat="1" ht="30" customHeight="1" x14ac:dyDescent="0.25">
      <c r="A1634" s="5" t="s">
        <v>3300</v>
      </c>
      <c r="B1634" s="15">
        <v>78691</v>
      </c>
      <c r="C1634" s="6">
        <v>100</v>
      </c>
      <c r="D1634" s="5" t="s">
        <v>3300</v>
      </c>
      <c r="E1634" s="5" t="s">
        <v>3318</v>
      </c>
      <c r="F1634" s="5" t="s">
        <v>3319</v>
      </c>
      <c r="G1634" s="5" t="s">
        <v>3284</v>
      </c>
      <c r="H1634" s="5" t="s">
        <v>524</v>
      </c>
      <c r="I1634" s="5" t="s">
        <v>43</v>
      </c>
      <c r="J1634" s="5" t="s">
        <v>19</v>
      </c>
      <c r="K1634" s="7">
        <v>43307</v>
      </c>
      <c r="L1634" s="7"/>
      <c r="M1634" s="6" t="s">
        <v>19</v>
      </c>
      <c r="N1634" s="5" t="s">
        <v>19</v>
      </c>
      <c r="O1634" s="9"/>
      <c r="P1634" s="6" t="s">
        <v>4525</v>
      </c>
      <c r="Q1634" s="6" t="s">
        <v>4525</v>
      </c>
      <c r="R1634" s="6" t="e">
        <f>VLOOKUP(Table1[[#This Row],[SMT]],'2018 K-1 Export'!A1278:I2829,9,0)</f>
        <v>#N/A</v>
      </c>
      <c r="S1634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34" s="38" t="e">
        <f>VLOOKUP(Table1[[#This Row],[SMT]],'[1]Section 163(j) Election'!$A$5:$J$1406,7,0)</f>
        <v>#N/A</v>
      </c>
    </row>
    <row r="1635" spans="1:20" s="5" customFormat="1" ht="30" customHeight="1" x14ac:dyDescent="0.25">
      <c r="A1635" s="5" t="s">
        <v>1595</v>
      </c>
      <c r="B1635" s="15">
        <v>78701</v>
      </c>
      <c r="C1635" s="6">
        <v>100</v>
      </c>
      <c r="D1635" s="5" t="s">
        <v>1595</v>
      </c>
      <c r="E1635" s="5" t="s">
        <v>1606</v>
      </c>
      <c r="F1635" s="5" t="s">
        <v>1607</v>
      </c>
      <c r="G1635" s="5" t="s">
        <v>1608</v>
      </c>
      <c r="H1635" s="5" t="s">
        <v>127</v>
      </c>
      <c r="I1635" s="5" t="s">
        <v>43</v>
      </c>
      <c r="J1635" s="5" t="s">
        <v>258</v>
      </c>
      <c r="K1635" s="7">
        <v>43462</v>
      </c>
      <c r="L1635" s="7"/>
      <c r="M1635" s="6" t="s">
        <v>83</v>
      </c>
      <c r="N1635" s="5" t="s">
        <v>47</v>
      </c>
      <c r="O1635" s="9">
        <f>_xlfn.IFNA(VLOOKUP(Table1[[#This Row],[SMT]],'[2]2018'!$A$7:$U$90,3,FALSE),VLOOKUP(Table1[[#This Row],[SMT]],'[2]2019'!$A$7:$T$120,4,FALSE))</f>
        <v>43831</v>
      </c>
      <c r="P1635" s="6" t="str">
        <f>_xlfn.IFNA(VLOOKUP(Table1[[#This Row],[SMT]],'[2]2018'!$A$7:$U$90,4,FALSE),VLOOKUP(Table1[[#This Row],[SMT]],'[2]2019'!$A$7:$T$120,5,FALSE))</f>
        <v>Yes</v>
      </c>
      <c r="Q1635" s="6" t="s">
        <v>4526</v>
      </c>
      <c r="R1635" s="6" t="e">
        <f>VLOOKUP(Table1[[#This Row],[SMT]],'2018 K-1 Export'!A539:I2090,9,0)</f>
        <v>#N/A</v>
      </c>
      <c r="S1635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35" s="37" t="e">
        <f>VLOOKUP(Table1[[#This Row],[SMT]],'[1]Section 163(j) Election'!$A$5:$J$1406,7,0)</f>
        <v>#N/A</v>
      </c>
    </row>
    <row r="1636" spans="1:20" s="5" customFormat="1" ht="30" customHeight="1" x14ac:dyDescent="0.25">
      <c r="A1636" s="5" t="s">
        <v>1745</v>
      </c>
      <c r="B1636" s="15">
        <v>78711</v>
      </c>
      <c r="C1636" s="6">
        <v>100</v>
      </c>
      <c r="D1636" s="5" t="s">
        <v>1745</v>
      </c>
      <c r="E1636" s="5" t="s">
        <v>1753</v>
      </c>
      <c r="F1636" s="5" t="s">
        <v>1754</v>
      </c>
      <c r="G1636" s="5" t="s">
        <v>1755</v>
      </c>
      <c r="H1636" s="5" t="s">
        <v>100</v>
      </c>
      <c r="I1636" s="5" t="s">
        <v>32</v>
      </c>
      <c r="J1636" s="5" t="s">
        <v>153</v>
      </c>
      <c r="K1636" s="7">
        <v>43629</v>
      </c>
      <c r="L1636" s="7"/>
      <c r="M1636" s="6" t="s">
        <v>70</v>
      </c>
      <c r="N1636" s="5" t="s">
        <v>47</v>
      </c>
      <c r="O1636" s="9">
        <f>_xlfn.IFNA(VLOOKUP(Table1[[#This Row],[SMT]],'[2]2018'!$A$7:$U$90,3,FALSE),VLOOKUP(Table1[[#This Row],[SMT]],'[2]2019'!$A$7:$T$120,4,FALSE))</f>
        <v>44166</v>
      </c>
      <c r="P1636" s="6" t="str">
        <f>_xlfn.IFNA(VLOOKUP(Table1[[#This Row],[SMT]],'[2]2018'!$A$7:$U$90,4,FALSE),VLOOKUP(Table1[[#This Row],[SMT]],'[2]2019'!$A$7:$T$120,5,FALSE))</f>
        <v>Yes</v>
      </c>
      <c r="Q1636" s="6" t="s">
        <v>4526</v>
      </c>
      <c r="R1636" s="6" t="e">
        <f>VLOOKUP(Table1[[#This Row],[SMT]],'2018 K-1 Export'!A599:I2150,9,0)</f>
        <v>#N/A</v>
      </c>
      <c r="S1636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36" s="38" t="e">
        <f>VLOOKUP(Table1[[#This Row],[SMT]],'[1]Section 163(j) Election'!$A$5:$J$1406,7,0)</f>
        <v>#N/A</v>
      </c>
    </row>
    <row r="1637" spans="1:20" s="5" customFormat="1" ht="30" customHeight="1" x14ac:dyDescent="0.25">
      <c r="A1637" s="5" t="s">
        <v>57</v>
      </c>
      <c r="B1637" s="15">
        <v>78735</v>
      </c>
      <c r="C1637" s="6">
        <v>100</v>
      </c>
      <c r="D1637" s="5" t="s">
        <v>57</v>
      </c>
      <c r="E1637" s="5" t="s">
        <v>79</v>
      </c>
      <c r="F1637" s="5" t="s">
        <v>80</v>
      </c>
      <c r="G1637" s="5" t="s">
        <v>81</v>
      </c>
      <c r="H1637" s="5" t="s">
        <v>68</v>
      </c>
      <c r="I1637" s="5" t="s">
        <v>32</v>
      </c>
      <c r="J1637" s="5" t="s">
        <v>82</v>
      </c>
      <c r="K1637" s="7">
        <v>43403</v>
      </c>
      <c r="L1637" s="7"/>
      <c r="M1637" s="6" t="s">
        <v>83</v>
      </c>
      <c r="N1637" s="5" t="s">
        <v>47</v>
      </c>
      <c r="O1637" s="9">
        <f>_xlfn.IFNA(VLOOKUP(Table1[[#This Row],[SMT]],'[2]2018'!$A$7:$U$90,3,FALSE),VLOOKUP(Table1[[#This Row],[SMT]],'[2]2019'!$A$7:$T$120,4,FALSE))</f>
        <v>44075</v>
      </c>
      <c r="P1637" s="6" t="str">
        <f>_xlfn.IFNA(VLOOKUP(Table1[[#This Row],[SMT]],'[2]2018'!$A$7:$U$90,4,FALSE),VLOOKUP(Table1[[#This Row],[SMT]],'[2]2019'!$A$7:$T$120,5,FALSE))</f>
        <v>Yes</v>
      </c>
      <c r="Q1637" s="6">
        <v>2018</v>
      </c>
      <c r="R1637" s="6" t="str">
        <f>VLOOKUP(Table1[[#This Row],[SMT]],'2018 K-1 Export'!A8:I1559,9,0)</f>
        <v>Yes</v>
      </c>
      <c r="S1637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37" s="37" t="e">
        <f>VLOOKUP(Table1[[#This Row],[SMT]],'[1]Section 163(j) Election'!$A$5:$J$1406,7,0)</f>
        <v>#N/A</v>
      </c>
    </row>
    <row r="1638" spans="1:20" s="5" customFormat="1" ht="30" customHeight="1" x14ac:dyDescent="0.25">
      <c r="A1638" s="5" t="s">
        <v>1279</v>
      </c>
      <c r="B1638" s="15">
        <v>78737</v>
      </c>
      <c r="C1638" s="6">
        <v>100</v>
      </c>
      <c r="D1638" s="5" t="s">
        <v>1279</v>
      </c>
      <c r="E1638" s="5" t="s">
        <v>1298</v>
      </c>
      <c r="F1638" s="5" t="s">
        <v>1299</v>
      </c>
      <c r="G1638" s="5" t="s">
        <v>1300</v>
      </c>
      <c r="H1638" s="5" t="s">
        <v>61</v>
      </c>
      <c r="I1638" s="5" t="s">
        <v>32</v>
      </c>
      <c r="J1638" s="5" t="s">
        <v>19</v>
      </c>
      <c r="K1638" s="7">
        <v>43763</v>
      </c>
      <c r="L1638" s="7"/>
      <c r="M1638" s="6" t="s">
        <v>483</v>
      </c>
      <c r="N1638" s="5" t="s">
        <v>47</v>
      </c>
      <c r="O1638" s="9">
        <f>_xlfn.IFNA(VLOOKUP(Table1[[#This Row],[SMT]],'[2]2018'!$A$7:$U$90,3,FALSE),VLOOKUP(Table1[[#This Row],[SMT]],'[2]2019'!$A$7:$T$120,4,FALSE))</f>
        <v>44501</v>
      </c>
      <c r="P1638" s="6" t="str">
        <f>_xlfn.IFNA(VLOOKUP(Table1[[#This Row],[SMT]],'[2]2018'!$A$7:$U$90,4,FALSE),VLOOKUP(Table1[[#This Row],[SMT]],'[2]2019'!$A$7:$T$120,5,FALSE))</f>
        <v>Yes</v>
      </c>
      <c r="Q1638" s="6" t="s">
        <v>4526</v>
      </c>
      <c r="R1638" s="6" t="e">
        <f>VLOOKUP(Table1[[#This Row],[SMT]],'2018 K-1 Export'!A412:I1963,9,0)</f>
        <v>#N/A</v>
      </c>
      <c r="S1638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38" s="38" t="e">
        <f>VLOOKUP(Table1[[#This Row],[SMT]],'[1]Section 163(j) Election'!$A$5:$J$1406,7,0)</f>
        <v>#N/A</v>
      </c>
    </row>
    <row r="1639" spans="1:20" s="5" customFormat="1" ht="30" customHeight="1" x14ac:dyDescent="0.25">
      <c r="A1639" s="5" t="s">
        <v>4031</v>
      </c>
      <c r="B1639" s="15">
        <v>78755</v>
      </c>
      <c r="C1639" s="6">
        <v>100</v>
      </c>
      <c r="D1639" s="5" t="s">
        <v>4031</v>
      </c>
      <c r="E1639" s="5" t="s">
        <v>4034</v>
      </c>
      <c r="F1639" s="5" t="s">
        <v>4035</v>
      </c>
      <c r="G1639" s="5" t="s">
        <v>960</v>
      </c>
      <c r="H1639" s="5" t="s">
        <v>524</v>
      </c>
      <c r="I1639" s="5" t="s">
        <v>43</v>
      </c>
      <c r="J1639" s="5" t="s">
        <v>116</v>
      </c>
      <c r="K1639" s="7">
        <v>43544</v>
      </c>
      <c r="L1639" s="7"/>
      <c r="M1639" s="6" t="s">
        <v>83</v>
      </c>
      <c r="N1639" s="5" t="s">
        <v>47</v>
      </c>
      <c r="O1639" s="9">
        <f>_xlfn.IFNA(VLOOKUP(Table1[[#This Row],[SMT]],'[2]2018'!$A$7:$U$90,3,FALSE),VLOOKUP(Table1[[#This Row],[SMT]],'[2]2019'!$A$7:$T$120,4,FALSE))</f>
        <v>43983</v>
      </c>
      <c r="P1639" s="6" t="str">
        <f>_xlfn.IFNA(VLOOKUP(Table1[[#This Row],[SMT]],'[2]2018'!$A$7:$U$90,4,FALSE),VLOOKUP(Table1[[#This Row],[SMT]],'[2]2019'!$A$7:$T$120,5,FALSE))</f>
        <v>Yes</v>
      </c>
      <c r="Q1639" s="6" t="s">
        <v>4526</v>
      </c>
      <c r="R1639" s="6" t="e">
        <f>VLOOKUP(Table1[[#This Row],[SMT]],'2018 K-1 Export'!A1587:I3138,9,0)</f>
        <v>#N/A</v>
      </c>
      <c r="S1639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39" s="37" t="e">
        <f>VLOOKUP(Table1[[#This Row],[SMT]],'[1]Section 163(j) Election'!$A$5:$J$1406,7,0)</f>
        <v>#N/A</v>
      </c>
    </row>
    <row r="1640" spans="1:20" s="5" customFormat="1" ht="30" customHeight="1" x14ac:dyDescent="0.25">
      <c r="A1640" s="5" t="s">
        <v>3300</v>
      </c>
      <c r="B1640" s="15">
        <v>78759</v>
      </c>
      <c r="C1640" s="6">
        <v>100</v>
      </c>
      <c r="D1640" s="5" t="s">
        <v>3300</v>
      </c>
      <c r="E1640" s="5" t="s">
        <v>3320</v>
      </c>
      <c r="F1640" s="5" t="s">
        <v>3321</v>
      </c>
      <c r="G1640" s="5" t="s">
        <v>3284</v>
      </c>
      <c r="H1640" s="5" t="s">
        <v>524</v>
      </c>
      <c r="I1640" s="5" t="s">
        <v>43</v>
      </c>
      <c r="J1640" s="5" t="s">
        <v>19</v>
      </c>
      <c r="K1640" s="7">
        <v>43439</v>
      </c>
      <c r="L1640" s="7"/>
      <c r="M1640" s="6" t="s">
        <v>19</v>
      </c>
      <c r="N1640" s="5" t="s">
        <v>19</v>
      </c>
      <c r="O1640" s="9"/>
      <c r="P1640" s="6" t="s">
        <v>4525</v>
      </c>
      <c r="Q1640" s="6" t="s">
        <v>4525</v>
      </c>
      <c r="R1640" s="6" t="e">
        <f>VLOOKUP(Table1[[#This Row],[SMT]],'2018 K-1 Export'!A1279:I2830,9,0)</f>
        <v>#N/A</v>
      </c>
      <c r="S1640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40" s="38" t="e">
        <f>VLOOKUP(Table1[[#This Row],[SMT]],'[1]Section 163(j) Election'!$A$5:$J$1406,7,0)</f>
        <v>#N/A</v>
      </c>
    </row>
    <row r="1641" spans="1:20" s="5" customFormat="1" ht="30" customHeight="1" x14ac:dyDescent="0.25">
      <c r="A1641" s="5" t="s">
        <v>3300</v>
      </c>
      <c r="B1641" s="15">
        <v>78760</v>
      </c>
      <c r="C1641" s="6">
        <v>100</v>
      </c>
      <c r="D1641" s="5" t="s">
        <v>3300</v>
      </c>
      <c r="E1641" s="5" t="s">
        <v>3322</v>
      </c>
      <c r="F1641" s="5" t="s">
        <v>3323</v>
      </c>
      <c r="G1641" s="5" t="s">
        <v>3284</v>
      </c>
      <c r="H1641" s="5" t="s">
        <v>524</v>
      </c>
      <c r="I1641" s="5" t="s">
        <v>43</v>
      </c>
      <c r="J1641" s="5" t="s">
        <v>19</v>
      </c>
      <c r="K1641" s="7">
        <v>43397</v>
      </c>
      <c r="L1641" s="7"/>
      <c r="M1641" s="6" t="s">
        <v>19</v>
      </c>
      <c r="N1641" s="5" t="s">
        <v>19</v>
      </c>
      <c r="O1641" s="9"/>
      <c r="P1641" s="6" t="s">
        <v>4525</v>
      </c>
      <c r="Q1641" s="6" t="s">
        <v>4525</v>
      </c>
      <c r="R1641" s="6" t="e">
        <f>VLOOKUP(Table1[[#This Row],[SMT]],'2018 K-1 Export'!A1280:I2831,9,0)</f>
        <v>#N/A</v>
      </c>
      <c r="S1641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41" s="37" t="e">
        <f>VLOOKUP(Table1[[#This Row],[SMT]],'[1]Section 163(j) Election'!$A$5:$J$1406,7,0)</f>
        <v>#N/A</v>
      </c>
    </row>
    <row r="1642" spans="1:20" s="5" customFormat="1" ht="30" customHeight="1" x14ac:dyDescent="0.25">
      <c r="A1642" s="5" t="s">
        <v>3300</v>
      </c>
      <c r="B1642" s="15">
        <v>78766</v>
      </c>
      <c r="C1642" s="6">
        <v>100</v>
      </c>
      <c r="D1642" s="5" t="s">
        <v>3300</v>
      </c>
      <c r="E1642" s="5" t="s">
        <v>3324</v>
      </c>
      <c r="F1642" s="5" t="s">
        <v>3325</v>
      </c>
      <c r="G1642" s="5" t="s">
        <v>3281</v>
      </c>
      <c r="H1642" s="5" t="s">
        <v>524</v>
      </c>
      <c r="I1642" s="5" t="s">
        <v>43</v>
      </c>
      <c r="J1642" s="5" t="s">
        <v>19</v>
      </c>
      <c r="K1642" s="7">
        <v>43454</v>
      </c>
      <c r="L1642" s="7"/>
      <c r="M1642" s="6" t="s">
        <v>19</v>
      </c>
      <c r="N1642" s="5" t="s">
        <v>19</v>
      </c>
      <c r="O1642" s="9"/>
      <c r="P1642" s="6" t="s">
        <v>4525</v>
      </c>
      <c r="Q1642" s="6" t="s">
        <v>4525</v>
      </c>
      <c r="R1642" s="6" t="e">
        <f>VLOOKUP(Table1[[#This Row],[SMT]],'2018 K-1 Export'!A1281:I2832,9,0)</f>
        <v>#N/A</v>
      </c>
      <c r="S1642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42" s="38" t="e">
        <f>VLOOKUP(Table1[[#This Row],[SMT]],'[1]Section 163(j) Election'!$A$5:$J$1406,7,0)</f>
        <v>#N/A</v>
      </c>
    </row>
    <row r="1643" spans="1:20" s="5" customFormat="1" ht="30" customHeight="1" x14ac:dyDescent="0.25">
      <c r="A1643" s="5" t="s">
        <v>1595</v>
      </c>
      <c r="B1643" s="15">
        <v>78770</v>
      </c>
      <c r="C1643" s="6">
        <v>100</v>
      </c>
      <c r="D1643" s="5" t="s">
        <v>1595</v>
      </c>
      <c r="E1643" s="5" t="s">
        <v>1609</v>
      </c>
      <c r="F1643" s="5" t="s">
        <v>1610</v>
      </c>
      <c r="G1643" s="5" t="s">
        <v>1367</v>
      </c>
      <c r="H1643" s="5" t="s">
        <v>42</v>
      </c>
      <c r="I1643" s="5" t="s">
        <v>43</v>
      </c>
      <c r="J1643" s="5" t="s">
        <v>1348</v>
      </c>
      <c r="K1643" s="7">
        <v>43417</v>
      </c>
      <c r="L1643" s="7"/>
      <c r="M1643" s="6" t="s">
        <v>83</v>
      </c>
      <c r="N1643" s="5" t="s">
        <v>47</v>
      </c>
      <c r="O1643" s="9">
        <f>_xlfn.IFNA(VLOOKUP(Table1[[#This Row],[SMT]],'[2]2018'!$A$7:$U$90,3,FALSE),VLOOKUP(Table1[[#This Row],[SMT]],'[2]2019'!$A$7:$T$120,4,FALSE))</f>
        <v>43800</v>
      </c>
      <c r="P1643" s="6" t="str">
        <f>_xlfn.IFNA(VLOOKUP(Table1[[#This Row],[SMT]],'[2]2018'!$A$7:$U$90,4,FALSE),VLOOKUP(Table1[[#This Row],[SMT]],'[2]2019'!$A$7:$T$120,5,FALSE))</f>
        <v>Yes</v>
      </c>
      <c r="Q1643" s="6" t="s">
        <v>4526</v>
      </c>
      <c r="R1643" s="6" t="str">
        <f>VLOOKUP(Table1[[#This Row],[SMT]],'2018 K-1 Export'!A540:I2091,9,0)</f>
        <v>No</v>
      </c>
      <c r="S1643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43" s="37" t="e">
        <f>VLOOKUP(Table1[[#This Row],[SMT]],'[1]Section 163(j) Election'!$A$5:$J$1406,7,0)</f>
        <v>#N/A</v>
      </c>
    </row>
    <row r="1644" spans="1:20" s="5" customFormat="1" ht="30" customHeight="1" x14ac:dyDescent="0.25">
      <c r="A1644" s="5" t="s">
        <v>1595</v>
      </c>
      <c r="B1644" s="15">
        <v>78771</v>
      </c>
      <c r="C1644" s="6">
        <v>100</v>
      </c>
      <c r="D1644" s="5" t="s">
        <v>1595</v>
      </c>
      <c r="E1644" s="5" t="s">
        <v>1611</v>
      </c>
      <c r="F1644" s="5" t="s">
        <v>1612</v>
      </c>
      <c r="G1644" s="5" t="s">
        <v>1613</v>
      </c>
      <c r="H1644" s="5" t="s">
        <v>53</v>
      </c>
      <c r="I1644" s="5" t="s">
        <v>43</v>
      </c>
      <c r="J1644" s="5" t="s">
        <v>1614</v>
      </c>
      <c r="K1644" s="7">
        <v>43574</v>
      </c>
      <c r="L1644" s="7"/>
      <c r="M1644" s="6" t="s">
        <v>83</v>
      </c>
      <c r="N1644" s="5" t="s">
        <v>26</v>
      </c>
      <c r="O1644" s="9">
        <f>_xlfn.IFNA(VLOOKUP(Table1[[#This Row],[SMT]],'[2]2018'!$A$7:$U$90,3,FALSE),VLOOKUP(Table1[[#This Row],[SMT]],'[2]2019'!$A$7:$T$120,4,FALSE))</f>
        <v>43831</v>
      </c>
      <c r="P1644" s="6" t="str">
        <f>_xlfn.IFNA(VLOOKUP(Table1[[#This Row],[SMT]],'[2]2018'!$A$7:$U$90,4,FALSE),VLOOKUP(Table1[[#This Row],[SMT]],'[2]2019'!$A$7:$T$120,5,FALSE))</f>
        <v>Yes</v>
      </c>
      <c r="Q1644" s="6" t="s">
        <v>4526</v>
      </c>
      <c r="R1644" s="6" t="e">
        <f>VLOOKUP(Table1[[#This Row],[SMT]],'2018 K-1 Export'!A541:I2092,9,0)</f>
        <v>#N/A</v>
      </c>
      <c r="S1644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44" s="38" t="e">
        <f>VLOOKUP(Table1[[#This Row],[SMT]],'[1]Section 163(j) Election'!$A$5:$J$1406,7,0)</f>
        <v>#N/A</v>
      </c>
    </row>
    <row r="1645" spans="1:20" s="5" customFormat="1" ht="30" customHeight="1" x14ac:dyDescent="0.25">
      <c r="A1645" s="5" t="s">
        <v>1595</v>
      </c>
      <c r="B1645" s="15">
        <v>78772</v>
      </c>
      <c r="C1645" s="6">
        <v>100</v>
      </c>
      <c r="D1645" s="5" t="s">
        <v>1595</v>
      </c>
      <c r="E1645" s="5" t="s">
        <v>1615</v>
      </c>
      <c r="F1645" s="5" t="s">
        <v>1616</v>
      </c>
      <c r="G1645" s="5" t="s">
        <v>1396</v>
      </c>
      <c r="H1645" s="5" t="s">
        <v>42</v>
      </c>
      <c r="I1645" s="5" t="s">
        <v>43</v>
      </c>
      <c r="J1645" s="5" t="s">
        <v>1348</v>
      </c>
      <c r="K1645" s="7">
        <v>43734</v>
      </c>
      <c r="L1645" s="7"/>
      <c r="M1645" s="6" t="s">
        <v>70</v>
      </c>
      <c r="N1645" s="5" t="s">
        <v>47</v>
      </c>
      <c r="O1645" s="9">
        <f>_xlfn.IFNA(VLOOKUP(Table1[[#This Row],[SMT]],'[2]2018'!$A$7:$U$90,3,FALSE),VLOOKUP(Table1[[#This Row],[SMT]],'[2]2019'!$A$7:$T$120,4,FALSE))</f>
        <v>44166</v>
      </c>
      <c r="P1645" s="6" t="str">
        <f>_xlfn.IFNA(VLOOKUP(Table1[[#This Row],[SMT]],'[2]2018'!$A$7:$U$90,4,FALSE),VLOOKUP(Table1[[#This Row],[SMT]],'[2]2019'!$A$7:$T$120,5,FALSE))</f>
        <v>Yes</v>
      </c>
      <c r="Q1645" s="6" t="s">
        <v>4526</v>
      </c>
      <c r="R1645" s="6" t="e">
        <f>VLOOKUP(Table1[[#This Row],[SMT]],'2018 K-1 Export'!A542:I2093,9,0)</f>
        <v>#N/A</v>
      </c>
      <c r="S1645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45" s="37" t="e">
        <f>VLOOKUP(Table1[[#This Row],[SMT]],'[1]Section 163(j) Election'!$A$5:$J$1406,7,0)</f>
        <v>#N/A</v>
      </c>
    </row>
    <row r="1646" spans="1:20" s="5" customFormat="1" ht="30" customHeight="1" x14ac:dyDescent="0.25">
      <c r="A1646" s="5" t="s">
        <v>3370</v>
      </c>
      <c r="B1646" s="15">
        <v>78776</v>
      </c>
      <c r="C1646" s="6">
        <v>100</v>
      </c>
      <c r="D1646" s="5" t="s">
        <v>3370</v>
      </c>
      <c r="E1646" s="5" t="s">
        <v>3391</v>
      </c>
      <c r="F1646" s="5" t="s">
        <v>3392</v>
      </c>
      <c r="G1646" s="5" t="s">
        <v>3203</v>
      </c>
      <c r="H1646" s="5" t="s">
        <v>100</v>
      </c>
      <c r="I1646" s="5" t="s">
        <v>32</v>
      </c>
      <c r="J1646" s="5" t="s">
        <v>3204</v>
      </c>
      <c r="K1646" s="7">
        <v>43672</v>
      </c>
      <c r="L1646" s="7"/>
      <c r="M1646" s="6" t="s">
        <v>83</v>
      </c>
      <c r="N1646" s="5" t="s">
        <v>47</v>
      </c>
      <c r="O1646" s="9">
        <f>_xlfn.IFNA(VLOOKUP(Table1[[#This Row],[SMT]],'[2]2018'!$A$7:$U$90,3,FALSE),VLOOKUP(Table1[[#This Row],[SMT]],'[2]2019'!$A$7:$T$120,4,FALSE))</f>
        <v>43983</v>
      </c>
      <c r="P1646" s="6" t="str">
        <f>_xlfn.IFNA(VLOOKUP(Table1[[#This Row],[SMT]],'[2]2018'!$A$7:$U$90,4,FALSE),VLOOKUP(Table1[[#This Row],[SMT]],'[2]2019'!$A$7:$T$120,5,FALSE))</f>
        <v>Yes</v>
      </c>
      <c r="Q1646" s="6" t="s">
        <v>4526</v>
      </c>
      <c r="R1646" s="6" t="e">
        <f>VLOOKUP(Table1[[#This Row],[SMT]],'2018 K-1 Export'!A1317:I2868,9,0)</f>
        <v>#N/A</v>
      </c>
      <c r="S1646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46" s="38" t="e">
        <f>VLOOKUP(Table1[[#This Row],[SMT]],'[1]Section 163(j) Election'!$A$5:$J$1406,7,0)</f>
        <v>#N/A</v>
      </c>
    </row>
    <row r="1647" spans="1:20" s="5" customFormat="1" ht="30" customHeight="1" x14ac:dyDescent="0.25">
      <c r="A1647" s="5" t="s">
        <v>1977</v>
      </c>
      <c r="B1647" s="15">
        <v>78796</v>
      </c>
      <c r="C1647" s="6">
        <v>100</v>
      </c>
      <c r="D1647" s="5" t="s">
        <v>1977</v>
      </c>
      <c r="E1647" s="5" t="s">
        <v>1983</v>
      </c>
      <c r="F1647" s="5" t="s">
        <v>1984</v>
      </c>
      <c r="G1647" s="5" t="s">
        <v>1188</v>
      </c>
      <c r="H1647" s="5" t="s">
        <v>100</v>
      </c>
      <c r="I1647" s="5" t="s">
        <v>32</v>
      </c>
      <c r="J1647" s="5" t="s">
        <v>89</v>
      </c>
      <c r="K1647" s="7">
        <v>43686</v>
      </c>
      <c r="L1647" s="7"/>
      <c r="M1647" s="6" t="s">
        <v>83</v>
      </c>
      <c r="N1647" s="5" t="s">
        <v>47</v>
      </c>
      <c r="O1647" s="9">
        <f>_xlfn.IFNA(VLOOKUP(Table1[[#This Row],[SMT]],'[2]2018'!$A$7:$U$90,3,FALSE),VLOOKUP(Table1[[#This Row],[SMT]],'[2]2019'!$A$7:$T$120,4,FALSE))</f>
        <v>43983</v>
      </c>
      <c r="P1647" s="6" t="str">
        <f>_xlfn.IFNA(VLOOKUP(Table1[[#This Row],[SMT]],'[2]2018'!$A$7:$U$90,4,FALSE),VLOOKUP(Table1[[#This Row],[SMT]],'[2]2019'!$A$7:$T$120,5,FALSE))</f>
        <v>Yes</v>
      </c>
      <c r="Q1647" s="6" t="s">
        <v>4526</v>
      </c>
      <c r="R1647" s="6" t="e">
        <f>VLOOKUP(Table1[[#This Row],[SMT]],'2018 K-1 Export'!A715:I2266,9,0)</f>
        <v>#N/A</v>
      </c>
      <c r="S1647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47" s="37" t="e">
        <f>VLOOKUP(Table1[[#This Row],[SMT]],'[1]Section 163(j) Election'!$A$5:$J$1406,7,0)</f>
        <v>#N/A</v>
      </c>
    </row>
    <row r="1648" spans="1:20" s="5" customFormat="1" ht="30" customHeight="1" x14ac:dyDescent="0.25">
      <c r="A1648" s="5" t="s">
        <v>3370</v>
      </c>
      <c r="B1648" s="15">
        <v>78808</v>
      </c>
      <c r="C1648" s="6">
        <v>100</v>
      </c>
      <c r="D1648" s="5" t="s">
        <v>3370</v>
      </c>
      <c r="E1648" s="5" t="s">
        <v>3393</v>
      </c>
      <c r="F1648" s="5" t="s">
        <v>3394</v>
      </c>
      <c r="G1648" s="5" t="s">
        <v>887</v>
      </c>
      <c r="H1648" s="5" t="s">
        <v>53</v>
      </c>
      <c r="I1648" s="5" t="s">
        <v>43</v>
      </c>
      <c r="J1648" s="5" t="s">
        <v>323</v>
      </c>
      <c r="K1648" s="7">
        <v>43573</v>
      </c>
      <c r="L1648" s="7"/>
      <c r="M1648" s="6" t="s">
        <v>83</v>
      </c>
      <c r="N1648" s="5" t="s">
        <v>47</v>
      </c>
      <c r="O1648" s="9">
        <f>_xlfn.IFNA(VLOOKUP(Table1[[#This Row],[SMT]],'[2]2018'!$A$7:$U$90,3,FALSE),VLOOKUP(Table1[[#This Row],[SMT]],'[2]2019'!$A$7:$T$120,4,FALSE))</f>
        <v>43922</v>
      </c>
      <c r="P1648" s="6" t="str">
        <f>_xlfn.IFNA(VLOOKUP(Table1[[#This Row],[SMT]],'[2]2018'!$A$7:$U$90,4,FALSE),VLOOKUP(Table1[[#This Row],[SMT]],'[2]2019'!$A$7:$T$120,5,FALSE))</f>
        <v>Yes</v>
      </c>
      <c r="Q1648" s="6" t="s">
        <v>4526</v>
      </c>
      <c r="R1648" s="6" t="e">
        <f>VLOOKUP(Table1[[#This Row],[SMT]],'2018 K-1 Export'!A1318:I2869,9,0)</f>
        <v>#N/A</v>
      </c>
      <c r="S1648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48" s="38" t="e">
        <f>VLOOKUP(Table1[[#This Row],[SMT]],'[1]Section 163(j) Election'!$A$5:$J$1406,7,0)</f>
        <v>#N/A</v>
      </c>
    </row>
    <row r="1649" spans="1:20" s="5" customFormat="1" ht="30" customHeight="1" x14ac:dyDescent="0.25">
      <c r="A1649" s="5" t="s">
        <v>666</v>
      </c>
      <c r="B1649" s="15">
        <v>78809</v>
      </c>
      <c r="C1649" s="6">
        <v>100</v>
      </c>
      <c r="D1649" s="5" t="s">
        <v>666</v>
      </c>
      <c r="E1649" s="5" t="s">
        <v>683</v>
      </c>
      <c r="F1649" s="5" t="s">
        <v>684</v>
      </c>
      <c r="G1649" s="5" t="s">
        <v>685</v>
      </c>
      <c r="H1649" s="5" t="s">
        <v>463</v>
      </c>
      <c r="I1649" s="5" t="s">
        <v>452</v>
      </c>
      <c r="J1649" s="5" t="s">
        <v>453</v>
      </c>
      <c r="K1649" s="7">
        <v>43643</v>
      </c>
      <c r="L1649" s="7"/>
      <c r="M1649" s="6" t="s">
        <v>70</v>
      </c>
      <c r="N1649" s="5" t="s">
        <v>47</v>
      </c>
      <c r="O1649" s="9">
        <f>_xlfn.IFNA(VLOOKUP(Table1[[#This Row],[SMT]],'[2]2018'!$A$7:$U$90,3,FALSE),VLOOKUP(Table1[[#This Row],[SMT]],'[2]2019'!$A$7:$T$120,4,FALSE))</f>
        <v>44378</v>
      </c>
      <c r="P1649" s="6" t="str">
        <f>_xlfn.IFNA(VLOOKUP(Table1[[#This Row],[SMT]],'[2]2018'!$A$7:$U$90,4,FALSE),VLOOKUP(Table1[[#This Row],[SMT]],'[2]2019'!$A$7:$T$120,5,FALSE))</f>
        <v>Yes</v>
      </c>
      <c r="Q1649" s="6" t="s">
        <v>4526</v>
      </c>
      <c r="R1649" s="6" t="e">
        <f>VLOOKUP(Table1[[#This Row],[SMT]],'2018 K-1 Export'!A185:I1736,9,0)</f>
        <v>#N/A</v>
      </c>
      <c r="S1649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49" s="37" t="e">
        <f>VLOOKUP(Table1[[#This Row],[SMT]],'[1]Section 163(j) Election'!$A$5:$J$1406,7,0)</f>
        <v>#N/A</v>
      </c>
    </row>
    <row r="1650" spans="1:20" s="5" customFormat="1" ht="30" customHeight="1" x14ac:dyDescent="0.25">
      <c r="A1650" s="5" t="s">
        <v>3370</v>
      </c>
      <c r="B1650" s="15">
        <v>78812</v>
      </c>
      <c r="C1650" s="6">
        <v>100</v>
      </c>
      <c r="D1650" s="5" t="s">
        <v>3370</v>
      </c>
      <c r="E1650" s="5" t="s">
        <v>3395</v>
      </c>
      <c r="F1650" s="5" t="s">
        <v>3396</v>
      </c>
      <c r="G1650" s="5" t="s">
        <v>73</v>
      </c>
      <c r="H1650" s="5" t="s">
        <v>61</v>
      </c>
      <c r="I1650" s="5" t="s">
        <v>32</v>
      </c>
      <c r="J1650" s="5" t="s">
        <v>62</v>
      </c>
      <c r="K1650" s="7">
        <v>43675</v>
      </c>
      <c r="L1650" s="7"/>
      <c r="M1650" s="6" t="s">
        <v>83</v>
      </c>
      <c r="N1650" s="5" t="s">
        <v>47</v>
      </c>
      <c r="O1650" s="9">
        <f>_xlfn.IFNA(VLOOKUP(Table1[[#This Row],[SMT]],'[2]2018'!$A$7:$U$90,3,FALSE),VLOOKUP(Table1[[#This Row],[SMT]],'[2]2019'!$A$7:$T$120,4,FALSE))</f>
        <v>44075</v>
      </c>
      <c r="P1650" s="6" t="str">
        <f>_xlfn.IFNA(VLOOKUP(Table1[[#This Row],[SMT]],'[2]2018'!$A$7:$U$90,4,FALSE),VLOOKUP(Table1[[#This Row],[SMT]],'[2]2019'!$A$7:$T$120,5,FALSE))</f>
        <v>Yes</v>
      </c>
      <c r="Q1650" s="6" t="s">
        <v>4526</v>
      </c>
      <c r="R1650" s="6" t="e">
        <f>VLOOKUP(Table1[[#This Row],[SMT]],'2018 K-1 Export'!A1319:I2870,9,0)</f>
        <v>#N/A</v>
      </c>
      <c r="S1650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50" s="38" t="e">
        <f>VLOOKUP(Table1[[#This Row],[SMT]],'[1]Section 163(j) Election'!$A$5:$J$1406,7,0)</f>
        <v>#N/A</v>
      </c>
    </row>
    <row r="1651" spans="1:20" s="5" customFormat="1" ht="30" customHeight="1" x14ac:dyDescent="0.25">
      <c r="A1651" s="5" t="s">
        <v>1279</v>
      </c>
      <c r="B1651" s="15">
        <v>78818</v>
      </c>
      <c r="C1651" s="6">
        <v>100</v>
      </c>
      <c r="D1651" s="5" t="s">
        <v>1279</v>
      </c>
      <c r="E1651" s="5" t="s">
        <v>1301</v>
      </c>
      <c r="F1651" s="5" t="s">
        <v>1302</v>
      </c>
      <c r="G1651" s="5" t="s">
        <v>1303</v>
      </c>
      <c r="H1651" s="5" t="s">
        <v>77</v>
      </c>
      <c r="I1651" s="5" t="s">
        <v>32</v>
      </c>
      <c r="J1651" s="5" t="s">
        <v>1161</v>
      </c>
      <c r="K1651" s="7">
        <v>43636</v>
      </c>
      <c r="L1651" s="7"/>
      <c r="M1651" s="6" t="s">
        <v>70</v>
      </c>
      <c r="N1651" s="5" t="s">
        <v>47</v>
      </c>
      <c r="O1651" s="9">
        <f>_xlfn.IFNA(VLOOKUP(Table1[[#This Row],[SMT]],'[2]2018'!$A$7:$U$90,3,FALSE),VLOOKUP(Table1[[#This Row],[SMT]],'[2]2019'!$A$7:$T$120,4,FALSE))</f>
        <v>44044</v>
      </c>
      <c r="P1651" s="6" t="str">
        <f>_xlfn.IFNA(VLOOKUP(Table1[[#This Row],[SMT]],'[2]2018'!$A$7:$U$90,4,FALSE),VLOOKUP(Table1[[#This Row],[SMT]],'[2]2019'!$A$7:$T$120,5,FALSE))</f>
        <v>Yes</v>
      </c>
      <c r="Q1651" s="6" t="s">
        <v>4526</v>
      </c>
      <c r="R1651" s="6" t="e">
        <f>VLOOKUP(Table1[[#This Row],[SMT]],'2018 K-1 Export'!A413:I1964,9,0)</f>
        <v>#N/A</v>
      </c>
      <c r="S1651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51" s="37" t="e">
        <f>VLOOKUP(Table1[[#This Row],[SMT]],'[1]Section 163(j) Election'!$A$5:$J$1406,7,0)</f>
        <v>#N/A</v>
      </c>
    </row>
    <row r="1652" spans="1:20" s="5" customFormat="1" ht="30" customHeight="1" x14ac:dyDescent="0.25">
      <c r="B1652" s="15">
        <v>78821</v>
      </c>
      <c r="C1652" s="6">
        <v>100</v>
      </c>
      <c r="D1652" s="5" t="s">
        <v>4047</v>
      </c>
      <c r="E1652" s="5" t="s">
        <v>4544</v>
      </c>
      <c r="G1652" s="5" t="s">
        <v>4553</v>
      </c>
      <c r="K1652" s="7">
        <v>43783</v>
      </c>
      <c r="L1652" s="7"/>
      <c r="M1652" s="6"/>
      <c r="O1652" s="9">
        <v>44317</v>
      </c>
      <c r="P1652" s="47" t="s">
        <v>21</v>
      </c>
      <c r="Q1652" s="6" t="s">
        <v>4526</v>
      </c>
      <c r="R1652" s="6"/>
      <c r="S1652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52" s="38" t="e">
        <f>VLOOKUP(Table1[[#This Row],[SMT]],'[1]Section 163(j) Election'!$A$5:$J$1406,7,0)</f>
        <v>#N/A</v>
      </c>
    </row>
    <row r="1653" spans="1:20" s="5" customFormat="1" ht="30" customHeight="1" x14ac:dyDescent="0.25">
      <c r="A1653" s="5" t="s">
        <v>3370</v>
      </c>
      <c r="B1653" s="15">
        <v>78830</v>
      </c>
      <c r="C1653" s="6">
        <v>100</v>
      </c>
      <c r="D1653" s="5" t="s">
        <v>3370</v>
      </c>
      <c r="E1653" s="5" t="s">
        <v>3397</v>
      </c>
      <c r="F1653" s="5" t="s">
        <v>3398</v>
      </c>
      <c r="G1653" s="5" t="s">
        <v>1774</v>
      </c>
      <c r="H1653" s="5" t="s">
        <v>203</v>
      </c>
      <c r="I1653" s="5" t="s">
        <v>133</v>
      </c>
      <c r="J1653" s="5" t="s">
        <v>19</v>
      </c>
      <c r="K1653" s="7">
        <v>43746</v>
      </c>
      <c r="L1653" s="7"/>
      <c r="M1653" s="6" t="s">
        <v>83</v>
      </c>
      <c r="N1653" s="5" t="s">
        <v>26</v>
      </c>
      <c r="O1653" s="9">
        <f>_xlfn.IFNA(VLOOKUP(Table1[[#This Row],[SMT]],'[2]2018'!$A$7:$U$90,3,FALSE),VLOOKUP(Table1[[#This Row],[SMT]],'[2]2019'!$A$7:$T$120,4,FALSE))</f>
        <v>44378</v>
      </c>
      <c r="P1653" s="6" t="str">
        <f>_xlfn.IFNA(VLOOKUP(Table1[[#This Row],[SMT]],'[2]2018'!$A$7:$U$90,4,FALSE),VLOOKUP(Table1[[#This Row],[SMT]],'[2]2019'!$A$7:$T$120,5,FALSE))</f>
        <v>Yes</v>
      </c>
      <c r="Q1653" s="6" t="s">
        <v>4526</v>
      </c>
      <c r="R1653" s="6" t="e">
        <f>VLOOKUP(Table1[[#This Row],[SMT]],'2018 K-1 Export'!A1320:I2871,9,0)</f>
        <v>#N/A</v>
      </c>
      <c r="S1653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53" s="37" t="e">
        <f>VLOOKUP(Table1[[#This Row],[SMT]],'[1]Section 163(j) Election'!$A$5:$J$1406,7,0)</f>
        <v>#N/A</v>
      </c>
    </row>
    <row r="1654" spans="1:20" s="5" customFormat="1" ht="30" customHeight="1" x14ac:dyDescent="0.25">
      <c r="A1654" s="5" t="s">
        <v>3230</v>
      </c>
      <c r="B1654" s="15">
        <v>78832</v>
      </c>
      <c r="C1654" s="6">
        <v>100</v>
      </c>
      <c r="D1654" s="5" t="s">
        <v>3230</v>
      </c>
      <c r="E1654" s="5" t="s">
        <v>3276</v>
      </c>
      <c r="F1654" s="5" t="s">
        <v>3277</v>
      </c>
      <c r="G1654" s="5" t="s">
        <v>3239</v>
      </c>
      <c r="H1654" s="5" t="s">
        <v>3240</v>
      </c>
      <c r="I1654" s="5" t="s">
        <v>32</v>
      </c>
      <c r="J1654" s="5" t="s">
        <v>153</v>
      </c>
      <c r="K1654" s="7">
        <v>43727</v>
      </c>
      <c r="L1654" s="7"/>
      <c r="M1654" s="6" t="s">
        <v>70</v>
      </c>
      <c r="N1654" s="5" t="s">
        <v>101</v>
      </c>
      <c r="O1654" s="9">
        <f>_xlfn.IFNA(VLOOKUP(Table1[[#This Row],[SMT]],'[2]2018'!$A$7:$U$90,3,FALSE),VLOOKUP(Table1[[#This Row],[SMT]],'[2]2019'!$A$7:$T$120,4,FALSE))</f>
        <v>44228</v>
      </c>
      <c r="P1654" s="6" t="str">
        <f>_xlfn.IFNA(VLOOKUP(Table1[[#This Row],[SMT]],'[2]2018'!$A$7:$U$90,4,FALSE),VLOOKUP(Table1[[#This Row],[SMT]],'[2]2019'!$A$7:$T$120,5,FALSE))</f>
        <v>Yes</v>
      </c>
      <c r="Q1654" s="6" t="s">
        <v>4526</v>
      </c>
      <c r="R1654" s="6" t="e">
        <f>VLOOKUP(Table1[[#This Row],[SMT]],'2018 K-1 Export'!A1258:I2809,9,0)</f>
        <v>#N/A</v>
      </c>
      <c r="S1654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54" s="38" t="e">
        <f>VLOOKUP(Table1[[#This Row],[SMT]],'[1]Section 163(j) Election'!$A$5:$J$1406,7,0)</f>
        <v>#N/A</v>
      </c>
    </row>
    <row r="1655" spans="1:20" s="5" customFormat="1" ht="30" customHeight="1" x14ac:dyDescent="0.25">
      <c r="A1655" s="5" t="s">
        <v>3230</v>
      </c>
      <c r="B1655" s="15">
        <v>78832</v>
      </c>
      <c r="C1655" s="6">
        <v>100</v>
      </c>
      <c r="D1655" s="5" t="s">
        <v>3230</v>
      </c>
      <c r="E1655" s="5" t="s">
        <v>3276</v>
      </c>
      <c r="F1655" s="5" t="s">
        <v>3277</v>
      </c>
      <c r="G1655" s="5" t="s">
        <v>3239</v>
      </c>
      <c r="H1655" s="5" t="s">
        <v>100</v>
      </c>
      <c r="I1655" s="5" t="s">
        <v>32</v>
      </c>
      <c r="J1655" s="5" t="s">
        <v>153</v>
      </c>
      <c r="K1655" s="7">
        <v>43727</v>
      </c>
      <c r="L1655" s="7"/>
      <c r="M1655" s="6" t="s">
        <v>70</v>
      </c>
      <c r="N1655" s="5" t="s">
        <v>101</v>
      </c>
      <c r="O1655" s="9">
        <f>_xlfn.IFNA(VLOOKUP(Table1[[#This Row],[SMT]],'[2]2018'!$A$7:$U$90,3,FALSE),VLOOKUP(Table1[[#This Row],[SMT]],'[2]2019'!$A$7:$T$120,4,FALSE))</f>
        <v>44228</v>
      </c>
      <c r="P1655" s="6" t="str">
        <f>_xlfn.IFNA(VLOOKUP(Table1[[#This Row],[SMT]],'[2]2018'!$A$7:$U$90,4,FALSE),VLOOKUP(Table1[[#This Row],[SMT]],'[2]2019'!$A$7:$T$120,5,FALSE))</f>
        <v>Yes</v>
      </c>
      <c r="Q1655" s="6" t="s">
        <v>4526</v>
      </c>
      <c r="R1655" s="6" t="e">
        <f>VLOOKUP(Table1[[#This Row],[SMT]],'2018 K-1 Export'!A1259:I2810,9,0)</f>
        <v>#N/A</v>
      </c>
      <c r="S1655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55" s="37" t="e">
        <f>VLOOKUP(Table1[[#This Row],[SMT]],'[1]Section 163(j) Election'!$A$5:$J$1406,7,0)</f>
        <v>#N/A</v>
      </c>
    </row>
    <row r="1656" spans="1:20" s="5" customFormat="1" ht="30" customHeight="1" x14ac:dyDescent="0.25">
      <c r="A1656" s="5" t="s">
        <v>3300</v>
      </c>
      <c r="B1656" s="15">
        <v>78833</v>
      </c>
      <c r="C1656" s="6">
        <v>100</v>
      </c>
      <c r="D1656" s="5" t="s">
        <v>3300</v>
      </c>
      <c r="E1656" s="5" t="s">
        <v>3326</v>
      </c>
      <c r="F1656" s="5" t="s">
        <v>3327</v>
      </c>
      <c r="G1656" s="5" t="s">
        <v>3284</v>
      </c>
      <c r="H1656" s="5" t="s">
        <v>524</v>
      </c>
      <c r="I1656" s="5" t="s">
        <v>43</v>
      </c>
      <c r="J1656" s="5" t="s">
        <v>19</v>
      </c>
      <c r="K1656" s="7">
        <v>43525</v>
      </c>
      <c r="L1656" s="7"/>
      <c r="M1656" s="6" t="s">
        <v>19</v>
      </c>
      <c r="N1656" s="5" t="s">
        <v>19</v>
      </c>
      <c r="O1656" s="9"/>
      <c r="P1656" s="6" t="s">
        <v>4525</v>
      </c>
      <c r="Q1656" s="6" t="s">
        <v>4525</v>
      </c>
      <c r="R1656" s="6" t="e">
        <f>VLOOKUP(Table1[[#This Row],[SMT]],'2018 K-1 Export'!A1282:I2833,9,0)</f>
        <v>#N/A</v>
      </c>
      <c r="S1656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56" s="38" t="e">
        <f>VLOOKUP(Table1[[#This Row],[SMT]],'[1]Section 163(j) Election'!$A$5:$J$1406,7,0)</f>
        <v>#N/A</v>
      </c>
    </row>
    <row r="1657" spans="1:20" s="5" customFormat="1" ht="30" customHeight="1" x14ac:dyDescent="0.25">
      <c r="A1657" s="5" t="s">
        <v>986</v>
      </c>
      <c r="B1657" s="15">
        <v>78851</v>
      </c>
      <c r="C1657" s="6">
        <v>46.15</v>
      </c>
      <c r="D1657" s="5" t="s">
        <v>986</v>
      </c>
      <c r="E1657" s="5" t="s">
        <v>989</v>
      </c>
      <c r="F1657" s="5" t="s">
        <v>990</v>
      </c>
      <c r="G1657" s="5" t="s">
        <v>956</v>
      </c>
      <c r="H1657" s="5" t="s">
        <v>127</v>
      </c>
      <c r="I1657" s="5" t="s">
        <v>43</v>
      </c>
      <c r="J1657" s="5" t="s">
        <v>957</v>
      </c>
      <c r="K1657" s="7">
        <v>43678</v>
      </c>
      <c r="L1657" s="7"/>
      <c r="M1657" s="6" t="s">
        <v>70</v>
      </c>
      <c r="N1657" s="5" t="s">
        <v>56</v>
      </c>
      <c r="O1657" s="9">
        <f>_xlfn.IFNA(VLOOKUP(Table1[[#This Row],[SMT]],'[2]2018'!$A$7:$U$90,3,FALSE),VLOOKUP(Table1[[#This Row],[SMT]],'[2]2019'!$A$7:$T$120,4,FALSE))</f>
        <v>44501</v>
      </c>
      <c r="P1657" s="6" t="str">
        <f>_xlfn.IFNA(VLOOKUP(Table1[[#This Row],[SMT]],'[2]2018'!$A$7:$U$90,4,FALSE),VLOOKUP(Table1[[#This Row],[SMT]],'[2]2019'!$A$7:$T$120,5,FALSE))</f>
        <v>Yes</v>
      </c>
      <c r="Q1657" s="6" t="s">
        <v>4526</v>
      </c>
      <c r="R1657" s="6" t="e">
        <f>VLOOKUP(Table1[[#This Row],[SMT]],'2018 K-1 Export'!A308:I1859,9,0)</f>
        <v>#N/A</v>
      </c>
      <c r="S1657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57" s="37" t="e">
        <f>VLOOKUP(Table1[[#This Row],[SMT]],'[1]Section 163(j) Election'!$A$5:$J$1406,7,0)</f>
        <v>#N/A</v>
      </c>
    </row>
    <row r="1658" spans="1:20" s="5" customFormat="1" ht="30" customHeight="1" x14ac:dyDescent="0.25">
      <c r="A1658" s="5" t="s">
        <v>3370</v>
      </c>
      <c r="B1658" s="15">
        <v>78851</v>
      </c>
      <c r="C1658" s="6">
        <v>53.85</v>
      </c>
      <c r="D1658" s="5" t="s">
        <v>3370</v>
      </c>
      <c r="E1658" s="5" t="s">
        <v>989</v>
      </c>
      <c r="F1658" s="5" t="s">
        <v>990</v>
      </c>
      <c r="G1658" s="5" t="s">
        <v>956</v>
      </c>
      <c r="H1658" s="5" t="s">
        <v>127</v>
      </c>
      <c r="I1658" s="5" t="s">
        <v>43</v>
      </c>
      <c r="J1658" s="5" t="s">
        <v>957</v>
      </c>
      <c r="K1658" s="7">
        <v>43678</v>
      </c>
      <c r="L1658" s="7"/>
      <c r="M1658" s="6" t="s">
        <v>70</v>
      </c>
      <c r="N1658" s="5" t="s">
        <v>56</v>
      </c>
      <c r="O1658" s="9">
        <f>_xlfn.IFNA(VLOOKUP(Table1[[#This Row],[SMT]],'[2]2018'!$A$7:$U$90,3,FALSE),VLOOKUP(Table1[[#This Row],[SMT]],'[2]2019'!$A$7:$T$120,4,FALSE))</f>
        <v>44501</v>
      </c>
      <c r="P1658" s="6" t="str">
        <f>_xlfn.IFNA(VLOOKUP(Table1[[#This Row],[SMT]],'[2]2018'!$A$7:$U$90,4,FALSE),VLOOKUP(Table1[[#This Row],[SMT]],'[2]2019'!$A$7:$T$120,5,FALSE))</f>
        <v>Yes</v>
      </c>
      <c r="Q1658" s="6" t="s">
        <v>4526</v>
      </c>
      <c r="R1658" s="6" t="e">
        <f>VLOOKUP(Table1[[#This Row],[SMT]],'2018 K-1 Export'!A1321:I2872,9,0)</f>
        <v>#N/A</v>
      </c>
      <c r="S1658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58" s="38" t="e">
        <f>VLOOKUP(Table1[[#This Row],[SMT]],'[1]Section 163(j) Election'!$A$5:$J$1406,7,0)</f>
        <v>#N/A</v>
      </c>
    </row>
    <row r="1659" spans="1:20" s="5" customFormat="1" ht="30" customHeight="1" x14ac:dyDescent="0.25">
      <c r="A1659" s="5" t="s">
        <v>3300</v>
      </c>
      <c r="B1659" s="15">
        <v>78853</v>
      </c>
      <c r="C1659" s="6">
        <v>100</v>
      </c>
      <c r="D1659" s="5" t="s">
        <v>3300</v>
      </c>
      <c r="E1659" s="5" t="s">
        <v>3328</v>
      </c>
      <c r="F1659" s="5" t="s">
        <v>3329</v>
      </c>
      <c r="G1659" s="5" t="s">
        <v>3284</v>
      </c>
      <c r="H1659" s="5" t="s">
        <v>524</v>
      </c>
      <c r="I1659" s="5" t="s">
        <v>43</v>
      </c>
      <c r="J1659" s="5" t="s">
        <v>19</v>
      </c>
      <c r="K1659" s="7">
        <v>43410</v>
      </c>
      <c r="L1659" s="7"/>
      <c r="M1659" s="6" t="s">
        <v>19</v>
      </c>
      <c r="N1659" s="5" t="s">
        <v>19</v>
      </c>
      <c r="O1659" s="9"/>
      <c r="P1659" s="6" t="s">
        <v>4525</v>
      </c>
      <c r="Q1659" s="6" t="s">
        <v>4525</v>
      </c>
      <c r="R1659" s="6" t="e">
        <f>VLOOKUP(Table1[[#This Row],[SMT]],'2018 K-1 Export'!A1283:I2834,9,0)</f>
        <v>#N/A</v>
      </c>
      <c r="S1659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59" s="37" t="e">
        <f>VLOOKUP(Table1[[#This Row],[SMT]],'[1]Section 163(j) Election'!$A$5:$J$1406,7,0)</f>
        <v>#N/A</v>
      </c>
    </row>
    <row r="1660" spans="1:20" s="5" customFormat="1" ht="30" customHeight="1" x14ac:dyDescent="0.25">
      <c r="A1660" s="5" t="s">
        <v>3300</v>
      </c>
      <c r="B1660" s="15">
        <v>78854</v>
      </c>
      <c r="C1660" s="6">
        <v>100</v>
      </c>
      <c r="D1660" s="5" t="s">
        <v>3300</v>
      </c>
      <c r="E1660" s="5" t="s">
        <v>3330</v>
      </c>
      <c r="F1660" s="5" t="s">
        <v>3331</v>
      </c>
      <c r="G1660" s="5" t="s">
        <v>3284</v>
      </c>
      <c r="H1660" s="5" t="s">
        <v>524</v>
      </c>
      <c r="I1660" s="5" t="s">
        <v>43</v>
      </c>
      <c r="J1660" s="5" t="s">
        <v>19</v>
      </c>
      <c r="K1660" s="7">
        <v>43432</v>
      </c>
      <c r="L1660" s="7"/>
      <c r="M1660" s="6" t="s">
        <v>19</v>
      </c>
      <c r="N1660" s="5" t="s">
        <v>19</v>
      </c>
      <c r="O1660" s="9"/>
      <c r="P1660" s="6" t="s">
        <v>4525</v>
      </c>
      <c r="Q1660" s="6" t="s">
        <v>4525</v>
      </c>
      <c r="R1660" s="6" t="e">
        <f>VLOOKUP(Table1[[#This Row],[SMT]],'2018 K-1 Export'!A1284:I2835,9,0)</f>
        <v>#N/A</v>
      </c>
      <c r="S1660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60" s="38" t="e">
        <f>VLOOKUP(Table1[[#This Row],[SMT]],'[1]Section 163(j) Election'!$A$5:$J$1406,7,0)</f>
        <v>#N/A</v>
      </c>
    </row>
    <row r="1661" spans="1:20" s="5" customFormat="1" ht="30" customHeight="1" x14ac:dyDescent="0.25">
      <c r="A1661" s="5" t="s">
        <v>836</v>
      </c>
      <c r="B1661" s="15">
        <v>78867</v>
      </c>
      <c r="C1661" s="6">
        <v>5.64</v>
      </c>
      <c r="D1661" s="5" t="s">
        <v>836</v>
      </c>
      <c r="E1661" s="5" t="s">
        <v>840</v>
      </c>
      <c r="F1661" s="5" t="s">
        <v>841</v>
      </c>
      <c r="G1661" s="5" t="s">
        <v>543</v>
      </c>
      <c r="H1661" s="5" t="s">
        <v>127</v>
      </c>
      <c r="I1661" s="5" t="s">
        <v>43</v>
      </c>
      <c r="J1661" s="5" t="s">
        <v>19</v>
      </c>
      <c r="K1661" s="7">
        <v>43745</v>
      </c>
      <c r="L1661" s="7"/>
      <c r="M1661" s="6" t="s">
        <v>83</v>
      </c>
      <c r="N1661" s="5" t="s">
        <v>47</v>
      </c>
      <c r="O1661" s="9">
        <f>_xlfn.IFNA(VLOOKUP(Table1[[#This Row],[SMT]],'[2]2018'!$A$7:$U$90,3,FALSE),VLOOKUP(Table1[[#This Row],[SMT]],'[2]2019'!$A$7:$T$120,4,FALSE))</f>
        <v>44105</v>
      </c>
      <c r="P1661" s="6" t="str">
        <f>_xlfn.IFNA(VLOOKUP(Table1[[#This Row],[SMT]],'[2]2018'!$A$7:$U$90,4,FALSE),VLOOKUP(Table1[[#This Row],[SMT]],'[2]2019'!$A$7:$T$120,5,FALSE))</f>
        <v>Yes</v>
      </c>
      <c r="Q1661" s="6" t="s">
        <v>4526</v>
      </c>
      <c r="R1661" s="6" t="e">
        <f>VLOOKUP(Table1[[#This Row],[SMT]],'2018 K-1 Export'!A242:I1793,9,0)</f>
        <v>#N/A</v>
      </c>
      <c r="S1661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61" s="37" t="e">
        <f>VLOOKUP(Table1[[#This Row],[SMT]],'[1]Section 163(j) Election'!$A$5:$J$1406,7,0)</f>
        <v>#N/A</v>
      </c>
    </row>
    <row r="1662" spans="1:20" s="5" customFormat="1" ht="30" customHeight="1" x14ac:dyDescent="0.25">
      <c r="A1662" s="5" t="s">
        <v>3370</v>
      </c>
      <c r="B1662" s="15">
        <v>78867</v>
      </c>
      <c r="C1662" s="6">
        <v>94.36</v>
      </c>
      <c r="D1662" s="5" t="s">
        <v>3370</v>
      </c>
      <c r="E1662" s="5" t="s">
        <v>840</v>
      </c>
      <c r="F1662" s="5" t="s">
        <v>841</v>
      </c>
      <c r="G1662" s="5" t="s">
        <v>543</v>
      </c>
      <c r="H1662" s="5" t="s">
        <v>127</v>
      </c>
      <c r="I1662" s="5" t="s">
        <v>43</v>
      </c>
      <c r="J1662" s="5" t="s">
        <v>19</v>
      </c>
      <c r="K1662" s="7">
        <v>43745</v>
      </c>
      <c r="L1662" s="7"/>
      <c r="M1662" s="6" t="s">
        <v>83</v>
      </c>
      <c r="N1662" s="5" t="s">
        <v>47</v>
      </c>
      <c r="O1662" s="9">
        <f>_xlfn.IFNA(VLOOKUP(Table1[[#This Row],[SMT]],'[2]2018'!$A$7:$U$90,3,FALSE),VLOOKUP(Table1[[#This Row],[SMT]],'[2]2019'!$A$7:$T$120,4,FALSE))</f>
        <v>44105</v>
      </c>
      <c r="P1662" s="6" t="str">
        <f>_xlfn.IFNA(VLOOKUP(Table1[[#This Row],[SMT]],'[2]2018'!$A$7:$U$90,4,FALSE),VLOOKUP(Table1[[#This Row],[SMT]],'[2]2019'!$A$7:$T$120,5,FALSE))</f>
        <v>Yes</v>
      </c>
      <c r="Q1662" s="6" t="s">
        <v>4526</v>
      </c>
      <c r="R1662" s="6" t="e">
        <f>VLOOKUP(Table1[[#This Row],[SMT]],'2018 K-1 Export'!A1322:I2873,9,0)</f>
        <v>#N/A</v>
      </c>
      <c r="S1662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62" s="38" t="e">
        <f>VLOOKUP(Table1[[#This Row],[SMT]],'[1]Section 163(j) Election'!$A$5:$J$1406,7,0)</f>
        <v>#N/A</v>
      </c>
    </row>
    <row r="1663" spans="1:20" s="5" customFormat="1" ht="30" customHeight="1" x14ac:dyDescent="0.25">
      <c r="A1663" s="5" t="s">
        <v>3300</v>
      </c>
      <c r="B1663" s="15">
        <v>78881</v>
      </c>
      <c r="C1663" s="6">
        <v>100</v>
      </c>
      <c r="D1663" s="5" t="s">
        <v>3300</v>
      </c>
      <c r="E1663" s="5" t="s">
        <v>3332</v>
      </c>
      <c r="F1663" s="5" t="s">
        <v>3333</v>
      </c>
      <c r="G1663" s="5" t="s">
        <v>3284</v>
      </c>
      <c r="H1663" s="5" t="s">
        <v>524</v>
      </c>
      <c r="I1663" s="5" t="s">
        <v>43</v>
      </c>
      <c r="J1663" s="5" t="s">
        <v>19</v>
      </c>
      <c r="K1663" s="7">
        <v>43480</v>
      </c>
      <c r="L1663" s="7"/>
      <c r="M1663" s="6" t="s">
        <v>19</v>
      </c>
      <c r="N1663" s="5" t="s">
        <v>19</v>
      </c>
      <c r="O1663" s="9"/>
      <c r="P1663" s="6" t="s">
        <v>4525</v>
      </c>
      <c r="Q1663" s="6" t="s">
        <v>4525</v>
      </c>
      <c r="R1663" s="6" t="e">
        <f>VLOOKUP(Table1[[#This Row],[SMT]],'2018 K-1 Export'!A1285:I2836,9,0)</f>
        <v>#N/A</v>
      </c>
      <c r="S1663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63" s="37" t="e">
        <f>VLOOKUP(Table1[[#This Row],[SMT]],'[1]Section 163(j) Election'!$A$5:$J$1406,7,0)</f>
        <v>#N/A</v>
      </c>
    </row>
    <row r="1664" spans="1:20" s="5" customFormat="1" ht="30" customHeight="1" x14ac:dyDescent="0.25">
      <c r="A1664" s="5" t="s">
        <v>3300</v>
      </c>
      <c r="B1664" s="15">
        <v>78893</v>
      </c>
      <c r="C1664" s="6">
        <v>100</v>
      </c>
      <c r="D1664" s="5" t="s">
        <v>3300</v>
      </c>
      <c r="E1664" s="5" t="s">
        <v>3334</v>
      </c>
      <c r="F1664" s="5" t="s">
        <v>3335</v>
      </c>
      <c r="G1664" s="5" t="s">
        <v>3284</v>
      </c>
      <c r="H1664" s="5" t="s">
        <v>524</v>
      </c>
      <c r="I1664" s="5" t="s">
        <v>43</v>
      </c>
      <c r="J1664" s="5" t="s">
        <v>19</v>
      </c>
      <c r="K1664" s="7">
        <v>43434</v>
      </c>
      <c r="L1664" s="7"/>
      <c r="M1664" s="6" t="s">
        <v>19</v>
      </c>
      <c r="N1664" s="5" t="s">
        <v>19</v>
      </c>
      <c r="O1664" s="9"/>
      <c r="P1664" s="6" t="s">
        <v>4525</v>
      </c>
      <c r="Q1664" s="6" t="s">
        <v>4525</v>
      </c>
      <c r="R1664" s="6" t="e">
        <f>VLOOKUP(Table1[[#This Row],[SMT]],'2018 K-1 Export'!A1286:I2837,9,0)</f>
        <v>#N/A</v>
      </c>
      <c r="S1664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64" s="38" t="e">
        <f>VLOOKUP(Table1[[#This Row],[SMT]],'[1]Section 163(j) Election'!$A$5:$J$1406,7,0)</f>
        <v>#N/A</v>
      </c>
    </row>
    <row r="1665" spans="1:20" s="5" customFormat="1" ht="30" customHeight="1" x14ac:dyDescent="0.25">
      <c r="B1665" s="15">
        <v>78920</v>
      </c>
      <c r="C1665" s="6">
        <v>100</v>
      </c>
      <c r="D1665" s="5" t="s">
        <v>3370</v>
      </c>
      <c r="E1665" s="5" t="s">
        <v>4545</v>
      </c>
      <c r="G1665" s="5" t="s">
        <v>1792</v>
      </c>
      <c r="K1665" s="7">
        <v>43789</v>
      </c>
      <c r="L1665" s="7"/>
      <c r="M1665" s="6"/>
      <c r="O1665" s="9">
        <v>44242</v>
      </c>
      <c r="P1665" s="47" t="s">
        <v>21</v>
      </c>
      <c r="Q1665" s="6" t="s">
        <v>4526</v>
      </c>
      <c r="R1665" s="6"/>
      <c r="S1665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65" s="37" t="e">
        <f>VLOOKUP(Table1[[#This Row],[SMT]],'[1]Section 163(j) Election'!$A$5:$J$1406,7,0)</f>
        <v>#N/A</v>
      </c>
    </row>
    <row r="1666" spans="1:20" s="5" customFormat="1" ht="30" customHeight="1" x14ac:dyDescent="0.25">
      <c r="A1666" s="5" t="s">
        <v>3370</v>
      </c>
      <c r="B1666" s="15">
        <v>78923</v>
      </c>
      <c r="C1666" s="6">
        <v>100</v>
      </c>
      <c r="D1666" s="5" t="s">
        <v>3370</v>
      </c>
      <c r="E1666" s="5" t="s">
        <v>3399</v>
      </c>
      <c r="F1666" s="5" t="s">
        <v>3400</v>
      </c>
      <c r="G1666" s="5" t="s">
        <v>3401</v>
      </c>
      <c r="H1666" s="5" t="s">
        <v>32</v>
      </c>
      <c r="I1666" s="5" t="s">
        <v>32</v>
      </c>
      <c r="J1666" s="5" t="s">
        <v>1161</v>
      </c>
      <c r="K1666" s="7">
        <v>43671</v>
      </c>
      <c r="L1666" s="7"/>
      <c r="M1666" s="6" t="s">
        <v>83</v>
      </c>
      <c r="N1666" s="5" t="s">
        <v>47</v>
      </c>
      <c r="O1666" s="9">
        <f>_xlfn.IFNA(VLOOKUP(Table1[[#This Row],[SMT]],'[2]2018'!$A$7:$U$90,3,FALSE),VLOOKUP(Table1[[#This Row],[SMT]],'[2]2019'!$A$7:$T$120,4,FALSE))</f>
        <v>44013</v>
      </c>
      <c r="P1666" s="6" t="str">
        <f>_xlfn.IFNA(VLOOKUP(Table1[[#This Row],[SMT]],'[2]2018'!$A$7:$U$90,4,FALSE),VLOOKUP(Table1[[#This Row],[SMT]],'[2]2019'!$A$7:$T$120,5,FALSE))</f>
        <v>Yes</v>
      </c>
      <c r="Q1666" s="6" t="s">
        <v>4526</v>
      </c>
      <c r="R1666" s="6" t="e">
        <f>VLOOKUP(Table1[[#This Row],[SMT]],'2018 K-1 Export'!A1323:I2874,9,0)</f>
        <v>#N/A</v>
      </c>
      <c r="S1666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66" s="38" t="e">
        <f>VLOOKUP(Table1[[#This Row],[SMT]],'[1]Section 163(j) Election'!$A$5:$J$1406,7,0)</f>
        <v>#N/A</v>
      </c>
    </row>
    <row r="1667" spans="1:20" s="5" customFormat="1" ht="30" customHeight="1" x14ac:dyDescent="0.25">
      <c r="A1667" s="5" t="s">
        <v>3300</v>
      </c>
      <c r="B1667" s="15">
        <v>78941</v>
      </c>
      <c r="C1667" s="6">
        <v>100</v>
      </c>
      <c r="D1667" s="5" t="s">
        <v>3300</v>
      </c>
      <c r="E1667" s="5" t="s">
        <v>3336</v>
      </c>
      <c r="F1667" s="5" t="s">
        <v>3337</v>
      </c>
      <c r="G1667" s="5" t="s">
        <v>3284</v>
      </c>
      <c r="H1667" s="5" t="s">
        <v>524</v>
      </c>
      <c r="I1667" s="5" t="s">
        <v>43</v>
      </c>
      <c r="J1667" s="5" t="s">
        <v>19</v>
      </c>
      <c r="K1667" s="7">
        <v>43537</v>
      </c>
      <c r="L1667" s="7"/>
      <c r="M1667" s="6" t="s">
        <v>19</v>
      </c>
      <c r="N1667" s="5" t="s">
        <v>19</v>
      </c>
      <c r="O1667" s="9"/>
      <c r="P1667" s="6" t="s">
        <v>4525</v>
      </c>
      <c r="Q1667" s="6" t="s">
        <v>4525</v>
      </c>
      <c r="R1667" s="6" t="e">
        <f>VLOOKUP(Table1[[#This Row],[SMT]],'2018 K-1 Export'!A1287:I2838,9,0)</f>
        <v>#N/A</v>
      </c>
      <c r="S1667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67" s="37" t="e">
        <f>VLOOKUP(Table1[[#This Row],[SMT]],'[1]Section 163(j) Election'!$A$5:$J$1406,7,0)</f>
        <v>#N/A</v>
      </c>
    </row>
    <row r="1668" spans="1:20" s="5" customFormat="1" ht="30" customHeight="1" x14ac:dyDescent="0.25">
      <c r="A1668" s="5" t="s">
        <v>3278</v>
      </c>
      <c r="B1668" s="15">
        <v>78942</v>
      </c>
      <c r="C1668" s="6">
        <v>100</v>
      </c>
      <c r="D1668" s="5" t="s">
        <v>3278</v>
      </c>
      <c r="E1668" s="5" t="s">
        <v>3279</v>
      </c>
      <c r="F1668" s="5" t="s">
        <v>3280</v>
      </c>
      <c r="G1668" s="5" t="s">
        <v>3281</v>
      </c>
      <c r="H1668" s="5" t="s">
        <v>524</v>
      </c>
      <c r="I1668" s="5" t="s">
        <v>43</v>
      </c>
      <c r="J1668" s="5" t="s">
        <v>19</v>
      </c>
      <c r="K1668" s="7">
        <v>43525</v>
      </c>
      <c r="L1668" s="7"/>
      <c r="M1668" s="6" t="s">
        <v>19</v>
      </c>
      <c r="N1668" s="5" t="s">
        <v>19</v>
      </c>
      <c r="O1668" s="9"/>
      <c r="P1668" s="6" t="s">
        <v>4525</v>
      </c>
      <c r="Q1668" s="6" t="s">
        <v>4525</v>
      </c>
      <c r="R1668" s="6" t="e">
        <f>VLOOKUP(Table1[[#This Row],[SMT]],'2018 K-1 Export'!A1260:I2811,9,0)</f>
        <v>#N/A</v>
      </c>
      <c r="S1668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68" s="38" t="e">
        <f>VLOOKUP(Table1[[#This Row],[SMT]],'[1]Section 163(j) Election'!$A$5:$J$1406,7,0)</f>
        <v>#N/A</v>
      </c>
    </row>
    <row r="1669" spans="1:20" s="5" customFormat="1" ht="30" customHeight="1" x14ac:dyDescent="0.25">
      <c r="A1669" s="5" t="s">
        <v>3370</v>
      </c>
      <c r="B1669" s="15">
        <v>78960</v>
      </c>
      <c r="C1669" s="6">
        <v>100</v>
      </c>
      <c r="D1669" s="5" t="s">
        <v>3370</v>
      </c>
      <c r="E1669" s="5" t="s">
        <v>3402</v>
      </c>
      <c r="F1669" s="5" t="s">
        <v>3403</v>
      </c>
      <c r="G1669" s="5" t="s">
        <v>776</v>
      </c>
      <c r="H1669" s="5" t="s">
        <v>115</v>
      </c>
      <c r="I1669" s="5" t="s">
        <v>43</v>
      </c>
      <c r="J1669" s="5" t="s">
        <v>33</v>
      </c>
      <c r="K1669" s="7">
        <v>43573</v>
      </c>
      <c r="L1669" s="7"/>
      <c r="M1669" s="6" t="s">
        <v>83</v>
      </c>
      <c r="N1669" s="5" t="s">
        <v>47</v>
      </c>
      <c r="O1669" s="9">
        <f>_xlfn.IFNA(VLOOKUP(Table1[[#This Row],[SMT]],'[2]2018'!$A$7:$U$90,3,FALSE),VLOOKUP(Table1[[#This Row],[SMT]],'[2]2019'!$A$7:$T$120,4,FALSE))</f>
        <v>44044</v>
      </c>
      <c r="P1669" s="6" t="str">
        <f>_xlfn.IFNA(VLOOKUP(Table1[[#This Row],[SMT]],'[2]2018'!$A$7:$U$90,4,FALSE),VLOOKUP(Table1[[#This Row],[SMT]],'[2]2019'!$A$7:$T$120,5,FALSE))</f>
        <v>Yes</v>
      </c>
      <c r="Q1669" s="6" t="s">
        <v>4526</v>
      </c>
      <c r="R1669" s="6" t="e">
        <f>VLOOKUP(Table1[[#This Row],[SMT]],'2018 K-1 Export'!A1324:I2875,9,0)</f>
        <v>#N/A</v>
      </c>
      <c r="S1669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69" s="37" t="e">
        <f>VLOOKUP(Table1[[#This Row],[SMT]],'[1]Section 163(j) Election'!$A$5:$J$1406,7,0)</f>
        <v>#N/A</v>
      </c>
    </row>
    <row r="1670" spans="1:20" s="5" customFormat="1" ht="30" customHeight="1" x14ac:dyDescent="0.25">
      <c r="A1670" s="5" t="s">
        <v>3300</v>
      </c>
      <c r="B1670" s="15">
        <v>78977</v>
      </c>
      <c r="C1670" s="6">
        <v>100</v>
      </c>
      <c r="D1670" s="5" t="s">
        <v>3300</v>
      </c>
      <c r="E1670" s="5" t="s">
        <v>3338</v>
      </c>
      <c r="F1670" s="5" t="s">
        <v>3339</v>
      </c>
      <c r="G1670" s="5" t="s">
        <v>890</v>
      </c>
      <c r="H1670" s="5" t="s">
        <v>524</v>
      </c>
      <c r="I1670" s="5" t="s">
        <v>43</v>
      </c>
      <c r="J1670" s="5" t="s">
        <v>19</v>
      </c>
      <c r="K1670" s="7">
        <v>43474</v>
      </c>
      <c r="L1670" s="7"/>
      <c r="M1670" s="6" t="s">
        <v>19</v>
      </c>
      <c r="N1670" s="5" t="s">
        <v>19</v>
      </c>
      <c r="O1670" s="9"/>
      <c r="P1670" s="6" t="s">
        <v>4525</v>
      </c>
      <c r="Q1670" s="6" t="s">
        <v>4525</v>
      </c>
      <c r="R1670" s="6" t="e">
        <f>VLOOKUP(Table1[[#This Row],[SMT]],'2018 K-1 Export'!A1288:I2839,9,0)</f>
        <v>#N/A</v>
      </c>
      <c r="S1670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70" s="38" t="e">
        <f>VLOOKUP(Table1[[#This Row],[SMT]],'[1]Section 163(j) Election'!$A$5:$J$1406,7,0)</f>
        <v>#N/A</v>
      </c>
    </row>
    <row r="1671" spans="1:20" s="5" customFormat="1" ht="30" customHeight="1" x14ac:dyDescent="0.25">
      <c r="A1671" s="5" t="s">
        <v>3370</v>
      </c>
      <c r="B1671" s="15">
        <v>78983</v>
      </c>
      <c r="C1671" s="6">
        <v>100</v>
      </c>
      <c r="D1671" s="5" t="s">
        <v>3370</v>
      </c>
      <c r="E1671" s="5" t="s">
        <v>3404</v>
      </c>
      <c r="F1671" s="5" t="s">
        <v>3405</v>
      </c>
      <c r="G1671" s="5" t="s">
        <v>3406</v>
      </c>
      <c r="H1671" s="5" t="s">
        <v>115</v>
      </c>
      <c r="I1671" s="5" t="s">
        <v>1990</v>
      </c>
      <c r="J1671" s="5" t="s">
        <v>3407</v>
      </c>
      <c r="K1671" s="7">
        <v>43725</v>
      </c>
      <c r="L1671" s="7"/>
      <c r="M1671" s="6" t="s">
        <v>70</v>
      </c>
      <c r="N1671" s="5" t="s">
        <v>56</v>
      </c>
      <c r="O1671" s="9">
        <f>_xlfn.IFNA(VLOOKUP(Table1[[#This Row],[SMT]],'[2]2018'!$A$7:$U$90,3,FALSE),VLOOKUP(Table1[[#This Row],[SMT]],'[2]2019'!$A$7:$T$120,4,FALSE))</f>
        <v>44166</v>
      </c>
      <c r="P1671" s="6" t="str">
        <f>_xlfn.IFNA(VLOOKUP(Table1[[#This Row],[SMT]],'[2]2018'!$A$7:$U$90,4,FALSE),VLOOKUP(Table1[[#This Row],[SMT]],'[2]2019'!$A$7:$T$120,5,FALSE))</f>
        <v>Yes</v>
      </c>
      <c r="Q1671" s="6" t="s">
        <v>4526</v>
      </c>
      <c r="R1671" s="6" t="e">
        <f>VLOOKUP(Table1[[#This Row],[SMT]],'2018 K-1 Export'!A1325:I2876,9,0)</f>
        <v>#N/A</v>
      </c>
      <c r="S1671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71" s="37" t="e">
        <f>VLOOKUP(Table1[[#This Row],[SMT]],'[1]Section 163(j) Election'!$A$5:$J$1406,7,0)</f>
        <v>#N/A</v>
      </c>
    </row>
    <row r="1672" spans="1:20" s="5" customFormat="1" ht="30" customHeight="1" x14ac:dyDescent="0.25">
      <c r="A1672" s="5" t="s">
        <v>3370</v>
      </c>
      <c r="B1672" s="15">
        <v>78995</v>
      </c>
      <c r="C1672" s="6">
        <v>100</v>
      </c>
      <c r="D1672" s="5" t="s">
        <v>3370</v>
      </c>
      <c r="E1672" s="5" t="s">
        <v>3408</v>
      </c>
      <c r="F1672" s="5" t="s">
        <v>3409</v>
      </c>
      <c r="G1672" s="5" t="s">
        <v>3259</v>
      </c>
      <c r="H1672" s="5" t="s">
        <v>306</v>
      </c>
      <c r="I1672" s="5" t="s">
        <v>133</v>
      </c>
      <c r="J1672" s="5" t="s">
        <v>33</v>
      </c>
      <c r="K1672" s="7">
        <v>43621</v>
      </c>
      <c r="L1672" s="7"/>
      <c r="M1672" s="6" t="s">
        <v>83</v>
      </c>
      <c r="N1672" s="5" t="s">
        <v>26</v>
      </c>
      <c r="O1672" s="9">
        <f>_xlfn.IFNA(VLOOKUP(Table1[[#This Row],[SMT]],'[2]2018'!$A$7:$U$90,3,FALSE),VLOOKUP(Table1[[#This Row],[SMT]],'[2]2019'!$A$7:$T$120,4,FALSE))</f>
        <v>44013</v>
      </c>
      <c r="P1672" s="6" t="str">
        <f>_xlfn.IFNA(VLOOKUP(Table1[[#This Row],[SMT]],'[2]2018'!$A$7:$U$90,4,FALSE),VLOOKUP(Table1[[#This Row],[SMT]],'[2]2019'!$A$7:$T$120,5,FALSE))</f>
        <v>Yes</v>
      </c>
      <c r="Q1672" s="6" t="s">
        <v>4526</v>
      </c>
      <c r="R1672" s="6" t="e">
        <f>VLOOKUP(Table1[[#This Row],[SMT]],'2018 K-1 Export'!A1326:I2877,9,0)</f>
        <v>#N/A</v>
      </c>
      <c r="S1672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72" s="38" t="e">
        <f>VLOOKUP(Table1[[#This Row],[SMT]],'[1]Section 163(j) Election'!$A$5:$J$1406,7,0)</f>
        <v>#N/A</v>
      </c>
    </row>
    <row r="1673" spans="1:20" s="21" customFormat="1" ht="30" customHeight="1" x14ac:dyDescent="0.25">
      <c r="A1673" s="5" t="s">
        <v>3300</v>
      </c>
      <c r="B1673" s="15">
        <v>79002</v>
      </c>
      <c r="C1673" s="6">
        <v>100</v>
      </c>
      <c r="D1673" s="5" t="s">
        <v>3300</v>
      </c>
      <c r="E1673" s="5" t="s">
        <v>3340</v>
      </c>
      <c r="F1673" s="5" t="s">
        <v>3341</v>
      </c>
      <c r="G1673" s="5" t="s">
        <v>3284</v>
      </c>
      <c r="H1673" s="5" t="s">
        <v>524</v>
      </c>
      <c r="I1673" s="5" t="s">
        <v>43</v>
      </c>
      <c r="J1673" s="5" t="s">
        <v>19</v>
      </c>
      <c r="K1673" s="7">
        <v>43642</v>
      </c>
      <c r="L1673" s="7"/>
      <c r="M1673" s="6" t="s">
        <v>19</v>
      </c>
      <c r="N1673" s="5" t="s">
        <v>19</v>
      </c>
      <c r="O1673" s="9"/>
      <c r="P1673" s="6" t="s">
        <v>4525</v>
      </c>
      <c r="Q1673" s="6" t="s">
        <v>4525</v>
      </c>
      <c r="R1673" s="6" t="e">
        <f>VLOOKUP(Table1[[#This Row],[SMT]],'2018 K-1 Export'!A1289:I2840,9,0)</f>
        <v>#N/A</v>
      </c>
      <c r="S1673" s="43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73" s="43" t="e">
        <f>VLOOKUP(Table1[[#This Row],[SMT]],'[1]Section 163(j) Election'!$A$5:$J$1406,7,0)</f>
        <v>#N/A</v>
      </c>
    </row>
    <row r="1674" spans="1:20" s="26" customFormat="1" ht="30" customHeight="1" x14ac:dyDescent="0.25">
      <c r="A1674" s="5" t="s">
        <v>3300</v>
      </c>
      <c r="B1674" s="15">
        <v>79003</v>
      </c>
      <c r="C1674" s="6">
        <v>100</v>
      </c>
      <c r="D1674" s="5" t="s">
        <v>3300</v>
      </c>
      <c r="E1674" s="5" t="s">
        <v>3342</v>
      </c>
      <c r="F1674" s="5" t="s">
        <v>3343</v>
      </c>
      <c r="G1674" s="5" t="s">
        <v>3317</v>
      </c>
      <c r="H1674" s="5" t="s">
        <v>524</v>
      </c>
      <c r="I1674" s="5" t="s">
        <v>43</v>
      </c>
      <c r="J1674" s="5" t="s">
        <v>19</v>
      </c>
      <c r="K1674" s="7">
        <v>43517</v>
      </c>
      <c r="L1674" s="7"/>
      <c r="M1674" s="6" t="s">
        <v>19</v>
      </c>
      <c r="N1674" s="5" t="s">
        <v>19</v>
      </c>
      <c r="O1674" s="9"/>
      <c r="P1674" s="6" t="s">
        <v>4525</v>
      </c>
      <c r="Q1674" s="6" t="s">
        <v>4525</v>
      </c>
      <c r="R1674" s="6" t="e">
        <f>VLOOKUP(Table1[[#This Row],[SMT]],'2018 K-1 Export'!A1290:I2841,9,0)</f>
        <v>#N/A</v>
      </c>
      <c r="S1674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74" s="38" t="e">
        <f>VLOOKUP(Table1[[#This Row],[SMT]],'[1]Section 163(j) Election'!$A$5:$J$1406,7,0)</f>
        <v>#N/A</v>
      </c>
    </row>
    <row r="1675" spans="1:20" s="21" customFormat="1" ht="30" customHeight="1" x14ac:dyDescent="0.25">
      <c r="A1675" s="5" t="s">
        <v>1977</v>
      </c>
      <c r="B1675" s="15">
        <v>79013</v>
      </c>
      <c r="C1675" s="6">
        <v>100</v>
      </c>
      <c r="D1675" s="5" t="s">
        <v>1977</v>
      </c>
      <c r="E1675" s="5" t="s">
        <v>1985</v>
      </c>
      <c r="F1675" s="5" t="s">
        <v>1986</v>
      </c>
      <c r="G1675" s="5" t="s">
        <v>1242</v>
      </c>
      <c r="H1675" s="5" t="s">
        <v>132</v>
      </c>
      <c r="I1675" s="5" t="s">
        <v>133</v>
      </c>
      <c r="J1675" s="5" t="s">
        <v>1121</v>
      </c>
      <c r="K1675" s="7">
        <v>43664</v>
      </c>
      <c r="L1675" s="7"/>
      <c r="M1675" s="6" t="s">
        <v>70</v>
      </c>
      <c r="N1675" s="5" t="s">
        <v>47</v>
      </c>
      <c r="O1675" s="9">
        <f>_xlfn.IFNA(VLOOKUP(Table1[[#This Row],[SMT]],'[2]2018'!$A$7:$U$90,3,FALSE),VLOOKUP(Table1[[#This Row],[SMT]],'[2]2019'!$A$7:$T$120,4,FALSE))</f>
        <v>44136</v>
      </c>
      <c r="P1675" s="6" t="str">
        <f>_xlfn.IFNA(VLOOKUP(Table1[[#This Row],[SMT]],'[2]2018'!$A$7:$U$90,4,FALSE),VLOOKUP(Table1[[#This Row],[SMT]],'[2]2019'!$A$7:$T$120,5,FALSE))</f>
        <v>Yes</v>
      </c>
      <c r="Q1675" s="6" t="s">
        <v>4526</v>
      </c>
      <c r="R1675" s="6" t="e">
        <f>VLOOKUP(Table1[[#This Row],[SMT]],'2018 K-1 Export'!A716:I2267,9,0)</f>
        <v>#N/A</v>
      </c>
      <c r="S1675" s="44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75" s="43" t="e">
        <f>VLOOKUP(Table1[[#This Row],[SMT]],'[1]Section 163(j) Election'!$A$5:$J$1406,7,0)</f>
        <v>#N/A</v>
      </c>
    </row>
    <row r="1676" spans="1:20" s="5" customFormat="1" ht="30" customHeight="1" x14ac:dyDescent="0.25">
      <c r="A1676" s="5" t="s">
        <v>3370</v>
      </c>
      <c r="B1676" s="15">
        <v>79014</v>
      </c>
      <c r="C1676" s="6">
        <v>100</v>
      </c>
      <c r="D1676" s="5" t="s">
        <v>3370</v>
      </c>
      <c r="E1676" s="5" t="s">
        <v>3410</v>
      </c>
      <c r="F1676" s="5" t="s">
        <v>3411</v>
      </c>
      <c r="G1676" s="5" t="s">
        <v>3412</v>
      </c>
      <c r="H1676" s="5" t="s">
        <v>100</v>
      </c>
      <c r="I1676" s="5" t="s">
        <v>32</v>
      </c>
      <c r="J1676" s="5" t="s">
        <v>323</v>
      </c>
      <c r="K1676" s="7">
        <v>43657</v>
      </c>
      <c r="L1676" s="7"/>
      <c r="M1676" s="6" t="s">
        <v>83</v>
      </c>
      <c r="N1676" s="5" t="s">
        <v>47</v>
      </c>
      <c r="O1676" s="9">
        <f>_xlfn.IFNA(VLOOKUP(Table1[[#This Row],[SMT]],'[2]2018'!$A$7:$U$90,3,FALSE),VLOOKUP(Table1[[#This Row],[SMT]],'[2]2019'!$A$7:$T$120,4,FALSE))</f>
        <v>44013</v>
      </c>
      <c r="P1676" s="6" t="str">
        <f>_xlfn.IFNA(VLOOKUP(Table1[[#This Row],[SMT]],'[2]2018'!$A$7:$U$90,4,FALSE),VLOOKUP(Table1[[#This Row],[SMT]],'[2]2019'!$A$7:$T$120,5,FALSE))</f>
        <v>Yes</v>
      </c>
      <c r="Q1676" s="6" t="s">
        <v>4526</v>
      </c>
      <c r="R1676" s="6" t="e">
        <f>VLOOKUP(Table1[[#This Row],[SMT]],'2018 K-1 Export'!A1327:I2878,9,0)</f>
        <v>#N/A</v>
      </c>
      <c r="S1676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76" s="38" t="e">
        <f>VLOOKUP(Table1[[#This Row],[SMT]],'[1]Section 163(j) Election'!$A$5:$J$1406,7,0)</f>
        <v>#N/A</v>
      </c>
    </row>
    <row r="1677" spans="1:20" s="5" customFormat="1" ht="30" customHeight="1" x14ac:dyDescent="0.25">
      <c r="A1677" s="5" t="s">
        <v>3370</v>
      </c>
      <c r="B1677" s="15">
        <v>79015</v>
      </c>
      <c r="C1677" s="6">
        <v>100</v>
      </c>
      <c r="D1677" s="5" t="s">
        <v>3370</v>
      </c>
      <c r="E1677" s="5" t="s">
        <v>3413</v>
      </c>
      <c r="F1677" s="5" t="s">
        <v>3414</v>
      </c>
      <c r="G1677" s="5" t="s">
        <v>3259</v>
      </c>
      <c r="H1677" s="5" t="s">
        <v>232</v>
      </c>
      <c r="I1677" s="5" t="s">
        <v>133</v>
      </c>
      <c r="J1677" s="5" t="s">
        <v>33</v>
      </c>
      <c r="K1677" s="7">
        <v>43669</v>
      </c>
      <c r="L1677" s="7"/>
      <c r="M1677" s="6" t="s">
        <v>83</v>
      </c>
      <c r="N1677" s="5" t="s">
        <v>26</v>
      </c>
      <c r="O1677" s="9">
        <f>_xlfn.IFNA(VLOOKUP(Table1[[#This Row],[SMT]],'[2]2018'!$A$7:$U$90,3,FALSE),VLOOKUP(Table1[[#This Row],[SMT]],'[2]2019'!$A$7:$T$120,4,FALSE))</f>
        <v>43983</v>
      </c>
      <c r="P1677" s="6" t="str">
        <f>_xlfn.IFNA(VLOOKUP(Table1[[#This Row],[SMT]],'[2]2018'!$A$7:$U$90,4,FALSE),VLOOKUP(Table1[[#This Row],[SMT]],'[2]2019'!$A$7:$T$120,5,FALSE))</f>
        <v>Yes</v>
      </c>
      <c r="Q1677" s="6" t="s">
        <v>4526</v>
      </c>
      <c r="R1677" s="6" t="e">
        <f>VLOOKUP(Table1[[#This Row],[SMT]],'2018 K-1 Export'!A1328:I2879,9,0)</f>
        <v>#N/A</v>
      </c>
      <c r="S1677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77" s="37" t="e">
        <f>VLOOKUP(Table1[[#This Row],[SMT]],'[1]Section 163(j) Election'!$A$5:$J$1406,7,0)</f>
        <v>#N/A</v>
      </c>
    </row>
    <row r="1678" spans="1:20" s="5" customFormat="1" ht="30" customHeight="1" x14ac:dyDescent="0.25">
      <c r="B1678" s="15">
        <v>79026</v>
      </c>
      <c r="C1678" s="6">
        <v>100</v>
      </c>
      <c r="D1678" s="5" t="s">
        <v>3370</v>
      </c>
      <c r="E1678" s="5" t="s">
        <v>4546</v>
      </c>
      <c r="G1678" s="5" t="s">
        <v>1973</v>
      </c>
      <c r="K1678" s="7">
        <v>43776</v>
      </c>
      <c r="L1678" s="7"/>
      <c r="M1678" s="6"/>
      <c r="O1678" s="9">
        <v>44166</v>
      </c>
      <c r="P1678" s="47" t="s">
        <v>21</v>
      </c>
      <c r="Q1678" s="6" t="s">
        <v>4526</v>
      </c>
      <c r="R1678" s="6"/>
      <c r="S1678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78" s="38" t="e">
        <f>VLOOKUP(Table1[[#This Row],[SMT]],'[1]Section 163(j) Election'!$A$5:$J$1406,7,0)</f>
        <v>#N/A</v>
      </c>
    </row>
    <row r="1679" spans="1:20" s="5" customFormat="1" ht="30" customHeight="1" x14ac:dyDescent="0.25">
      <c r="A1679" s="5" t="s">
        <v>3370</v>
      </c>
      <c r="B1679" s="15">
        <v>79029</v>
      </c>
      <c r="C1679" s="6">
        <v>100</v>
      </c>
      <c r="D1679" s="5" t="s">
        <v>3370</v>
      </c>
      <c r="E1679" s="5" t="s">
        <v>3415</v>
      </c>
      <c r="F1679" s="5" t="s">
        <v>3416</v>
      </c>
      <c r="G1679" s="5" t="s">
        <v>402</v>
      </c>
      <c r="H1679" s="5" t="s">
        <v>61</v>
      </c>
      <c r="I1679" s="5" t="s">
        <v>19</v>
      </c>
      <c r="J1679" s="5" t="s">
        <v>19</v>
      </c>
      <c r="K1679" s="7">
        <v>43769</v>
      </c>
      <c r="L1679" s="7"/>
      <c r="M1679" s="6" t="s">
        <v>70</v>
      </c>
      <c r="N1679" s="5" t="s">
        <v>47</v>
      </c>
      <c r="O1679" s="9">
        <f>_xlfn.IFNA(VLOOKUP(Table1[[#This Row],[SMT]],'[2]2018'!$A$7:$U$90,3,FALSE),VLOOKUP(Table1[[#This Row],[SMT]],'[2]2019'!$A$7:$T$120,4,FALSE))</f>
        <v>44166</v>
      </c>
      <c r="P1679" s="6" t="str">
        <f>_xlfn.IFNA(VLOOKUP(Table1[[#This Row],[SMT]],'[2]2018'!$A$7:$U$90,4,FALSE),VLOOKUP(Table1[[#This Row],[SMT]],'[2]2019'!$A$7:$T$120,5,FALSE))</f>
        <v>Yes</v>
      </c>
      <c r="Q1679" s="6" t="s">
        <v>4526</v>
      </c>
      <c r="R1679" s="6" t="e">
        <f>VLOOKUP(Table1[[#This Row],[SMT]],'2018 K-1 Export'!A1329:I2880,9,0)</f>
        <v>#N/A</v>
      </c>
      <c r="S1679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79" s="37" t="e">
        <f>VLOOKUP(Table1[[#This Row],[SMT]],'[1]Section 163(j) Election'!$A$5:$J$1406,7,0)</f>
        <v>#N/A</v>
      </c>
    </row>
    <row r="1680" spans="1:20" s="5" customFormat="1" ht="30" customHeight="1" x14ac:dyDescent="0.25">
      <c r="A1680" s="5" t="s">
        <v>1977</v>
      </c>
      <c r="B1680" s="15">
        <v>79030</v>
      </c>
      <c r="C1680" s="6">
        <v>100</v>
      </c>
      <c r="D1680" s="5" t="s">
        <v>1977</v>
      </c>
      <c r="E1680" s="5" t="s">
        <v>1987</v>
      </c>
      <c r="F1680" s="5" t="s">
        <v>1988</v>
      </c>
      <c r="G1680" s="5" t="s">
        <v>1989</v>
      </c>
      <c r="H1680" s="5" t="s">
        <v>115</v>
      </c>
      <c r="I1680" s="5" t="s">
        <v>1990</v>
      </c>
      <c r="J1680" s="5" t="s">
        <v>1381</v>
      </c>
      <c r="K1680" s="7">
        <v>43706</v>
      </c>
      <c r="L1680" s="7"/>
      <c r="M1680" s="6" t="s">
        <v>70</v>
      </c>
      <c r="N1680" s="5" t="s">
        <v>47</v>
      </c>
      <c r="O1680" s="9">
        <f>_xlfn.IFNA(VLOOKUP(Table1[[#This Row],[SMT]],'[2]2018'!$A$7:$U$90,3,FALSE),VLOOKUP(Table1[[#This Row],[SMT]],'[2]2019'!$A$7:$T$120,4,FALSE))</f>
        <v>44287</v>
      </c>
      <c r="P1680" s="6" t="str">
        <f>_xlfn.IFNA(VLOOKUP(Table1[[#This Row],[SMT]],'[2]2018'!$A$7:$U$90,4,FALSE),VLOOKUP(Table1[[#This Row],[SMT]],'[2]2019'!$A$7:$T$120,5,FALSE))</f>
        <v>Yes</v>
      </c>
      <c r="Q1680" s="6" t="s">
        <v>4526</v>
      </c>
      <c r="R1680" s="6" t="e">
        <f>VLOOKUP(Table1[[#This Row],[SMT]],'2018 K-1 Export'!A717:I2268,9,0)</f>
        <v>#N/A</v>
      </c>
      <c r="S1680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80" s="38" t="e">
        <f>VLOOKUP(Table1[[#This Row],[SMT]],'[1]Section 163(j) Election'!$A$5:$J$1406,7,0)</f>
        <v>#N/A</v>
      </c>
    </row>
    <row r="1681" spans="1:20" s="5" customFormat="1" ht="30" customHeight="1" x14ac:dyDescent="0.25">
      <c r="B1681" s="15">
        <v>79042</v>
      </c>
      <c r="C1681" s="6">
        <v>100</v>
      </c>
      <c r="D1681" s="5" t="s">
        <v>4539</v>
      </c>
      <c r="E1681" s="5" t="s">
        <v>4547</v>
      </c>
      <c r="G1681" s="5" t="s">
        <v>779</v>
      </c>
      <c r="K1681" s="7">
        <v>43795</v>
      </c>
      <c r="L1681" s="7"/>
      <c r="M1681" s="6"/>
      <c r="O1681" s="9">
        <v>44378</v>
      </c>
      <c r="P1681" s="47" t="s">
        <v>21</v>
      </c>
      <c r="Q1681" s="6" t="s">
        <v>4526</v>
      </c>
      <c r="R1681" s="6"/>
      <c r="S1681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81" s="37" t="e">
        <f>VLOOKUP(Table1[[#This Row],[SMT]],'[1]Section 163(j) Election'!$A$5:$J$1406,7,0)</f>
        <v>#N/A</v>
      </c>
    </row>
    <row r="1682" spans="1:20" s="5" customFormat="1" ht="30" customHeight="1" x14ac:dyDescent="0.25">
      <c r="A1682" s="5" t="s">
        <v>3300</v>
      </c>
      <c r="B1682" s="15">
        <v>79058</v>
      </c>
      <c r="C1682" s="6">
        <v>100</v>
      </c>
      <c r="D1682" s="5" t="s">
        <v>3300</v>
      </c>
      <c r="E1682" s="5" t="s">
        <v>3344</v>
      </c>
      <c r="F1682" s="5" t="s">
        <v>3345</v>
      </c>
      <c r="G1682" s="5" t="s">
        <v>3284</v>
      </c>
      <c r="H1682" s="5" t="s">
        <v>524</v>
      </c>
      <c r="I1682" s="5" t="s">
        <v>43</v>
      </c>
      <c r="J1682" s="5" t="s">
        <v>19</v>
      </c>
      <c r="K1682" s="7">
        <v>43616</v>
      </c>
      <c r="L1682" s="7"/>
      <c r="M1682" s="6" t="s">
        <v>19</v>
      </c>
      <c r="N1682" s="5" t="s">
        <v>19</v>
      </c>
      <c r="O1682" s="9"/>
      <c r="P1682" s="6" t="s">
        <v>4525</v>
      </c>
      <c r="Q1682" s="6" t="s">
        <v>4525</v>
      </c>
      <c r="R1682" s="6" t="e">
        <f>VLOOKUP(Table1[[#This Row],[SMT]],'2018 K-1 Export'!A1291:I2842,9,0)</f>
        <v>#N/A</v>
      </c>
      <c r="S1682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82" s="38" t="e">
        <f>VLOOKUP(Table1[[#This Row],[SMT]],'[1]Section 163(j) Election'!$A$5:$J$1406,7,0)</f>
        <v>#N/A</v>
      </c>
    </row>
    <row r="1683" spans="1:20" s="5" customFormat="1" ht="30" customHeight="1" x14ac:dyDescent="0.25">
      <c r="A1683" s="5" t="s">
        <v>3300</v>
      </c>
      <c r="B1683" s="15">
        <v>79059</v>
      </c>
      <c r="C1683" s="6">
        <v>100</v>
      </c>
      <c r="D1683" s="5" t="s">
        <v>3300</v>
      </c>
      <c r="E1683" s="5" t="s">
        <v>3346</v>
      </c>
      <c r="F1683" s="5" t="s">
        <v>3347</v>
      </c>
      <c r="G1683" s="5" t="s">
        <v>3284</v>
      </c>
      <c r="H1683" s="5" t="s">
        <v>524</v>
      </c>
      <c r="I1683" s="5" t="s">
        <v>43</v>
      </c>
      <c r="J1683" s="5" t="s">
        <v>19</v>
      </c>
      <c r="K1683" s="7">
        <v>43566</v>
      </c>
      <c r="L1683" s="7"/>
      <c r="M1683" s="6" t="s">
        <v>19</v>
      </c>
      <c r="N1683" s="5" t="s">
        <v>19</v>
      </c>
      <c r="O1683" s="9"/>
      <c r="P1683" s="6" t="s">
        <v>4525</v>
      </c>
      <c r="Q1683" s="6" t="s">
        <v>4525</v>
      </c>
      <c r="R1683" s="6" t="e">
        <f>VLOOKUP(Table1[[#This Row],[SMT]],'2018 K-1 Export'!A1292:I2843,9,0)</f>
        <v>#N/A</v>
      </c>
      <c r="S1683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83" s="37" t="e">
        <f>VLOOKUP(Table1[[#This Row],[SMT]],'[1]Section 163(j) Election'!$A$5:$J$1406,7,0)</f>
        <v>#N/A</v>
      </c>
    </row>
    <row r="1684" spans="1:20" s="5" customFormat="1" ht="30" customHeight="1" x14ac:dyDescent="0.25">
      <c r="A1684" s="5" t="s">
        <v>3300</v>
      </c>
      <c r="B1684" s="15">
        <v>79060</v>
      </c>
      <c r="C1684" s="6">
        <v>100</v>
      </c>
      <c r="D1684" s="5" t="s">
        <v>3300</v>
      </c>
      <c r="E1684" s="5" t="s">
        <v>3348</v>
      </c>
      <c r="F1684" s="5" t="s">
        <v>3349</v>
      </c>
      <c r="G1684" s="5" t="s">
        <v>3284</v>
      </c>
      <c r="H1684" s="5" t="s">
        <v>524</v>
      </c>
      <c r="I1684" s="5" t="s">
        <v>43</v>
      </c>
      <c r="J1684" s="5" t="s">
        <v>19</v>
      </c>
      <c r="K1684" s="7">
        <v>43553</v>
      </c>
      <c r="L1684" s="7"/>
      <c r="M1684" s="6" t="s">
        <v>19</v>
      </c>
      <c r="N1684" s="5" t="s">
        <v>19</v>
      </c>
      <c r="O1684" s="9"/>
      <c r="P1684" s="6" t="s">
        <v>4525</v>
      </c>
      <c r="Q1684" s="6" t="s">
        <v>4525</v>
      </c>
      <c r="R1684" s="6" t="e">
        <f>VLOOKUP(Table1[[#This Row],[SMT]],'2018 K-1 Export'!A1293:I2844,9,0)</f>
        <v>#N/A</v>
      </c>
      <c r="S1684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84" s="38" t="e">
        <f>VLOOKUP(Table1[[#This Row],[SMT]],'[1]Section 163(j) Election'!$A$5:$J$1406,7,0)</f>
        <v>#N/A</v>
      </c>
    </row>
    <row r="1685" spans="1:20" s="5" customFormat="1" ht="30" customHeight="1" x14ac:dyDescent="0.25">
      <c r="A1685" s="5" t="s">
        <v>3300</v>
      </c>
      <c r="B1685" s="15">
        <v>79061</v>
      </c>
      <c r="C1685" s="6">
        <v>100</v>
      </c>
      <c r="D1685" s="5" t="s">
        <v>3300</v>
      </c>
      <c r="E1685" s="5" t="s">
        <v>3350</v>
      </c>
      <c r="F1685" s="5" t="s">
        <v>3351</v>
      </c>
      <c r="G1685" s="5" t="s">
        <v>3284</v>
      </c>
      <c r="H1685" s="5" t="s">
        <v>524</v>
      </c>
      <c r="I1685" s="5" t="s">
        <v>43</v>
      </c>
      <c r="J1685" s="5" t="s">
        <v>19</v>
      </c>
      <c r="K1685" s="7">
        <v>43570</v>
      </c>
      <c r="L1685" s="7"/>
      <c r="M1685" s="6" t="s">
        <v>19</v>
      </c>
      <c r="N1685" s="5" t="s">
        <v>19</v>
      </c>
      <c r="O1685" s="9"/>
      <c r="P1685" s="6" t="s">
        <v>4525</v>
      </c>
      <c r="Q1685" s="6" t="s">
        <v>4525</v>
      </c>
      <c r="R1685" s="6" t="e">
        <f>VLOOKUP(Table1[[#This Row],[SMT]],'2018 K-1 Export'!A1294:I2845,9,0)</f>
        <v>#N/A</v>
      </c>
      <c r="S1685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85" s="37" t="e">
        <f>VLOOKUP(Table1[[#This Row],[SMT]],'[1]Section 163(j) Election'!$A$5:$J$1406,7,0)</f>
        <v>#N/A</v>
      </c>
    </row>
    <row r="1686" spans="1:20" s="5" customFormat="1" ht="30" customHeight="1" x14ac:dyDescent="0.25">
      <c r="A1686" s="5" t="s">
        <v>3300</v>
      </c>
      <c r="B1686" s="15">
        <v>79062</v>
      </c>
      <c r="C1686" s="6">
        <v>100</v>
      </c>
      <c r="D1686" s="5" t="s">
        <v>3300</v>
      </c>
      <c r="E1686" s="5" t="s">
        <v>3352</v>
      </c>
      <c r="F1686" s="5" t="s">
        <v>3353</v>
      </c>
      <c r="G1686" s="5" t="s">
        <v>3284</v>
      </c>
      <c r="H1686" s="5" t="s">
        <v>524</v>
      </c>
      <c r="I1686" s="5" t="s">
        <v>43</v>
      </c>
      <c r="J1686" s="5" t="s">
        <v>19</v>
      </c>
      <c r="K1686" s="7">
        <v>43552</v>
      </c>
      <c r="L1686" s="7"/>
      <c r="M1686" s="6" t="s">
        <v>19</v>
      </c>
      <c r="N1686" s="5" t="s">
        <v>19</v>
      </c>
      <c r="O1686" s="9"/>
      <c r="P1686" s="6" t="s">
        <v>4525</v>
      </c>
      <c r="Q1686" s="6" t="s">
        <v>4525</v>
      </c>
      <c r="R1686" s="6" t="e">
        <f>VLOOKUP(Table1[[#This Row],[SMT]],'2018 K-1 Export'!A1295:I2846,9,0)</f>
        <v>#N/A</v>
      </c>
      <c r="S1686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86" s="38" t="e">
        <f>VLOOKUP(Table1[[#This Row],[SMT]],'[1]Section 163(j) Election'!$A$5:$J$1406,7,0)</f>
        <v>#N/A</v>
      </c>
    </row>
    <row r="1687" spans="1:20" s="5" customFormat="1" ht="30" customHeight="1" x14ac:dyDescent="0.25">
      <c r="A1687" s="5" t="s">
        <v>3300</v>
      </c>
      <c r="B1687" s="15">
        <v>79070</v>
      </c>
      <c r="C1687" s="6">
        <v>100</v>
      </c>
      <c r="D1687" s="5" t="s">
        <v>3300</v>
      </c>
      <c r="E1687" s="5" t="s">
        <v>3354</v>
      </c>
      <c r="F1687" s="5" t="s">
        <v>3355</v>
      </c>
      <c r="G1687" s="5" t="s">
        <v>3284</v>
      </c>
      <c r="H1687" s="5" t="s">
        <v>524</v>
      </c>
      <c r="I1687" s="5" t="s">
        <v>43</v>
      </c>
      <c r="J1687" s="5" t="s">
        <v>19</v>
      </c>
      <c r="K1687" s="7">
        <v>43573</v>
      </c>
      <c r="L1687" s="7"/>
      <c r="M1687" s="6" t="s">
        <v>19</v>
      </c>
      <c r="N1687" s="5" t="s">
        <v>19</v>
      </c>
      <c r="O1687" s="9"/>
      <c r="P1687" s="6" t="s">
        <v>4525</v>
      </c>
      <c r="Q1687" s="6" t="s">
        <v>4525</v>
      </c>
      <c r="R1687" s="6" t="e">
        <f>VLOOKUP(Table1[[#This Row],[SMT]],'2018 K-1 Export'!A1296:I2847,9,0)</f>
        <v>#N/A</v>
      </c>
      <c r="S1687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87" s="37" t="e">
        <f>VLOOKUP(Table1[[#This Row],[SMT]],'[1]Section 163(j) Election'!$A$5:$J$1406,7,0)</f>
        <v>#N/A</v>
      </c>
    </row>
    <row r="1688" spans="1:20" s="5" customFormat="1" ht="30" customHeight="1" x14ac:dyDescent="0.25">
      <c r="A1688" s="5" t="s">
        <v>4261</v>
      </c>
      <c r="B1688" s="15">
        <v>79096</v>
      </c>
      <c r="C1688" s="6">
        <v>100</v>
      </c>
      <c r="D1688" s="5" t="s">
        <v>4261</v>
      </c>
      <c r="E1688" s="5" t="s">
        <v>4274</v>
      </c>
      <c r="F1688" s="5" t="s">
        <v>4275</v>
      </c>
      <c r="G1688" s="5" t="s">
        <v>585</v>
      </c>
      <c r="H1688" s="5" t="s">
        <v>524</v>
      </c>
      <c r="I1688" s="5" t="s">
        <v>43</v>
      </c>
      <c r="J1688" s="5" t="s">
        <v>19</v>
      </c>
      <c r="K1688" s="7">
        <v>43558</v>
      </c>
      <c r="L1688" s="7"/>
      <c r="M1688" s="6" t="s">
        <v>19</v>
      </c>
      <c r="N1688" s="5" t="s">
        <v>19</v>
      </c>
      <c r="O1688" s="9"/>
      <c r="P1688" s="6" t="s">
        <v>4525</v>
      </c>
      <c r="Q1688" s="6" t="s">
        <v>4525</v>
      </c>
      <c r="R1688" s="6" t="e">
        <f>VLOOKUP(Table1[[#This Row],[SMT]],'2018 K-1 Export'!A1690:I3241,9,0)</f>
        <v>#N/A</v>
      </c>
      <c r="S1688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88" s="38" t="e">
        <f>VLOOKUP(Table1[[#This Row],[SMT]],'[1]Section 163(j) Election'!$A$5:$J$1406,7,0)</f>
        <v>#N/A</v>
      </c>
    </row>
    <row r="1689" spans="1:20" s="5" customFormat="1" ht="30" customHeight="1" x14ac:dyDescent="0.25">
      <c r="A1689" s="5" t="s">
        <v>3300</v>
      </c>
      <c r="B1689" s="15">
        <v>79111</v>
      </c>
      <c r="C1689" s="6">
        <v>100</v>
      </c>
      <c r="D1689" s="5" t="s">
        <v>3300</v>
      </c>
      <c r="E1689" s="5" t="s">
        <v>3356</v>
      </c>
      <c r="F1689" s="5" t="s">
        <v>3357</v>
      </c>
      <c r="G1689" s="5" t="s">
        <v>3284</v>
      </c>
      <c r="H1689" s="5" t="s">
        <v>524</v>
      </c>
      <c r="I1689" s="5" t="s">
        <v>43</v>
      </c>
      <c r="J1689" s="5" t="s">
        <v>19</v>
      </c>
      <c r="K1689" s="7">
        <v>43565</v>
      </c>
      <c r="L1689" s="7"/>
      <c r="M1689" s="6" t="s">
        <v>19</v>
      </c>
      <c r="N1689" s="5" t="s">
        <v>19</v>
      </c>
      <c r="O1689" s="9"/>
      <c r="P1689" s="6" t="s">
        <v>4525</v>
      </c>
      <c r="Q1689" s="6" t="s">
        <v>4525</v>
      </c>
      <c r="R1689" s="6" t="e">
        <f>VLOOKUP(Table1[[#This Row],[SMT]],'2018 K-1 Export'!A1297:I2848,9,0)</f>
        <v>#N/A</v>
      </c>
      <c r="S1689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89" s="37" t="e">
        <f>VLOOKUP(Table1[[#This Row],[SMT]],'[1]Section 163(j) Election'!$A$5:$J$1406,7,0)</f>
        <v>#N/A</v>
      </c>
    </row>
    <row r="1690" spans="1:20" s="5" customFormat="1" ht="30" customHeight="1" x14ac:dyDescent="0.25">
      <c r="A1690" s="5" t="s">
        <v>3300</v>
      </c>
      <c r="B1690" s="15">
        <v>79115</v>
      </c>
      <c r="C1690" s="6">
        <v>100</v>
      </c>
      <c r="D1690" s="5" t="s">
        <v>3300</v>
      </c>
      <c r="E1690" s="5" t="s">
        <v>3358</v>
      </c>
      <c r="F1690" s="5" t="s">
        <v>3359</v>
      </c>
      <c r="G1690" s="5" t="s">
        <v>3284</v>
      </c>
      <c r="H1690" s="5" t="s">
        <v>524</v>
      </c>
      <c r="I1690" s="5" t="s">
        <v>43</v>
      </c>
      <c r="J1690" s="5" t="s">
        <v>19</v>
      </c>
      <c r="K1690" s="7">
        <v>43643</v>
      </c>
      <c r="L1690" s="7"/>
      <c r="M1690" s="6" t="s">
        <v>19</v>
      </c>
      <c r="N1690" s="5" t="s">
        <v>19</v>
      </c>
      <c r="O1690" s="9"/>
      <c r="P1690" s="6" t="s">
        <v>4525</v>
      </c>
      <c r="Q1690" s="6" t="s">
        <v>4525</v>
      </c>
      <c r="R1690" s="6" t="e">
        <f>VLOOKUP(Table1[[#This Row],[SMT]],'2018 K-1 Export'!A1298:I2849,9,0)</f>
        <v>#N/A</v>
      </c>
      <c r="S1690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90" s="38" t="e">
        <f>VLOOKUP(Table1[[#This Row],[SMT]],'[1]Section 163(j) Election'!$A$5:$J$1406,7,0)</f>
        <v>#N/A</v>
      </c>
    </row>
    <row r="1691" spans="1:20" s="5" customFormat="1" ht="30" customHeight="1" x14ac:dyDescent="0.25">
      <c r="A1691" s="5" t="s">
        <v>3370</v>
      </c>
      <c r="B1691" s="15">
        <v>79116</v>
      </c>
      <c r="C1691" s="6">
        <v>100</v>
      </c>
      <c r="D1691" s="5" t="s">
        <v>3370</v>
      </c>
      <c r="E1691" s="5" t="s">
        <v>3417</v>
      </c>
      <c r="F1691" s="5" t="s">
        <v>3418</v>
      </c>
      <c r="G1691" s="5" t="s">
        <v>3259</v>
      </c>
      <c r="H1691" s="5" t="s">
        <v>53</v>
      </c>
      <c r="I1691" s="5" t="s">
        <v>1990</v>
      </c>
      <c r="J1691" s="5" t="s">
        <v>33</v>
      </c>
      <c r="K1691" s="7">
        <v>43698</v>
      </c>
      <c r="L1691" s="7"/>
      <c r="M1691" s="6" t="s">
        <v>64</v>
      </c>
      <c r="N1691" s="5" t="s">
        <v>26</v>
      </c>
      <c r="O1691" s="9">
        <f>_xlfn.IFNA(VLOOKUP(Table1[[#This Row],[SMT]],'[2]2018'!$A$7:$U$90,3,FALSE),VLOOKUP(Table1[[#This Row],[SMT]],'[2]2019'!$A$7:$T$120,4,FALSE))</f>
        <v>43922</v>
      </c>
      <c r="P1691" s="6" t="str">
        <f>_xlfn.IFNA(VLOOKUP(Table1[[#This Row],[SMT]],'[2]2018'!$A$7:$U$90,4,FALSE),VLOOKUP(Table1[[#This Row],[SMT]],'[2]2019'!$A$7:$T$120,5,FALSE))</f>
        <v>Yes</v>
      </c>
      <c r="Q1691" s="6" t="s">
        <v>4526</v>
      </c>
      <c r="R1691" s="6" t="e">
        <f>VLOOKUP(Table1[[#This Row],[SMT]],'2018 K-1 Export'!A1330:I2881,9,0)</f>
        <v>#N/A</v>
      </c>
      <c r="S1691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91" s="37" t="e">
        <f>VLOOKUP(Table1[[#This Row],[SMT]],'[1]Section 163(j) Election'!$A$5:$J$1406,7,0)</f>
        <v>#N/A</v>
      </c>
    </row>
    <row r="1692" spans="1:20" s="5" customFormat="1" ht="30" customHeight="1" x14ac:dyDescent="0.25">
      <c r="A1692" s="5" t="s">
        <v>3278</v>
      </c>
      <c r="B1692" s="15">
        <v>79121</v>
      </c>
      <c r="C1692" s="6">
        <v>100</v>
      </c>
      <c r="D1692" s="5" t="s">
        <v>3278</v>
      </c>
      <c r="E1692" s="5" t="s">
        <v>3282</v>
      </c>
      <c r="F1692" s="5" t="s">
        <v>3283</v>
      </c>
      <c r="G1692" s="5" t="s">
        <v>3284</v>
      </c>
      <c r="H1692" s="5" t="s">
        <v>524</v>
      </c>
      <c r="I1692" s="5" t="s">
        <v>43</v>
      </c>
      <c r="J1692" s="5" t="s">
        <v>19</v>
      </c>
      <c r="K1692" s="7">
        <v>43579</v>
      </c>
      <c r="L1692" s="7"/>
      <c r="M1692" s="6" t="s">
        <v>19</v>
      </c>
      <c r="N1692" s="5" t="s">
        <v>19</v>
      </c>
      <c r="O1692" s="9"/>
      <c r="P1692" s="6" t="s">
        <v>4525</v>
      </c>
      <c r="Q1692" s="6" t="s">
        <v>4525</v>
      </c>
      <c r="R1692" s="6" t="e">
        <f>VLOOKUP(Table1[[#This Row],[SMT]],'2018 K-1 Export'!A1261:I2812,9,0)</f>
        <v>#N/A</v>
      </c>
      <c r="S1692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92" s="38" t="e">
        <f>VLOOKUP(Table1[[#This Row],[SMT]],'[1]Section 163(j) Election'!$A$5:$J$1406,7,0)</f>
        <v>#N/A</v>
      </c>
    </row>
    <row r="1693" spans="1:20" s="5" customFormat="1" ht="30" customHeight="1" x14ac:dyDescent="0.25">
      <c r="A1693" s="5" t="s">
        <v>3370</v>
      </c>
      <c r="B1693" s="15">
        <v>79132</v>
      </c>
      <c r="C1693" s="6">
        <v>100</v>
      </c>
      <c r="D1693" s="5" t="s">
        <v>3370</v>
      </c>
      <c r="E1693" s="5" t="s">
        <v>3419</v>
      </c>
      <c r="F1693" s="5" t="s">
        <v>3420</v>
      </c>
      <c r="G1693" s="5" t="s">
        <v>3421</v>
      </c>
      <c r="H1693" s="5" t="s">
        <v>232</v>
      </c>
      <c r="I1693" s="5" t="s">
        <v>133</v>
      </c>
      <c r="J1693" s="5" t="s">
        <v>19</v>
      </c>
      <c r="K1693" s="7">
        <v>43748</v>
      </c>
      <c r="L1693" s="7"/>
      <c r="M1693" s="6" t="s">
        <v>70</v>
      </c>
      <c r="N1693" s="5" t="s">
        <v>47</v>
      </c>
      <c r="O1693" s="9">
        <f>_xlfn.IFNA(VLOOKUP(Table1[[#This Row],[SMT]],'[2]2018'!$A$7:$U$90,3,FALSE),VLOOKUP(Table1[[#This Row],[SMT]],'[2]2019'!$A$7:$T$120,4,FALSE))</f>
        <v>44105</v>
      </c>
      <c r="P1693" s="6" t="str">
        <f>_xlfn.IFNA(VLOOKUP(Table1[[#This Row],[SMT]],'[2]2018'!$A$7:$U$90,4,FALSE),VLOOKUP(Table1[[#This Row],[SMT]],'[2]2019'!$A$7:$T$120,5,FALSE))</f>
        <v>Yes</v>
      </c>
      <c r="Q1693" s="6" t="s">
        <v>4526</v>
      </c>
      <c r="R1693" s="6" t="e">
        <f>VLOOKUP(Table1[[#This Row],[SMT]],'2018 K-1 Export'!A1331:I2882,9,0)</f>
        <v>#N/A</v>
      </c>
      <c r="S1693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93" s="37" t="e">
        <f>VLOOKUP(Table1[[#This Row],[SMT]],'[1]Section 163(j) Election'!$A$5:$J$1406,7,0)</f>
        <v>#N/A</v>
      </c>
    </row>
    <row r="1694" spans="1:20" s="5" customFormat="1" ht="30" customHeight="1" x14ac:dyDescent="0.25">
      <c r="A1694" s="5" t="s">
        <v>3370</v>
      </c>
      <c r="B1694" s="15">
        <v>79138</v>
      </c>
      <c r="C1694" s="6">
        <v>100</v>
      </c>
      <c r="D1694" s="5" t="s">
        <v>3370</v>
      </c>
      <c r="E1694" s="5" t="s">
        <v>3422</v>
      </c>
      <c r="F1694" s="5" t="s">
        <v>3423</v>
      </c>
      <c r="G1694" s="5" t="s">
        <v>3424</v>
      </c>
      <c r="H1694" s="5" t="s">
        <v>42</v>
      </c>
      <c r="I1694" s="5" t="s">
        <v>43</v>
      </c>
      <c r="J1694" s="5" t="s">
        <v>631</v>
      </c>
      <c r="K1694" s="7">
        <v>43706</v>
      </c>
      <c r="L1694" s="7"/>
      <c r="M1694" s="6" t="s">
        <v>70</v>
      </c>
      <c r="N1694" s="5" t="s">
        <v>47</v>
      </c>
      <c r="O1694" s="9">
        <f>_xlfn.IFNA(VLOOKUP(Table1[[#This Row],[SMT]],'[2]2018'!$A$7:$U$90,3,FALSE),VLOOKUP(Table1[[#This Row],[SMT]],'[2]2019'!$A$7:$T$120,4,FALSE))</f>
        <v>44105</v>
      </c>
      <c r="P1694" s="6" t="str">
        <f>_xlfn.IFNA(VLOOKUP(Table1[[#This Row],[SMT]],'[2]2018'!$A$7:$U$90,4,FALSE),VLOOKUP(Table1[[#This Row],[SMT]],'[2]2019'!$A$7:$T$120,5,FALSE))</f>
        <v>Yes</v>
      </c>
      <c r="Q1694" s="6" t="s">
        <v>4526</v>
      </c>
      <c r="R1694" s="6" t="e">
        <f>VLOOKUP(Table1[[#This Row],[SMT]],'2018 K-1 Export'!A1332:I2883,9,0)</f>
        <v>#N/A</v>
      </c>
      <c r="S1694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94" s="38" t="e">
        <f>VLOOKUP(Table1[[#This Row],[SMT]],'[1]Section 163(j) Election'!$A$5:$J$1406,7,0)</f>
        <v>#N/A</v>
      </c>
    </row>
    <row r="1695" spans="1:20" s="5" customFormat="1" ht="30" customHeight="1" x14ac:dyDescent="0.25">
      <c r="B1695" s="15">
        <v>79141</v>
      </c>
      <c r="C1695" s="6">
        <v>7</v>
      </c>
      <c r="D1695" s="5" t="s">
        <v>4555</v>
      </c>
      <c r="E1695" s="5" t="s">
        <v>4548</v>
      </c>
      <c r="G1695" s="5" t="s">
        <v>755</v>
      </c>
      <c r="K1695" s="7">
        <v>43795</v>
      </c>
      <c r="L1695" s="7"/>
      <c r="M1695" s="6"/>
      <c r="O1695" s="9">
        <v>44256</v>
      </c>
      <c r="P1695" s="47" t="s">
        <v>21</v>
      </c>
      <c r="Q1695" s="6" t="s">
        <v>4526</v>
      </c>
      <c r="R1695" s="6"/>
      <c r="S1695" s="37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695" s="37" t="e">
        <f>VLOOKUP(Table1[[#This Row],[SMT]],'[1]Section 163(j) Election'!$A$5:$J$1406,7,0)</f>
        <v>#N/A</v>
      </c>
    </row>
    <row r="1696" spans="1:20" s="5" customFormat="1" ht="30" customHeight="1" x14ac:dyDescent="0.25">
      <c r="B1696" s="15">
        <v>79141</v>
      </c>
      <c r="C1696" s="6">
        <v>93</v>
      </c>
      <c r="D1696" s="5" t="s">
        <v>4556</v>
      </c>
      <c r="E1696" s="5" t="s">
        <v>4548</v>
      </c>
      <c r="G1696" s="5" t="s">
        <v>755</v>
      </c>
      <c r="K1696" s="7">
        <v>43795</v>
      </c>
      <c r="L1696" s="7"/>
      <c r="M1696" s="6"/>
      <c r="O1696" s="9">
        <v>44256</v>
      </c>
      <c r="P1696" s="47" t="s">
        <v>21</v>
      </c>
      <c r="Q1696" s="6" t="s">
        <v>4526</v>
      </c>
      <c r="R1696" s="6"/>
      <c r="S1696" s="37"/>
      <c r="T1696" s="37"/>
    </row>
    <row r="1697" spans="1:20" s="5" customFormat="1" ht="30" customHeight="1" x14ac:dyDescent="0.25">
      <c r="A1697" s="5" t="s">
        <v>3370</v>
      </c>
      <c r="B1697" s="15">
        <v>79145</v>
      </c>
      <c r="C1697" s="6">
        <v>100</v>
      </c>
      <c r="D1697" s="5" t="s">
        <v>3370</v>
      </c>
      <c r="E1697" s="5" t="s">
        <v>3425</v>
      </c>
      <c r="F1697" s="5" t="s">
        <v>3426</v>
      </c>
      <c r="G1697" s="5" t="s">
        <v>3427</v>
      </c>
      <c r="H1697" s="5" t="s">
        <v>630</v>
      </c>
      <c r="I1697" s="5" t="s">
        <v>43</v>
      </c>
      <c r="J1697" s="5" t="s">
        <v>33</v>
      </c>
      <c r="K1697" s="7">
        <v>43669</v>
      </c>
      <c r="L1697" s="7"/>
      <c r="M1697" s="6" t="s">
        <v>70</v>
      </c>
      <c r="N1697" s="5" t="s">
        <v>47</v>
      </c>
      <c r="O1697" s="9">
        <f>_xlfn.IFNA(VLOOKUP(Table1[[#This Row],[SMT]],'[2]2018'!$A$7:$U$90,3,FALSE),VLOOKUP(Table1[[#This Row],[SMT]],'[2]2019'!$A$7:$T$120,4,FALSE))</f>
        <v>44105</v>
      </c>
      <c r="P1697" s="6" t="str">
        <f>_xlfn.IFNA(VLOOKUP(Table1[[#This Row],[SMT]],'[2]2018'!$A$7:$U$90,4,FALSE),VLOOKUP(Table1[[#This Row],[SMT]],'[2]2019'!$A$7:$T$120,5,FALSE))</f>
        <v>Yes</v>
      </c>
      <c r="Q1697" s="6" t="s">
        <v>4526</v>
      </c>
      <c r="R1697" s="6" t="e">
        <f>VLOOKUP(Table1[[#This Row],[SMT]],'2018 K-1 Export'!A1333:I2884,9,0)</f>
        <v>#N/A</v>
      </c>
      <c r="S1697" s="37"/>
      <c r="T1697" s="37"/>
    </row>
    <row r="1698" spans="1:20" s="5" customFormat="1" ht="30" customHeight="1" x14ac:dyDescent="0.25">
      <c r="A1698" s="5" t="s">
        <v>3432</v>
      </c>
      <c r="B1698" s="15">
        <v>79157</v>
      </c>
      <c r="C1698" s="6">
        <v>100</v>
      </c>
      <c r="D1698" s="5" t="s">
        <v>3432</v>
      </c>
      <c r="E1698" s="5" t="s">
        <v>3439</v>
      </c>
      <c r="F1698" s="5" t="s">
        <v>3440</v>
      </c>
      <c r="G1698" s="5" t="s">
        <v>1704</v>
      </c>
      <c r="H1698" s="5" t="s">
        <v>524</v>
      </c>
      <c r="I1698" s="5" t="s">
        <v>19</v>
      </c>
      <c r="J1698" s="5" t="s">
        <v>19</v>
      </c>
      <c r="K1698" s="7">
        <v>43622</v>
      </c>
      <c r="L1698" s="7"/>
      <c r="M1698" s="6" t="s">
        <v>19</v>
      </c>
      <c r="O1698" s="9"/>
      <c r="P1698" s="6" t="s">
        <v>4525</v>
      </c>
      <c r="Q1698" s="6" t="s">
        <v>4525</v>
      </c>
      <c r="R1698" s="6" t="e">
        <f>VLOOKUP(Table1[[#This Row],[SMT]],'2018 K-1 Export'!A1337:I2888,9,0)</f>
        <v>#N/A</v>
      </c>
      <c r="S1698" s="37"/>
      <c r="T1698" s="37"/>
    </row>
    <row r="1699" spans="1:20" s="5" customFormat="1" ht="30" customHeight="1" x14ac:dyDescent="0.25">
      <c r="A1699" s="5" t="s">
        <v>3432</v>
      </c>
      <c r="B1699" s="15">
        <v>79158</v>
      </c>
      <c r="C1699" s="6">
        <v>100</v>
      </c>
      <c r="D1699" s="5" t="s">
        <v>3432</v>
      </c>
      <c r="E1699" s="5" t="s">
        <v>3441</v>
      </c>
      <c r="F1699" s="5" t="s">
        <v>3442</v>
      </c>
      <c r="G1699" s="5" t="s">
        <v>1704</v>
      </c>
      <c r="H1699" s="5" t="s">
        <v>19</v>
      </c>
      <c r="I1699" s="5" t="s">
        <v>19</v>
      </c>
      <c r="J1699" s="5" t="s">
        <v>19</v>
      </c>
      <c r="K1699" s="7">
        <v>43767</v>
      </c>
      <c r="L1699" s="7"/>
      <c r="M1699" s="6" t="s">
        <v>19</v>
      </c>
      <c r="O1699" s="9"/>
      <c r="P1699" s="6" t="s">
        <v>4525</v>
      </c>
      <c r="Q1699" s="6" t="s">
        <v>4525</v>
      </c>
      <c r="R1699" s="6" t="e">
        <f>VLOOKUP(Table1[[#This Row],[SMT]],'2018 K-1 Export'!A1338:I2889,9,0)</f>
        <v>#N/A</v>
      </c>
      <c r="S1699" s="37"/>
      <c r="T1699" s="37"/>
    </row>
    <row r="1700" spans="1:20" s="5" customFormat="1" ht="30" customHeight="1" x14ac:dyDescent="0.25">
      <c r="A1700" s="5" t="s">
        <v>3300</v>
      </c>
      <c r="B1700" s="15">
        <v>79211</v>
      </c>
      <c r="C1700" s="6">
        <v>100</v>
      </c>
      <c r="D1700" s="5" t="s">
        <v>3300</v>
      </c>
      <c r="E1700" s="5" t="s">
        <v>3360</v>
      </c>
      <c r="F1700" s="5" t="s">
        <v>3361</v>
      </c>
      <c r="G1700" s="5" t="s">
        <v>3284</v>
      </c>
      <c r="H1700" s="5" t="s">
        <v>524</v>
      </c>
      <c r="I1700" s="5" t="s">
        <v>43</v>
      </c>
      <c r="J1700" s="5" t="s">
        <v>19</v>
      </c>
      <c r="K1700" s="7">
        <v>43647</v>
      </c>
      <c r="L1700" s="7"/>
      <c r="M1700" s="6" t="s">
        <v>19</v>
      </c>
      <c r="N1700" s="5" t="s">
        <v>19</v>
      </c>
      <c r="O1700" s="9"/>
      <c r="P1700" s="6" t="s">
        <v>4525</v>
      </c>
      <c r="Q1700" s="6" t="s">
        <v>4525</v>
      </c>
      <c r="R1700" s="6" t="e">
        <f>VLOOKUP(Table1[[#This Row],[SMT]],'2018 K-1 Export'!A1299:I2850,9,0)</f>
        <v>#N/A</v>
      </c>
      <c r="S1700" s="37"/>
      <c r="T1700" s="37"/>
    </row>
    <row r="1701" spans="1:20" s="5" customFormat="1" ht="30" customHeight="1" x14ac:dyDescent="0.25">
      <c r="A1701" s="5" t="s">
        <v>3300</v>
      </c>
      <c r="B1701" s="15">
        <v>79212</v>
      </c>
      <c r="C1701" s="6">
        <v>100</v>
      </c>
      <c r="D1701" s="5" t="s">
        <v>3300</v>
      </c>
      <c r="E1701" s="5" t="s">
        <v>3362</v>
      </c>
      <c r="F1701" s="5" t="s">
        <v>3363</v>
      </c>
      <c r="G1701" s="5" t="s">
        <v>3284</v>
      </c>
      <c r="H1701" s="5" t="s">
        <v>524</v>
      </c>
      <c r="I1701" s="5" t="s">
        <v>43</v>
      </c>
      <c r="J1701" s="5" t="s">
        <v>19</v>
      </c>
      <c r="K1701" s="7">
        <v>43656</v>
      </c>
      <c r="L1701" s="7"/>
      <c r="M1701" s="6" t="s">
        <v>19</v>
      </c>
      <c r="N1701" s="5" t="s">
        <v>19</v>
      </c>
      <c r="O1701" s="9"/>
      <c r="P1701" s="6" t="s">
        <v>4525</v>
      </c>
      <c r="Q1701" s="6" t="s">
        <v>4525</v>
      </c>
      <c r="R1701" s="6" t="e">
        <f>VLOOKUP(Table1[[#This Row],[SMT]],'2018 K-1 Export'!A1300:I2851,9,0)</f>
        <v>#N/A</v>
      </c>
      <c r="S1701" s="37"/>
      <c r="T1701" s="37"/>
    </row>
    <row r="1702" spans="1:20" s="5" customFormat="1" ht="30" customHeight="1" x14ac:dyDescent="0.25">
      <c r="A1702" s="5" t="s">
        <v>3278</v>
      </c>
      <c r="B1702" s="15">
        <v>79231</v>
      </c>
      <c r="C1702" s="6">
        <v>100</v>
      </c>
      <c r="D1702" s="5" t="s">
        <v>3278</v>
      </c>
      <c r="E1702" s="5" t="s">
        <v>3285</v>
      </c>
      <c r="F1702" s="5" t="s">
        <v>3286</v>
      </c>
      <c r="G1702" s="5" t="s">
        <v>3287</v>
      </c>
      <c r="H1702" s="5" t="s">
        <v>524</v>
      </c>
      <c r="I1702" s="5" t="s">
        <v>43</v>
      </c>
      <c r="J1702" s="5" t="s">
        <v>19</v>
      </c>
      <c r="K1702" s="7">
        <v>43704</v>
      </c>
      <c r="L1702" s="7"/>
      <c r="M1702" s="6" t="s">
        <v>19</v>
      </c>
      <c r="O1702" s="9"/>
      <c r="P1702" s="6" t="s">
        <v>4525</v>
      </c>
      <c r="Q1702" s="6" t="s">
        <v>4525</v>
      </c>
      <c r="R1702" s="6" t="e">
        <f>VLOOKUP(Table1[[#This Row],[SMT]],'2018 K-1 Export'!A1262:I2813,9,0)</f>
        <v>#N/A</v>
      </c>
      <c r="S1702" s="37"/>
      <c r="T1702" s="37"/>
    </row>
    <row r="1703" spans="1:20" s="5" customFormat="1" ht="30" customHeight="1" x14ac:dyDescent="0.25">
      <c r="B1703" s="15">
        <v>79275</v>
      </c>
      <c r="C1703" s="6">
        <v>100</v>
      </c>
      <c r="D1703" s="5" t="s">
        <v>3370</v>
      </c>
      <c r="E1703" s="5" t="s">
        <v>4549</v>
      </c>
      <c r="G1703" s="5" t="s">
        <v>4554</v>
      </c>
      <c r="K1703" s="7">
        <v>43795</v>
      </c>
      <c r="L1703" s="7"/>
      <c r="M1703" s="6"/>
      <c r="O1703" s="9">
        <v>44166</v>
      </c>
      <c r="P1703" s="47" t="s">
        <v>21</v>
      </c>
      <c r="Q1703" s="6" t="s">
        <v>4526</v>
      </c>
      <c r="R1703" s="6"/>
      <c r="S1703" s="37"/>
      <c r="T1703" s="37"/>
    </row>
    <row r="1704" spans="1:20" s="5" customFormat="1" ht="30" customHeight="1" x14ac:dyDescent="0.25">
      <c r="A1704" s="5" t="s">
        <v>3300</v>
      </c>
      <c r="B1704" s="15">
        <v>79282</v>
      </c>
      <c r="C1704" s="6">
        <v>100</v>
      </c>
      <c r="D1704" s="5" t="s">
        <v>3300</v>
      </c>
      <c r="E1704" s="5" t="s">
        <v>3364</v>
      </c>
      <c r="F1704" s="5" t="s">
        <v>3365</v>
      </c>
      <c r="G1704" s="5" t="s">
        <v>3317</v>
      </c>
      <c r="H1704" s="5" t="s">
        <v>524</v>
      </c>
      <c r="I1704" s="5" t="s">
        <v>43</v>
      </c>
      <c r="J1704" s="5" t="s">
        <v>19</v>
      </c>
      <c r="K1704" s="7">
        <v>43738</v>
      </c>
      <c r="L1704" s="7"/>
      <c r="M1704" s="6" t="s">
        <v>19</v>
      </c>
      <c r="N1704" s="5" t="s">
        <v>19</v>
      </c>
      <c r="O1704" s="9"/>
      <c r="P1704" s="6" t="s">
        <v>4525</v>
      </c>
      <c r="Q1704" s="6" t="s">
        <v>4525</v>
      </c>
      <c r="R1704" s="6" t="e">
        <f>VLOOKUP(Table1[[#This Row],[SMT]],'2018 K-1 Export'!A1301:I2852,9,0)</f>
        <v>#N/A</v>
      </c>
      <c r="S1704" s="37"/>
      <c r="T1704" s="37"/>
    </row>
    <row r="1705" spans="1:20" s="5" customFormat="1" ht="30" customHeight="1" x14ac:dyDescent="0.25">
      <c r="B1705" s="15">
        <v>79294</v>
      </c>
      <c r="C1705" s="6">
        <v>100</v>
      </c>
      <c r="D1705" s="5" t="s">
        <v>3370</v>
      </c>
      <c r="E1705" s="5" t="s">
        <v>4550</v>
      </c>
      <c r="G1705" s="5" t="s">
        <v>148</v>
      </c>
      <c r="K1705" s="7">
        <v>43782</v>
      </c>
      <c r="L1705" s="7"/>
      <c r="M1705" s="6"/>
      <c r="O1705" s="9">
        <v>44105</v>
      </c>
      <c r="P1705" s="47" t="s">
        <v>21</v>
      </c>
      <c r="Q1705" s="6" t="s">
        <v>4526</v>
      </c>
      <c r="R1705" s="6"/>
      <c r="S1705" s="37"/>
      <c r="T1705" s="37"/>
    </row>
    <row r="1706" spans="1:20" s="5" customFormat="1" ht="30" customHeight="1" x14ac:dyDescent="0.25">
      <c r="A1706" s="5" t="s">
        <v>3300</v>
      </c>
      <c r="B1706" s="15">
        <v>79305</v>
      </c>
      <c r="C1706" s="6">
        <v>100</v>
      </c>
      <c r="D1706" s="5" t="s">
        <v>3300</v>
      </c>
      <c r="E1706" s="5" t="s">
        <v>3366</v>
      </c>
      <c r="F1706" s="5" t="s">
        <v>3367</v>
      </c>
      <c r="G1706" s="5" t="s">
        <v>19</v>
      </c>
      <c r="H1706" s="5" t="s">
        <v>524</v>
      </c>
      <c r="I1706" s="5" t="s">
        <v>43</v>
      </c>
      <c r="J1706" s="5" t="s">
        <v>19</v>
      </c>
      <c r="K1706" s="7">
        <v>43755</v>
      </c>
      <c r="L1706" s="7"/>
      <c r="M1706" s="6" t="s">
        <v>19</v>
      </c>
      <c r="N1706" s="5" t="s">
        <v>19</v>
      </c>
      <c r="O1706" s="9"/>
      <c r="P1706" s="6" t="s">
        <v>4525</v>
      </c>
      <c r="Q1706" s="6" t="s">
        <v>4525</v>
      </c>
      <c r="R1706" s="6" t="e">
        <f>VLOOKUP(Table1[[#This Row],[SMT]],'2018 K-1 Export'!A1302:I2853,9,0)</f>
        <v>#N/A</v>
      </c>
      <c r="S1706" s="37"/>
      <c r="T1706" s="37"/>
    </row>
    <row r="1707" spans="1:20" s="5" customFormat="1" ht="30" customHeight="1" x14ac:dyDescent="0.25">
      <c r="A1707" s="5" t="s">
        <v>3300</v>
      </c>
      <c r="B1707" s="15">
        <v>79306</v>
      </c>
      <c r="C1707" s="6">
        <v>100</v>
      </c>
      <c r="D1707" s="5" t="s">
        <v>3300</v>
      </c>
      <c r="E1707" s="5" t="s">
        <v>3368</v>
      </c>
      <c r="F1707" s="5" t="s">
        <v>3369</v>
      </c>
      <c r="G1707" s="5" t="s">
        <v>19</v>
      </c>
      <c r="H1707" s="5" t="s">
        <v>524</v>
      </c>
      <c r="I1707" s="5" t="s">
        <v>43</v>
      </c>
      <c r="J1707" s="5" t="s">
        <v>19</v>
      </c>
      <c r="K1707" s="7">
        <v>43755</v>
      </c>
      <c r="L1707" s="7"/>
      <c r="M1707" s="6" t="s">
        <v>19</v>
      </c>
      <c r="N1707" s="5" t="s">
        <v>19</v>
      </c>
      <c r="O1707" s="9"/>
      <c r="P1707" s="6" t="s">
        <v>4525</v>
      </c>
      <c r="Q1707" s="6" t="s">
        <v>4525</v>
      </c>
      <c r="R1707" s="6" t="e">
        <f>VLOOKUP(Table1[[#This Row],[SMT]],'2018 K-1 Export'!A1303:I2854,9,0)</f>
        <v>#N/A</v>
      </c>
      <c r="S1707" s="37"/>
      <c r="T1707" s="37"/>
    </row>
    <row r="1708" spans="1:20" s="5" customFormat="1" ht="30" customHeight="1" x14ac:dyDescent="0.25">
      <c r="B1708" s="15">
        <v>79413</v>
      </c>
      <c r="C1708" s="6">
        <v>100</v>
      </c>
      <c r="D1708" s="5" t="s">
        <v>3300</v>
      </c>
      <c r="E1708" s="5" t="s">
        <v>4551</v>
      </c>
      <c r="G1708" s="5" t="s">
        <v>4557</v>
      </c>
      <c r="K1708" s="7">
        <v>43795</v>
      </c>
      <c r="L1708" s="7"/>
      <c r="M1708" s="6"/>
      <c r="O1708" s="9"/>
      <c r="P1708" s="47" t="s">
        <v>4525</v>
      </c>
      <c r="Q1708" s="6"/>
      <c r="R1708" s="6"/>
      <c r="S1708" s="37"/>
      <c r="T1708" s="37"/>
    </row>
    <row r="1709" spans="1:20" s="5" customFormat="1" ht="30" customHeight="1" x14ac:dyDescent="0.25">
      <c r="B1709" s="15">
        <v>79417</v>
      </c>
      <c r="C1709" s="6">
        <v>100</v>
      </c>
      <c r="D1709" s="5" t="s">
        <v>3300</v>
      </c>
      <c r="E1709" s="5" t="s">
        <v>4552</v>
      </c>
      <c r="G1709" s="5" t="s">
        <v>3317</v>
      </c>
      <c r="K1709" s="7">
        <v>43790</v>
      </c>
      <c r="L1709" s="7"/>
      <c r="M1709" s="6"/>
      <c r="O1709" s="9"/>
      <c r="P1709" s="47" t="s">
        <v>4525</v>
      </c>
      <c r="Q1709" s="6"/>
      <c r="R1709" s="6"/>
      <c r="S1709" s="38" t="e">
        <f>IF(VLOOKUP(Table1[[#This Row],[SMT]],'[1]Section 163(j) Election'!$A$5:$H$1484,8,0)=Table1[[#This Row],[Make Section 163j Election (Yes/No)]],"MATCH",VLOOKUP(Table1[[#This Row],[SMT]],'[1]Section 163(j) Election'!$A$5:$H$1406,8,0))</f>
        <v>#N/A</v>
      </c>
      <c r="T1709" s="38" t="e">
        <f>VLOOKUP(Table1[[#This Row],[SMT]],'[1]Section 163(j) Election'!$A$5:$J$1406,7,0)</f>
        <v>#N/A</v>
      </c>
    </row>
    <row r="1710" spans="1:20" s="5" customFormat="1" ht="30" customHeight="1" x14ac:dyDescent="0.25">
      <c r="B1710" s="15"/>
      <c r="C1710" s="6"/>
      <c r="K1710" s="7"/>
      <c r="L1710" s="7"/>
      <c r="M1710" s="6"/>
      <c r="O1710" s="9"/>
      <c r="P1710" s="6"/>
      <c r="Q1710" s="6"/>
      <c r="R1710" s="6"/>
      <c r="S1710" s="46"/>
      <c r="T1710" s="46"/>
    </row>
  </sheetData>
  <autoFilter ref="S4:T1709" xr:uid="{6E196E71-B505-4EE8-AC9C-EA05EFD40A3C}"/>
  <mergeCells count="1">
    <mergeCell ref="B1:N1"/>
  </mergeCells>
  <phoneticPr fontId="2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FBBEB-0E74-497C-85F6-6252CEC37D53}">
  <dimension ref="A1:O1440"/>
  <sheetViews>
    <sheetView workbookViewId="0">
      <selection activeCell="G28" sqref="G28"/>
    </sheetView>
  </sheetViews>
  <sheetFormatPr defaultRowHeight="15" x14ac:dyDescent="0.25"/>
  <cols>
    <col min="8" max="8" width="12.5703125" customWidth="1"/>
  </cols>
  <sheetData>
    <row r="1" spans="1:15" x14ac:dyDescent="0.25">
      <c r="A1" t="s">
        <v>4521</v>
      </c>
    </row>
    <row r="3" spans="1:15" x14ac:dyDescent="0.25">
      <c r="A3" t="s">
        <v>4520</v>
      </c>
      <c r="B3" t="s">
        <v>4519</v>
      </c>
      <c r="C3" t="s">
        <v>4518</v>
      </c>
      <c r="D3" t="s">
        <v>4517</v>
      </c>
      <c r="E3" t="s">
        <v>4516</v>
      </c>
      <c r="F3" t="s">
        <v>4515</v>
      </c>
      <c r="G3" t="s">
        <v>4514</v>
      </c>
      <c r="H3" t="s">
        <v>4513</v>
      </c>
      <c r="I3" t="s">
        <v>4512</v>
      </c>
      <c r="J3" t="s">
        <v>4511</v>
      </c>
      <c r="K3" t="s">
        <v>4510</v>
      </c>
      <c r="L3" t="s">
        <v>4509</v>
      </c>
      <c r="M3" t="s">
        <v>4508</v>
      </c>
      <c r="N3" t="s">
        <v>4507</v>
      </c>
      <c r="O3" t="s">
        <v>4506</v>
      </c>
    </row>
    <row r="4" spans="1:15" x14ac:dyDescent="0.25">
      <c r="A4" s="1">
        <v>60032</v>
      </c>
      <c r="B4" t="s">
        <v>3481</v>
      </c>
      <c r="C4" t="s">
        <v>35</v>
      </c>
      <c r="D4" t="s">
        <v>34</v>
      </c>
      <c r="E4" t="s">
        <v>23</v>
      </c>
      <c r="F4" t="s">
        <v>63</v>
      </c>
      <c r="G4" t="s">
        <v>63</v>
      </c>
      <c r="H4" s="3">
        <v>-1300892</v>
      </c>
      <c r="I4" t="s">
        <v>21</v>
      </c>
      <c r="J4" s="2">
        <v>0</v>
      </c>
      <c r="K4" s="2">
        <v>0</v>
      </c>
      <c r="L4" s="2">
        <v>0</v>
      </c>
      <c r="M4" s="2">
        <v>-444409</v>
      </c>
      <c r="N4" s="2">
        <v>-444409</v>
      </c>
      <c r="O4" t="s">
        <v>3466</v>
      </c>
    </row>
    <row r="5" spans="1:15" x14ac:dyDescent="0.25">
      <c r="A5" s="1">
        <v>63252</v>
      </c>
      <c r="B5" t="s">
        <v>2826</v>
      </c>
      <c r="C5" t="s">
        <v>35</v>
      </c>
      <c r="D5" t="s">
        <v>34</v>
      </c>
      <c r="E5" t="s">
        <v>23</v>
      </c>
      <c r="F5" t="s">
        <v>63</v>
      </c>
      <c r="G5" t="s">
        <v>63</v>
      </c>
      <c r="H5" s="3">
        <v>1392151</v>
      </c>
      <c r="I5" t="s">
        <v>21</v>
      </c>
      <c r="J5" s="2">
        <v>0</v>
      </c>
      <c r="K5" s="2">
        <v>0</v>
      </c>
      <c r="L5" s="2">
        <v>0</v>
      </c>
      <c r="M5" s="2">
        <v>-213115</v>
      </c>
      <c r="N5" s="2">
        <v>-213115</v>
      </c>
      <c r="O5" t="s">
        <v>2726</v>
      </c>
    </row>
    <row r="6" spans="1:15" x14ac:dyDescent="0.25">
      <c r="A6" s="1">
        <v>60132</v>
      </c>
      <c r="B6" t="s">
        <v>3519</v>
      </c>
      <c r="C6" t="s">
        <v>35</v>
      </c>
      <c r="D6" t="s">
        <v>34</v>
      </c>
      <c r="E6" t="s">
        <v>36</v>
      </c>
      <c r="F6" t="s">
        <v>63</v>
      </c>
      <c r="G6" t="s">
        <v>63</v>
      </c>
      <c r="H6" s="3">
        <v>-2003633</v>
      </c>
      <c r="I6" t="s">
        <v>63</v>
      </c>
      <c r="J6" s="2">
        <v>0</v>
      </c>
      <c r="K6" s="2">
        <v>184075</v>
      </c>
      <c r="L6" s="2">
        <v>48157</v>
      </c>
      <c r="M6" s="2">
        <v>-252944</v>
      </c>
      <c r="N6" s="2">
        <v>-140267</v>
      </c>
      <c r="O6" t="s">
        <v>3513</v>
      </c>
    </row>
    <row r="7" spans="1:15" x14ac:dyDescent="0.25">
      <c r="A7" s="1">
        <v>67493</v>
      </c>
      <c r="B7" t="s">
        <v>3372</v>
      </c>
      <c r="C7" t="s">
        <v>35</v>
      </c>
      <c r="D7" t="s">
        <v>34</v>
      </c>
      <c r="E7" t="s">
        <v>23</v>
      </c>
      <c r="F7" t="s">
        <v>63</v>
      </c>
      <c r="G7" t="s">
        <v>63</v>
      </c>
      <c r="H7" s="3">
        <v>347789</v>
      </c>
      <c r="I7" t="s">
        <v>63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t="s">
        <v>3370</v>
      </c>
    </row>
    <row r="8" spans="1:15" x14ac:dyDescent="0.25">
      <c r="A8" s="1">
        <v>67140</v>
      </c>
      <c r="B8" t="s">
        <v>4255</v>
      </c>
      <c r="C8" t="s">
        <v>35</v>
      </c>
      <c r="D8" t="s">
        <v>34</v>
      </c>
      <c r="E8" t="s">
        <v>36</v>
      </c>
      <c r="F8" t="s">
        <v>63</v>
      </c>
      <c r="G8" t="s">
        <v>63</v>
      </c>
      <c r="H8" s="3">
        <v>10122842</v>
      </c>
      <c r="I8" t="s">
        <v>21</v>
      </c>
      <c r="J8" s="2">
        <v>0</v>
      </c>
      <c r="K8" s="2">
        <v>0</v>
      </c>
      <c r="L8" s="2">
        <v>0</v>
      </c>
      <c r="M8" s="2">
        <v>-334974</v>
      </c>
      <c r="N8" s="2">
        <v>-334974</v>
      </c>
      <c r="O8" t="s">
        <v>4232</v>
      </c>
    </row>
    <row r="9" spans="1:15" x14ac:dyDescent="0.25">
      <c r="A9" s="1">
        <v>61530</v>
      </c>
      <c r="B9" t="s">
        <v>867</v>
      </c>
      <c r="C9" t="s">
        <v>35</v>
      </c>
      <c r="D9" t="s">
        <v>34</v>
      </c>
      <c r="E9" t="s">
        <v>36</v>
      </c>
      <c r="F9" t="s">
        <v>63</v>
      </c>
      <c r="G9" t="s">
        <v>63</v>
      </c>
      <c r="H9" s="3">
        <v>-685052</v>
      </c>
      <c r="I9" t="s">
        <v>63</v>
      </c>
      <c r="J9" s="2">
        <v>0</v>
      </c>
      <c r="K9" s="2">
        <v>0</v>
      </c>
      <c r="L9" s="2">
        <v>0</v>
      </c>
      <c r="M9" s="2">
        <v>-1</v>
      </c>
      <c r="N9" s="2">
        <v>-1</v>
      </c>
      <c r="O9" t="s">
        <v>865</v>
      </c>
    </row>
    <row r="10" spans="1:15" x14ac:dyDescent="0.25">
      <c r="A10" s="1">
        <v>66205</v>
      </c>
      <c r="B10" t="s">
        <v>1866</v>
      </c>
      <c r="C10" t="s">
        <v>35</v>
      </c>
      <c r="D10" t="s">
        <v>34</v>
      </c>
      <c r="E10" t="s">
        <v>23</v>
      </c>
      <c r="F10" t="s">
        <v>63</v>
      </c>
      <c r="G10" t="s">
        <v>63</v>
      </c>
      <c r="H10" s="3">
        <v>3872439</v>
      </c>
      <c r="I10" t="s">
        <v>21</v>
      </c>
      <c r="J10" s="2">
        <v>0</v>
      </c>
      <c r="K10" s="2">
        <v>0</v>
      </c>
      <c r="L10" s="2">
        <v>0</v>
      </c>
      <c r="M10" s="2">
        <v>-411906</v>
      </c>
      <c r="N10" s="2">
        <v>-411906</v>
      </c>
      <c r="O10" t="s">
        <v>1843</v>
      </c>
    </row>
    <row r="11" spans="1:15" x14ac:dyDescent="0.25">
      <c r="A11" s="1">
        <v>67528</v>
      </c>
      <c r="B11" t="s">
        <v>1576</v>
      </c>
      <c r="C11" t="s">
        <v>35</v>
      </c>
      <c r="D11" t="s">
        <v>34</v>
      </c>
      <c r="E11" t="s">
        <v>36</v>
      </c>
      <c r="F11" t="s">
        <v>63</v>
      </c>
      <c r="G11" t="s">
        <v>63</v>
      </c>
      <c r="H11" s="3">
        <v>730948</v>
      </c>
      <c r="I11" t="s">
        <v>21</v>
      </c>
      <c r="J11" s="2">
        <v>0</v>
      </c>
      <c r="K11" s="2">
        <v>0</v>
      </c>
      <c r="L11" s="2">
        <v>0</v>
      </c>
      <c r="M11" s="2">
        <v>-1799703</v>
      </c>
      <c r="N11" s="2">
        <v>-1799703</v>
      </c>
      <c r="O11" t="s">
        <v>1553</v>
      </c>
    </row>
    <row r="12" spans="1:15" x14ac:dyDescent="0.25">
      <c r="A12" s="1">
        <v>63906</v>
      </c>
      <c r="B12" t="s">
        <v>593</v>
      </c>
      <c r="C12" t="s">
        <v>35</v>
      </c>
      <c r="D12" t="s">
        <v>34</v>
      </c>
      <c r="E12" t="s">
        <v>23</v>
      </c>
      <c r="F12" t="s">
        <v>63</v>
      </c>
      <c r="G12" t="s">
        <v>63</v>
      </c>
      <c r="H12" s="3">
        <v>2468668</v>
      </c>
      <c r="I12" t="s">
        <v>21</v>
      </c>
      <c r="J12" s="2">
        <v>0</v>
      </c>
      <c r="K12" s="2">
        <v>0</v>
      </c>
      <c r="L12" s="2">
        <v>0</v>
      </c>
      <c r="M12" s="2">
        <v>-224276</v>
      </c>
      <c r="N12" s="2">
        <v>-224276</v>
      </c>
      <c r="O12" t="s">
        <v>591</v>
      </c>
    </row>
    <row r="13" spans="1:15" x14ac:dyDescent="0.25">
      <c r="A13" s="1">
        <v>64973</v>
      </c>
      <c r="B13" t="s">
        <v>1622</v>
      </c>
      <c r="C13" t="s">
        <v>35</v>
      </c>
      <c r="D13" t="s">
        <v>34</v>
      </c>
      <c r="E13" t="s">
        <v>36</v>
      </c>
      <c r="F13" t="s">
        <v>63</v>
      </c>
      <c r="G13" t="s">
        <v>21</v>
      </c>
      <c r="H13" s="3">
        <v>1872241</v>
      </c>
      <c r="I13" t="s">
        <v>21</v>
      </c>
      <c r="J13" s="2">
        <v>0</v>
      </c>
      <c r="K13" s="2">
        <v>0</v>
      </c>
      <c r="L13" s="2">
        <v>0</v>
      </c>
      <c r="M13" s="2">
        <v>-225262</v>
      </c>
      <c r="N13" s="2">
        <v>-225262</v>
      </c>
      <c r="O13" t="s">
        <v>1620</v>
      </c>
    </row>
    <row r="14" spans="1:15" x14ac:dyDescent="0.25">
      <c r="A14" s="1">
        <v>61717</v>
      </c>
      <c r="B14" t="s">
        <v>2340</v>
      </c>
      <c r="C14" t="s">
        <v>35</v>
      </c>
      <c r="D14" t="s">
        <v>34</v>
      </c>
      <c r="E14" t="s">
        <v>23</v>
      </c>
      <c r="F14" t="s">
        <v>63</v>
      </c>
      <c r="G14" t="s">
        <v>63</v>
      </c>
      <c r="H14" s="3">
        <v>-18487</v>
      </c>
      <c r="I14" t="s">
        <v>63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t="s">
        <v>2281</v>
      </c>
    </row>
    <row r="15" spans="1:15" x14ac:dyDescent="0.25">
      <c r="A15" s="1">
        <v>64013</v>
      </c>
      <c r="B15" t="s">
        <v>620</v>
      </c>
      <c r="C15" t="s">
        <v>35</v>
      </c>
      <c r="D15" t="s">
        <v>34</v>
      </c>
      <c r="E15" t="s">
        <v>23</v>
      </c>
      <c r="F15" t="s">
        <v>63</v>
      </c>
      <c r="G15" t="s">
        <v>63</v>
      </c>
      <c r="H15" s="3">
        <v>5950795</v>
      </c>
      <c r="I15" t="s">
        <v>21</v>
      </c>
      <c r="J15" s="2">
        <v>0</v>
      </c>
      <c r="K15" s="2">
        <v>0</v>
      </c>
      <c r="L15" s="2">
        <v>0</v>
      </c>
      <c r="M15" s="2">
        <v>-221760</v>
      </c>
      <c r="N15" s="2">
        <v>-221760</v>
      </c>
      <c r="O15" t="s">
        <v>618</v>
      </c>
    </row>
    <row r="16" spans="1:15" x14ac:dyDescent="0.25">
      <c r="A16" s="1">
        <v>67256</v>
      </c>
      <c r="B16" t="s">
        <v>582</v>
      </c>
      <c r="C16" t="s">
        <v>35</v>
      </c>
      <c r="D16" t="s">
        <v>34</v>
      </c>
      <c r="E16" t="s">
        <v>36</v>
      </c>
      <c r="F16" t="s">
        <v>63</v>
      </c>
      <c r="G16" t="s">
        <v>63</v>
      </c>
      <c r="H16" s="3">
        <v>18809077</v>
      </c>
      <c r="I16" t="s">
        <v>21</v>
      </c>
      <c r="J16" s="2">
        <v>0</v>
      </c>
      <c r="K16" s="2">
        <v>0</v>
      </c>
      <c r="L16" s="2">
        <v>0</v>
      </c>
      <c r="M16" s="2">
        <v>-684669</v>
      </c>
      <c r="N16" s="2">
        <v>-684669</v>
      </c>
      <c r="O16" t="s">
        <v>571</v>
      </c>
    </row>
    <row r="17" spans="1:15" x14ac:dyDescent="0.25">
      <c r="A17" s="1">
        <v>66185</v>
      </c>
      <c r="B17" t="s">
        <v>1858</v>
      </c>
      <c r="C17" t="s">
        <v>35</v>
      </c>
      <c r="D17" t="s">
        <v>34</v>
      </c>
      <c r="E17" t="s">
        <v>23</v>
      </c>
      <c r="F17" t="s">
        <v>63</v>
      </c>
      <c r="G17" t="s">
        <v>63</v>
      </c>
      <c r="H17" s="3">
        <v>3604825</v>
      </c>
      <c r="I17" t="s">
        <v>63</v>
      </c>
      <c r="J17" s="2">
        <v>90402</v>
      </c>
      <c r="K17" s="2">
        <v>0</v>
      </c>
      <c r="L17" s="2">
        <v>0</v>
      </c>
      <c r="M17" s="2">
        <v>-199251</v>
      </c>
      <c r="N17" s="2">
        <v>-199251</v>
      </c>
      <c r="O17" t="s">
        <v>1843</v>
      </c>
    </row>
    <row r="18" spans="1:15" x14ac:dyDescent="0.25">
      <c r="A18" s="1">
        <v>67189</v>
      </c>
      <c r="B18" t="s">
        <v>3989</v>
      </c>
      <c r="C18" t="s">
        <v>35</v>
      </c>
      <c r="D18" t="s">
        <v>34</v>
      </c>
      <c r="E18" t="s">
        <v>36</v>
      </c>
      <c r="F18" t="s">
        <v>63</v>
      </c>
      <c r="G18" t="s">
        <v>63</v>
      </c>
      <c r="H18" s="3">
        <v>2669234</v>
      </c>
      <c r="I18" t="s">
        <v>21</v>
      </c>
      <c r="J18" s="2">
        <v>0</v>
      </c>
      <c r="K18" s="2">
        <v>0</v>
      </c>
      <c r="L18" s="2">
        <v>0</v>
      </c>
      <c r="M18" s="2">
        <v>-381147</v>
      </c>
      <c r="N18" s="2">
        <v>-384753</v>
      </c>
      <c r="O18" t="s">
        <v>3958</v>
      </c>
    </row>
    <row r="19" spans="1:15" x14ac:dyDescent="0.25">
      <c r="A19" s="1">
        <v>67397</v>
      </c>
      <c r="B19" t="s">
        <v>4505</v>
      </c>
      <c r="C19" t="s">
        <v>35</v>
      </c>
      <c r="D19" t="s">
        <v>34</v>
      </c>
      <c r="E19" t="s">
        <v>23</v>
      </c>
      <c r="F19" t="s">
        <v>63</v>
      </c>
      <c r="G19" t="s">
        <v>21</v>
      </c>
      <c r="H19" s="3">
        <v>0</v>
      </c>
      <c r="I19" t="s">
        <v>21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t="s">
        <v>4261</v>
      </c>
    </row>
    <row r="20" spans="1:15" x14ac:dyDescent="0.25">
      <c r="A20" s="1">
        <v>60097</v>
      </c>
      <c r="B20" t="s">
        <v>4504</v>
      </c>
      <c r="C20" t="s">
        <v>35</v>
      </c>
      <c r="D20" t="s">
        <v>34</v>
      </c>
      <c r="E20" t="s">
        <v>23</v>
      </c>
      <c r="F20" t="s">
        <v>63</v>
      </c>
      <c r="G20" t="s">
        <v>21</v>
      </c>
      <c r="H20" s="3">
        <v>0</v>
      </c>
      <c r="I20" t="s">
        <v>21</v>
      </c>
      <c r="J20" s="2">
        <v>0</v>
      </c>
      <c r="K20" s="2">
        <v>0</v>
      </c>
      <c r="L20" s="2">
        <v>0</v>
      </c>
      <c r="M20" s="2">
        <v>-127990</v>
      </c>
      <c r="N20" s="2">
        <v>-127990</v>
      </c>
      <c r="O20" t="s">
        <v>2036</v>
      </c>
    </row>
    <row r="21" spans="1:15" x14ac:dyDescent="0.25">
      <c r="A21" s="1">
        <v>66769</v>
      </c>
      <c r="B21" t="s">
        <v>1137</v>
      </c>
      <c r="C21" t="s">
        <v>35</v>
      </c>
      <c r="D21" t="s">
        <v>34</v>
      </c>
      <c r="E21" t="s">
        <v>23</v>
      </c>
      <c r="F21" t="s">
        <v>63</v>
      </c>
      <c r="G21" t="s">
        <v>63</v>
      </c>
      <c r="H21" s="3">
        <v>3927492</v>
      </c>
      <c r="I21" t="s">
        <v>63</v>
      </c>
      <c r="J21" s="2">
        <v>59426</v>
      </c>
      <c r="K21" s="2">
        <v>0</v>
      </c>
      <c r="L21" s="2">
        <v>0</v>
      </c>
      <c r="M21" s="2">
        <v>-218360</v>
      </c>
      <c r="N21" s="2">
        <v>-218360</v>
      </c>
      <c r="O21" t="s">
        <v>1135</v>
      </c>
    </row>
    <row r="22" spans="1:15" x14ac:dyDescent="0.25">
      <c r="A22" s="1">
        <v>62319</v>
      </c>
      <c r="B22" t="s">
        <v>2015</v>
      </c>
      <c r="C22" t="s">
        <v>35</v>
      </c>
      <c r="D22" t="s">
        <v>34</v>
      </c>
      <c r="E22" t="s">
        <v>23</v>
      </c>
      <c r="F22" t="s">
        <v>63</v>
      </c>
      <c r="G22" t="s">
        <v>63</v>
      </c>
      <c r="H22" s="3">
        <v>-155425</v>
      </c>
      <c r="I22" t="s">
        <v>63</v>
      </c>
      <c r="J22" s="2">
        <v>95921</v>
      </c>
      <c r="K22" s="2">
        <v>0</v>
      </c>
      <c r="L22" s="2">
        <v>0</v>
      </c>
      <c r="M22" s="2">
        <v>-85208</v>
      </c>
      <c r="N22" s="2">
        <v>-85208</v>
      </c>
      <c r="O22" t="s">
        <v>1991</v>
      </c>
    </row>
    <row r="23" spans="1:15" x14ac:dyDescent="0.25">
      <c r="A23" s="1">
        <v>66895</v>
      </c>
      <c r="B23" t="s">
        <v>715</v>
      </c>
      <c r="C23" t="s">
        <v>35</v>
      </c>
      <c r="D23" t="s">
        <v>34</v>
      </c>
      <c r="E23" t="s">
        <v>36</v>
      </c>
      <c r="F23" t="s">
        <v>63</v>
      </c>
      <c r="G23" t="s">
        <v>63</v>
      </c>
      <c r="H23" s="3">
        <v>16600026</v>
      </c>
      <c r="I23" t="s">
        <v>21</v>
      </c>
      <c r="J23" s="2">
        <v>0</v>
      </c>
      <c r="K23" s="2">
        <v>0</v>
      </c>
      <c r="L23" s="2">
        <v>0</v>
      </c>
      <c r="M23" s="2">
        <v>-568074</v>
      </c>
      <c r="N23" s="2">
        <v>-568074</v>
      </c>
      <c r="O23" t="s">
        <v>686</v>
      </c>
    </row>
    <row r="24" spans="1:15" x14ac:dyDescent="0.25">
      <c r="A24" s="1">
        <v>65189</v>
      </c>
      <c r="B24" t="s">
        <v>1794</v>
      </c>
      <c r="C24" t="s">
        <v>35</v>
      </c>
      <c r="D24" t="s">
        <v>34</v>
      </c>
      <c r="E24" t="s">
        <v>23</v>
      </c>
      <c r="F24" t="s">
        <v>63</v>
      </c>
      <c r="G24" t="s">
        <v>63</v>
      </c>
      <c r="H24" s="3">
        <v>3819413</v>
      </c>
      <c r="I24" t="s">
        <v>63</v>
      </c>
      <c r="J24" s="2">
        <v>4337</v>
      </c>
      <c r="K24" s="2">
        <v>0</v>
      </c>
      <c r="L24" s="2">
        <v>0</v>
      </c>
      <c r="M24" s="2">
        <v>-451437</v>
      </c>
      <c r="N24" s="2">
        <v>-451437</v>
      </c>
      <c r="O24" t="s">
        <v>1787</v>
      </c>
    </row>
    <row r="25" spans="1:15" x14ac:dyDescent="0.25">
      <c r="A25" s="1">
        <v>78621</v>
      </c>
      <c r="B25" t="s">
        <v>3274</v>
      </c>
      <c r="C25" t="s">
        <v>35</v>
      </c>
      <c r="D25" t="s">
        <v>34</v>
      </c>
      <c r="E25" t="s">
        <v>23</v>
      </c>
      <c r="F25" t="s">
        <v>63</v>
      </c>
      <c r="G25" t="s">
        <v>63</v>
      </c>
      <c r="H25" s="3">
        <v>1220500</v>
      </c>
      <c r="I25" t="s">
        <v>63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t="s">
        <v>3230</v>
      </c>
    </row>
    <row r="26" spans="1:15" x14ac:dyDescent="0.25">
      <c r="A26" s="1">
        <v>66780</v>
      </c>
      <c r="B26" t="s">
        <v>3897</v>
      </c>
      <c r="C26" t="s">
        <v>35</v>
      </c>
      <c r="D26" t="s">
        <v>34</v>
      </c>
      <c r="E26" t="s">
        <v>4334</v>
      </c>
      <c r="F26" t="s">
        <v>21</v>
      </c>
      <c r="G26" t="s">
        <v>63</v>
      </c>
      <c r="H26" s="3">
        <v>3113711</v>
      </c>
      <c r="I26" t="s">
        <v>21</v>
      </c>
      <c r="J26" s="2">
        <v>0</v>
      </c>
      <c r="K26" s="2">
        <v>0</v>
      </c>
      <c r="L26" s="2">
        <v>0</v>
      </c>
      <c r="M26" s="2">
        <v>-288782</v>
      </c>
      <c r="N26" s="2">
        <v>-288792</v>
      </c>
      <c r="O26" t="s">
        <v>3871</v>
      </c>
    </row>
    <row r="27" spans="1:15" x14ac:dyDescent="0.25">
      <c r="A27" s="1">
        <v>60765</v>
      </c>
      <c r="B27" t="s">
        <v>1634</v>
      </c>
      <c r="C27" t="s">
        <v>35</v>
      </c>
      <c r="D27" t="s">
        <v>34</v>
      </c>
      <c r="E27" t="s">
        <v>36</v>
      </c>
      <c r="F27" t="s">
        <v>63</v>
      </c>
      <c r="G27" t="s">
        <v>63</v>
      </c>
      <c r="H27" s="3">
        <v>1781481</v>
      </c>
      <c r="I27" t="s">
        <v>63</v>
      </c>
      <c r="J27" s="2">
        <v>3797</v>
      </c>
      <c r="K27" s="2">
        <v>0</v>
      </c>
      <c r="L27" s="2">
        <v>0</v>
      </c>
      <c r="M27" s="2">
        <v>-422680</v>
      </c>
      <c r="N27" s="2">
        <v>-422680</v>
      </c>
      <c r="O27" t="s">
        <v>4503</v>
      </c>
    </row>
    <row r="28" spans="1:15" x14ac:dyDescent="0.25">
      <c r="A28" s="1">
        <v>62610</v>
      </c>
      <c r="B28" t="s">
        <v>1079</v>
      </c>
      <c r="C28" t="s">
        <v>35</v>
      </c>
      <c r="D28" t="s">
        <v>34</v>
      </c>
      <c r="E28" t="s">
        <v>23</v>
      </c>
      <c r="F28" t="s">
        <v>63</v>
      </c>
      <c r="G28" t="s">
        <v>63</v>
      </c>
      <c r="H28" s="3">
        <v>1898666</v>
      </c>
      <c r="I28" t="s">
        <v>63</v>
      </c>
      <c r="J28" s="2">
        <v>44623</v>
      </c>
      <c r="K28" s="2">
        <v>0</v>
      </c>
      <c r="L28" s="2">
        <v>0</v>
      </c>
      <c r="M28" s="2">
        <v>-147118</v>
      </c>
      <c r="N28" s="2">
        <v>-147118</v>
      </c>
      <c r="O28" t="s">
        <v>1071</v>
      </c>
    </row>
    <row r="29" spans="1:15" x14ac:dyDescent="0.25">
      <c r="A29" s="1">
        <v>50051</v>
      </c>
      <c r="B29" t="s">
        <v>3464</v>
      </c>
      <c r="C29" t="s">
        <v>35</v>
      </c>
      <c r="D29" t="s">
        <v>34</v>
      </c>
      <c r="E29" t="s">
        <v>23</v>
      </c>
      <c r="F29" t="s">
        <v>63</v>
      </c>
      <c r="G29" t="s">
        <v>63</v>
      </c>
      <c r="H29" s="3">
        <v>-387260</v>
      </c>
      <c r="I29" t="s">
        <v>63</v>
      </c>
      <c r="J29" s="2">
        <v>0</v>
      </c>
      <c r="K29" s="2">
        <v>97447</v>
      </c>
      <c r="L29" s="2">
        <v>0</v>
      </c>
      <c r="M29" s="2">
        <v>-39753</v>
      </c>
      <c r="N29" s="2">
        <v>-40114</v>
      </c>
      <c r="O29" t="s">
        <v>3458</v>
      </c>
    </row>
    <row r="30" spans="1:15" x14ac:dyDescent="0.25">
      <c r="A30" s="1">
        <v>62808</v>
      </c>
      <c r="B30" t="s">
        <v>2694</v>
      </c>
      <c r="C30" t="s">
        <v>35</v>
      </c>
      <c r="D30" t="s">
        <v>34</v>
      </c>
      <c r="E30" t="s">
        <v>23</v>
      </c>
      <c r="F30" t="s">
        <v>63</v>
      </c>
      <c r="G30" t="s">
        <v>63</v>
      </c>
      <c r="H30" s="3">
        <v>33601</v>
      </c>
      <c r="I30" t="s">
        <v>21</v>
      </c>
      <c r="J30" s="2">
        <v>0</v>
      </c>
      <c r="K30" s="2">
        <v>0</v>
      </c>
      <c r="L30" s="2">
        <v>0</v>
      </c>
      <c r="M30" s="2">
        <v>-203231</v>
      </c>
      <c r="N30" s="2">
        <v>-203231</v>
      </c>
      <c r="O30" t="s">
        <v>2637</v>
      </c>
    </row>
    <row r="31" spans="1:15" x14ac:dyDescent="0.25">
      <c r="A31" s="1">
        <v>10842</v>
      </c>
      <c r="B31" t="s">
        <v>3460</v>
      </c>
      <c r="C31" t="s">
        <v>35</v>
      </c>
      <c r="D31" t="s">
        <v>34</v>
      </c>
      <c r="E31" t="s">
        <v>36</v>
      </c>
      <c r="F31" t="s">
        <v>63</v>
      </c>
      <c r="G31" t="s">
        <v>63</v>
      </c>
      <c r="H31" s="3">
        <v>-1145233</v>
      </c>
      <c r="I31" t="s">
        <v>63</v>
      </c>
      <c r="J31" s="2">
        <v>0</v>
      </c>
      <c r="K31" s="2">
        <v>72786</v>
      </c>
      <c r="L31" s="2">
        <v>0</v>
      </c>
      <c r="M31" s="2">
        <v>-59668</v>
      </c>
      <c r="N31" s="2">
        <v>-33034</v>
      </c>
      <c r="O31" t="s">
        <v>3458</v>
      </c>
    </row>
    <row r="32" spans="1:15" x14ac:dyDescent="0.25">
      <c r="A32" s="1">
        <v>67236</v>
      </c>
      <c r="B32" t="s">
        <v>1144</v>
      </c>
      <c r="C32" t="s">
        <v>35</v>
      </c>
      <c r="D32" t="s">
        <v>34</v>
      </c>
      <c r="E32" t="s">
        <v>23</v>
      </c>
      <c r="F32" t="s">
        <v>63</v>
      </c>
      <c r="G32" t="s">
        <v>63</v>
      </c>
      <c r="H32" s="3">
        <v>9654964</v>
      </c>
      <c r="I32" t="s">
        <v>21</v>
      </c>
      <c r="J32" s="2">
        <v>0</v>
      </c>
      <c r="K32" s="2">
        <v>0</v>
      </c>
      <c r="L32" s="2">
        <v>0</v>
      </c>
      <c r="M32" s="2">
        <v>-475445</v>
      </c>
      <c r="N32" s="2">
        <v>-475445</v>
      </c>
      <c r="O32" t="s">
        <v>1135</v>
      </c>
    </row>
    <row r="33" spans="1:15" x14ac:dyDescent="0.25">
      <c r="A33" s="1">
        <v>62420</v>
      </c>
      <c r="B33" t="s">
        <v>2665</v>
      </c>
      <c r="C33" t="s">
        <v>35</v>
      </c>
      <c r="D33" t="s">
        <v>34</v>
      </c>
      <c r="E33" t="s">
        <v>23</v>
      </c>
      <c r="F33" t="s">
        <v>63</v>
      </c>
      <c r="G33" t="s">
        <v>63</v>
      </c>
      <c r="H33" s="3">
        <v>862211</v>
      </c>
      <c r="I33" t="s">
        <v>63</v>
      </c>
      <c r="J33" s="2">
        <v>37157</v>
      </c>
      <c r="K33" s="2">
        <v>0</v>
      </c>
      <c r="L33" s="2">
        <v>0</v>
      </c>
      <c r="M33" s="2">
        <v>-93522</v>
      </c>
      <c r="N33" s="2">
        <v>-93522</v>
      </c>
      <c r="O33" t="s">
        <v>2637</v>
      </c>
    </row>
    <row r="34" spans="1:15" x14ac:dyDescent="0.25">
      <c r="A34" s="1">
        <v>66577</v>
      </c>
      <c r="B34" t="s">
        <v>1249</v>
      </c>
      <c r="C34" t="s">
        <v>35</v>
      </c>
      <c r="D34" t="s">
        <v>34</v>
      </c>
      <c r="E34" t="s">
        <v>23</v>
      </c>
      <c r="F34" t="s">
        <v>63</v>
      </c>
      <c r="G34" t="s">
        <v>63</v>
      </c>
      <c r="H34" s="3">
        <v>5161732</v>
      </c>
      <c r="I34" t="s">
        <v>21</v>
      </c>
      <c r="J34" s="2">
        <v>0</v>
      </c>
      <c r="K34" s="2">
        <v>0</v>
      </c>
      <c r="L34" s="2">
        <v>0</v>
      </c>
      <c r="M34" s="2">
        <v>-193550</v>
      </c>
      <c r="N34" s="2">
        <v>193550</v>
      </c>
      <c r="O34" t="s">
        <v>1239</v>
      </c>
    </row>
    <row r="35" spans="1:15" x14ac:dyDescent="0.25">
      <c r="A35" s="1">
        <v>63687</v>
      </c>
      <c r="B35" t="s">
        <v>2720</v>
      </c>
      <c r="C35" t="s">
        <v>35</v>
      </c>
      <c r="D35" t="s">
        <v>34</v>
      </c>
      <c r="E35" t="s">
        <v>23</v>
      </c>
      <c r="F35" t="s">
        <v>63</v>
      </c>
      <c r="G35" t="s">
        <v>63</v>
      </c>
      <c r="H35" s="3">
        <v>4060668</v>
      </c>
      <c r="I35" t="s">
        <v>63</v>
      </c>
      <c r="J35" s="2">
        <v>0</v>
      </c>
      <c r="K35" s="2">
        <v>0</v>
      </c>
      <c r="L35" s="2">
        <v>0</v>
      </c>
      <c r="M35" s="2">
        <v>-67905</v>
      </c>
      <c r="N35" s="2">
        <v>-67905</v>
      </c>
      <c r="O35" t="s">
        <v>2637</v>
      </c>
    </row>
    <row r="36" spans="1:15" x14ac:dyDescent="0.25">
      <c r="A36" s="1">
        <v>62369</v>
      </c>
      <c r="B36" t="s">
        <v>2019</v>
      </c>
      <c r="C36" t="s">
        <v>35</v>
      </c>
      <c r="D36" t="s">
        <v>34</v>
      </c>
      <c r="E36" t="s">
        <v>23</v>
      </c>
      <c r="F36" t="s">
        <v>21</v>
      </c>
      <c r="G36" t="s">
        <v>63</v>
      </c>
      <c r="H36" s="3">
        <v>398197</v>
      </c>
      <c r="I36" t="s">
        <v>21</v>
      </c>
      <c r="J36" s="2">
        <v>0</v>
      </c>
      <c r="K36" s="2">
        <v>0</v>
      </c>
      <c r="L36" s="2">
        <v>0</v>
      </c>
      <c r="M36" s="2">
        <v>-116555</v>
      </c>
      <c r="N36" s="2">
        <v>-116555</v>
      </c>
      <c r="O36" t="s">
        <v>1991</v>
      </c>
    </row>
    <row r="37" spans="1:15" x14ac:dyDescent="0.25">
      <c r="A37" s="1">
        <v>60447</v>
      </c>
      <c r="B37" t="s">
        <v>4502</v>
      </c>
      <c r="C37" t="s">
        <v>35</v>
      </c>
      <c r="D37" t="s">
        <v>34</v>
      </c>
      <c r="E37" t="s">
        <v>36</v>
      </c>
      <c r="F37" t="s">
        <v>63</v>
      </c>
      <c r="G37" t="s">
        <v>21</v>
      </c>
      <c r="H37" s="3">
        <v>0</v>
      </c>
      <c r="I37" t="s">
        <v>63</v>
      </c>
      <c r="J37" s="2">
        <v>0</v>
      </c>
      <c r="K37" s="2">
        <v>33293</v>
      </c>
      <c r="L37" s="2">
        <v>0</v>
      </c>
      <c r="M37" s="2">
        <v>-5964</v>
      </c>
      <c r="N37" s="2">
        <v>-5964</v>
      </c>
      <c r="O37" t="s">
        <v>490</v>
      </c>
    </row>
    <row r="38" spans="1:15" x14ac:dyDescent="0.25">
      <c r="A38" s="1">
        <v>63649</v>
      </c>
      <c r="B38" t="s">
        <v>1627</v>
      </c>
      <c r="C38" t="s">
        <v>35</v>
      </c>
      <c r="D38" t="s">
        <v>34</v>
      </c>
      <c r="E38" t="s">
        <v>36</v>
      </c>
      <c r="F38" t="s">
        <v>63</v>
      </c>
      <c r="G38" t="s">
        <v>63</v>
      </c>
      <c r="H38" s="3">
        <v>4749596</v>
      </c>
      <c r="I38" t="s">
        <v>21</v>
      </c>
      <c r="J38" s="2">
        <v>0</v>
      </c>
      <c r="K38" s="2">
        <v>0</v>
      </c>
      <c r="L38" s="2">
        <v>0</v>
      </c>
      <c r="M38" s="2">
        <v>-422198</v>
      </c>
      <c r="N38" s="2">
        <v>-422198</v>
      </c>
      <c r="O38" t="s">
        <v>1625</v>
      </c>
    </row>
    <row r="39" spans="1:15" x14ac:dyDescent="0.25">
      <c r="A39" s="1">
        <v>61249</v>
      </c>
      <c r="B39" t="s">
        <v>2163</v>
      </c>
      <c r="C39" t="s">
        <v>35</v>
      </c>
      <c r="D39" t="s">
        <v>34</v>
      </c>
      <c r="E39" t="s">
        <v>23</v>
      </c>
      <c r="F39" t="s">
        <v>63</v>
      </c>
      <c r="G39" t="s">
        <v>63</v>
      </c>
      <c r="H39" s="3">
        <v>1961358</v>
      </c>
      <c r="I39" t="s">
        <v>21</v>
      </c>
      <c r="J39" s="2">
        <v>0</v>
      </c>
      <c r="K39" s="2">
        <v>0</v>
      </c>
      <c r="L39" s="2">
        <v>0</v>
      </c>
      <c r="M39" s="2">
        <v>-157244</v>
      </c>
      <c r="N39" s="2">
        <v>-268226</v>
      </c>
      <c r="O39" t="s">
        <v>49</v>
      </c>
    </row>
    <row r="40" spans="1:15" x14ac:dyDescent="0.25">
      <c r="A40" s="1">
        <v>65019</v>
      </c>
      <c r="B40" t="s">
        <v>1360</v>
      </c>
      <c r="C40" t="s">
        <v>35</v>
      </c>
      <c r="D40" t="s">
        <v>34</v>
      </c>
      <c r="E40" t="s">
        <v>36</v>
      </c>
      <c r="F40" t="s">
        <v>63</v>
      </c>
      <c r="G40" t="s">
        <v>63</v>
      </c>
      <c r="H40" s="3">
        <v>2406636</v>
      </c>
      <c r="I40" t="s">
        <v>63</v>
      </c>
      <c r="J40" s="2">
        <v>52236</v>
      </c>
      <c r="K40" s="2">
        <v>0</v>
      </c>
      <c r="L40" s="2">
        <v>0</v>
      </c>
      <c r="M40" s="2">
        <v>-214394</v>
      </c>
      <c r="N40" s="2">
        <v>-214394</v>
      </c>
      <c r="O40" t="s">
        <v>4501</v>
      </c>
    </row>
    <row r="41" spans="1:15" x14ac:dyDescent="0.25">
      <c r="A41" s="1">
        <v>64076</v>
      </c>
      <c r="B41" t="s">
        <v>3908</v>
      </c>
      <c r="C41" t="s">
        <v>35</v>
      </c>
      <c r="D41" t="s">
        <v>34</v>
      </c>
      <c r="E41" t="s">
        <v>36</v>
      </c>
      <c r="F41" t="s">
        <v>63</v>
      </c>
      <c r="G41" t="s">
        <v>63</v>
      </c>
      <c r="H41" s="3">
        <v>4425248</v>
      </c>
      <c r="I41" t="s">
        <v>21</v>
      </c>
      <c r="J41" s="2">
        <v>0</v>
      </c>
      <c r="K41" s="2">
        <v>0</v>
      </c>
      <c r="L41" s="2">
        <v>0</v>
      </c>
      <c r="M41" s="2">
        <v>-497535</v>
      </c>
      <c r="N41" s="2">
        <v>-497535</v>
      </c>
      <c r="O41" t="s">
        <v>3904</v>
      </c>
    </row>
    <row r="42" spans="1:15" x14ac:dyDescent="0.25">
      <c r="A42" s="1">
        <v>10854</v>
      </c>
      <c r="B42" t="s">
        <v>4500</v>
      </c>
      <c r="C42" t="s">
        <v>35</v>
      </c>
      <c r="D42" t="s">
        <v>34</v>
      </c>
      <c r="E42" t="s">
        <v>23</v>
      </c>
      <c r="F42" t="s">
        <v>63</v>
      </c>
      <c r="G42" t="s">
        <v>21</v>
      </c>
      <c r="H42" s="3">
        <v>0</v>
      </c>
      <c r="I42" t="s">
        <v>21</v>
      </c>
      <c r="J42" s="2">
        <v>0</v>
      </c>
      <c r="K42" s="2">
        <v>0</v>
      </c>
      <c r="L42" s="2">
        <v>0</v>
      </c>
      <c r="M42" s="2">
        <v>-137809</v>
      </c>
      <c r="N42" s="2">
        <v>-106664</v>
      </c>
      <c r="O42" t="s">
        <v>3458</v>
      </c>
    </row>
    <row r="43" spans="1:15" x14ac:dyDescent="0.25">
      <c r="A43" s="1">
        <v>60123</v>
      </c>
      <c r="B43" t="s">
        <v>2038</v>
      </c>
      <c r="C43" t="s">
        <v>35</v>
      </c>
      <c r="D43" t="s">
        <v>34</v>
      </c>
      <c r="E43" t="s">
        <v>23</v>
      </c>
      <c r="F43" t="s">
        <v>63</v>
      </c>
      <c r="G43" t="s">
        <v>21</v>
      </c>
      <c r="H43" s="3">
        <v>1866064</v>
      </c>
      <c r="I43" t="s">
        <v>21</v>
      </c>
      <c r="J43" s="2">
        <v>0</v>
      </c>
      <c r="K43" s="2">
        <v>0</v>
      </c>
      <c r="L43" s="2">
        <v>0</v>
      </c>
      <c r="M43" s="2">
        <v>-43243</v>
      </c>
      <c r="N43" s="2">
        <v>-43243</v>
      </c>
      <c r="O43" t="s">
        <v>2036</v>
      </c>
    </row>
    <row r="44" spans="1:15" x14ac:dyDescent="0.25">
      <c r="A44" s="1">
        <v>60316</v>
      </c>
      <c r="B44" t="s">
        <v>2055</v>
      </c>
      <c r="C44" t="s">
        <v>35</v>
      </c>
      <c r="D44" t="s">
        <v>34</v>
      </c>
      <c r="E44" t="s">
        <v>23</v>
      </c>
      <c r="F44" t="s">
        <v>63</v>
      </c>
      <c r="G44" t="s">
        <v>63</v>
      </c>
      <c r="H44" s="3">
        <v>-1382176</v>
      </c>
      <c r="I44" t="s">
        <v>63</v>
      </c>
      <c r="J44" s="2">
        <v>0</v>
      </c>
      <c r="K44" s="2">
        <v>0</v>
      </c>
      <c r="L44" s="2">
        <v>21473</v>
      </c>
      <c r="M44" s="2">
        <v>-487089</v>
      </c>
      <c r="N44" s="2">
        <v>-607706</v>
      </c>
      <c r="O44" t="s">
        <v>2053</v>
      </c>
    </row>
    <row r="45" spans="1:15" x14ac:dyDescent="0.25">
      <c r="A45" s="1">
        <v>60758</v>
      </c>
      <c r="B45" t="s">
        <v>2124</v>
      </c>
      <c r="C45" t="s">
        <v>35</v>
      </c>
      <c r="D45" t="s">
        <v>34</v>
      </c>
      <c r="E45" t="s">
        <v>36</v>
      </c>
      <c r="F45" t="s">
        <v>63</v>
      </c>
      <c r="G45" t="s">
        <v>63</v>
      </c>
      <c r="H45" s="3">
        <v>1862304</v>
      </c>
      <c r="I45" t="s">
        <v>63</v>
      </c>
      <c r="J45" s="2">
        <v>45054</v>
      </c>
      <c r="K45" s="2">
        <v>0</v>
      </c>
      <c r="L45" s="2">
        <v>0</v>
      </c>
      <c r="M45" s="2">
        <v>-284009</v>
      </c>
      <c r="N45" s="2">
        <v>-284009</v>
      </c>
      <c r="O45" t="s">
        <v>49</v>
      </c>
    </row>
    <row r="46" spans="1:15" x14ac:dyDescent="0.25">
      <c r="A46" s="1">
        <v>62989</v>
      </c>
      <c r="B46" t="s">
        <v>2714</v>
      </c>
      <c r="C46" t="s">
        <v>35</v>
      </c>
      <c r="D46" t="s">
        <v>34</v>
      </c>
      <c r="E46" t="s">
        <v>23</v>
      </c>
      <c r="F46" t="s">
        <v>63</v>
      </c>
      <c r="G46" t="s">
        <v>63</v>
      </c>
      <c r="H46" s="3">
        <v>1077410</v>
      </c>
      <c r="I46" t="s">
        <v>21</v>
      </c>
      <c r="J46" s="2">
        <v>0</v>
      </c>
      <c r="K46" s="2">
        <v>0</v>
      </c>
      <c r="L46" s="2">
        <v>0</v>
      </c>
      <c r="M46" s="2">
        <v>-122608</v>
      </c>
      <c r="N46" s="2">
        <v>-122608</v>
      </c>
      <c r="O46" t="s">
        <v>2637</v>
      </c>
    </row>
    <row r="47" spans="1:15" x14ac:dyDescent="0.25">
      <c r="A47" s="1">
        <v>67878</v>
      </c>
      <c r="B47" t="s">
        <v>1155</v>
      </c>
      <c r="C47" t="s">
        <v>35</v>
      </c>
      <c r="D47" t="s">
        <v>34</v>
      </c>
      <c r="E47" t="s">
        <v>36</v>
      </c>
      <c r="F47" t="s">
        <v>63</v>
      </c>
      <c r="G47" t="s">
        <v>63</v>
      </c>
      <c r="H47" s="3">
        <v>1486591</v>
      </c>
      <c r="I47" t="s">
        <v>63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t="s">
        <v>4499</v>
      </c>
    </row>
    <row r="48" spans="1:15" x14ac:dyDescent="0.25">
      <c r="A48" s="1">
        <v>65368</v>
      </c>
      <c r="B48" t="s">
        <v>1686</v>
      </c>
      <c r="C48" t="s">
        <v>35</v>
      </c>
      <c r="D48" t="s">
        <v>34</v>
      </c>
      <c r="E48" t="s">
        <v>36</v>
      </c>
      <c r="F48" t="s">
        <v>63</v>
      </c>
      <c r="G48" t="s">
        <v>63</v>
      </c>
      <c r="H48" s="3">
        <v>10526655</v>
      </c>
      <c r="I48" t="s">
        <v>63</v>
      </c>
      <c r="J48" s="2">
        <v>82435</v>
      </c>
      <c r="K48" s="2">
        <v>0</v>
      </c>
      <c r="L48" s="2">
        <v>0</v>
      </c>
      <c r="M48" s="2">
        <v>-465152</v>
      </c>
      <c r="N48" s="2">
        <v>-465152</v>
      </c>
      <c r="O48" t="s">
        <v>1681</v>
      </c>
    </row>
    <row r="49" spans="1:15" x14ac:dyDescent="0.25">
      <c r="A49" s="1">
        <v>62828</v>
      </c>
      <c r="B49" t="s">
        <v>2621</v>
      </c>
      <c r="C49" t="s">
        <v>35</v>
      </c>
      <c r="D49" t="s">
        <v>34</v>
      </c>
      <c r="E49" t="s">
        <v>23</v>
      </c>
      <c r="F49" t="s">
        <v>63</v>
      </c>
      <c r="G49" t="s">
        <v>63</v>
      </c>
      <c r="H49" s="3">
        <v>1377692</v>
      </c>
      <c r="I49" t="s">
        <v>63</v>
      </c>
      <c r="J49" s="2">
        <v>90184</v>
      </c>
      <c r="K49" s="2">
        <v>0</v>
      </c>
      <c r="L49" s="2">
        <v>0</v>
      </c>
      <c r="M49" s="2">
        <v>-126538</v>
      </c>
      <c r="N49" s="2">
        <v>-126538</v>
      </c>
      <c r="O49" t="s">
        <v>27</v>
      </c>
    </row>
    <row r="50" spans="1:15" x14ac:dyDescent="0.25">
      <c r="A50" s="1">
        <v>63325</v>
      </c>
      <c r="B50" t="s">
        <v>2921</v>
      </c>
      <c r="C50" t="s">
        <v>35</v>
      </c>
      <c r="D50" t="s">
        <v>34</v>
      </c>
      <c r="E50" t="s">
        <v>23</v>
      </c>
      <c r="F50" t="s">
        <v>63</v>
      </c>
      <c r="G50" t="s">
        <v>63</v>
      </c>
      <c r="H50" s="3">
        <v>188777</v>
      </c>
      <c r="I50" t="s">
        <v>21</v>
      </c>
      <c r="J50" s="2">
        <v>0</v>
      </c>
      <c r="K50" s="2">
        <v>0</v>
      </c>
      <c r="L50" s="2">
        <v>0</v>
      </c>
      <c r="M50" s="2">
        <v>60991</v>
      </c>
      <c r="N50" s="2">
        <v>60991</v>
      </c>
      <c r="O50" t="s">
        <v>2897</v>
      </c>
    </row>
    <row r="51" spans="1:15" x14ac:dyDescent="0.25">
      <c r="A51" s="1">
        <v>67112</v>
      </c>
      <c r="B51" t="s">
        <v>1888</v>
      </c>
      <c r="C51" t="s">
        <v>35</v>
      </c>
      <c r="D51" t="s">
        <v>34</v>
      </c>
      <c r="E51" t="s">
        <v>23</v>
      </c>
      <c r="F51" t="s">
        <v>63</v>
      </c>
      <c r="G51" t="s">
        <v>63</v>
      </c>
      <c r="H51" s="3">
        <v>8027827</v>
      </c>
      <c r="I51" t="s">
        <v>63</v>
      </c>
      <c r="J51" s="2">
        <v>71213</v>
      </c>
      <c r="K51" s="2">
        <v>0</v>
      </c>
      <c r="L51" s="2">
        <v>0</v>
      </c>
      <c r="M51" s="2">
        <v>0</v>
      </c>
      <c r="N51" s="2">
        <v>0</v>
      </c>
      <c r="O51" t="s">
        <v>1882</v>
      </c>
    </row>
    <row r="52" spans="1:15" x14ac:dyDescent="0.25">
      <c r="A52" s="1">
        <v>63356</v>
      </c>
      <c r="B52" t="s">
        <v>2924</v>
      </c>
      <c r="C52" t="s">
        <v>35</v>
      </c>
      <c r="D52" t="s">
        <v>34</v>
      </c>
      <c r="E52" t="s">
        <v>36</v>
      </c>
      <c r="F52" t="s">
        <v>63</v>
      </c>
      <c r="G52" t="s">
        <v>63</v>
      </c>
      <c r="H52" s="3">
        <v>609280</v>
      </c>
      <c r="I52" t="s">
        <v>21</v>
      </c>
      <c r="J52" s="2">
        <v>0</v>
      </c>
      <c r="K52" s="2">
        <v>0</v>
      </c>
      <c r="L52" s="2">
        <v>0</v>
      </c>
      <c r="M52" s="2">
        <v>-446472</v>
      </c>
      <c r="N52" s="2">
        <v>-446472</v>
      </c>
      <c r="O52" t="s">
        <v>2897</v>
      </c>
    </row>
    <row r="53" spans="1:15" x14ac:dyDescent="0.25">
      <c r="A53" s="1">
        <v>65940</v>
      </c>
      <c r="B53" t="s">
        <v>703</v>
      </c>
      <c r="C53" t="s">
        <v>35</v>
      </c>
      <c r="D53" t="s">
        <v>34</v>
      </c>
      <c r="E53" t="s">
        <v>36</v>
      </c>
      <c r="F53" t="s">
        <v>63</v>
      </c>
      <c r="G53" t="s">
        <v>63</v>
      </c>
      <c r="H53" s="3">
        <v>14805068</v>
      </c>
      <c r="I53" t="s">
        <v>21</v>
      </c>
      <c r="J53" s="2">
        <v>0</v>
      </c>
      <c r="K53" s="2">
        <v>0</v>
      </c>
      <c r="L53" s="2">
        <v>0</v>
      </c>
      <c r="M53" s="2">
        <v>-788037</v>
      </c>
      <c r="N53" s="2">
        <v>-788037</v>
      </c>
      <c r="O53" t="s">
        <v>686</v>
      </c>
    </row>
    <row r="54" spans="1:15" x14ac:dyDescent="0.25">
      <c r="A54" s="1">
        <v>66914</v>
      </c>
      <c r="B54" t="s">
        <v>661</v>
      </c>
      <c r="C54" t="s">
        <v>35</v>
      </c>
      <c r="D54" t="s">
        <v>34</v>
      </c>
      <c r="E54" t="s">
        <v>36</v>
      </c>
      <c r="F54" t="s">
        <v>63</v>
      </c>
      <c r="G54" t="s">
        <v>63</v>
      </c>
      <c r="H54" s="3">
        <v>6520814</v>
      </c>
      <c r="I54" t="s">
        <v>63</v>
      </c>
      <c r="J54" s="2">
        <v>322994</v>
      </c>
      <c r="K54" s="2">
        <v>0</v>
      </c>
      <c r="L54" s="2">
        <v>0</v>
      </c>
      <c r="M54" s="2">
        <v>-413455</v>
      </c>
      <c r="N54" s="2">
        <v>-413455</v>
      </c>
      <c r="O54" t="s">
        <v>632</v>
      </c>
    </row>
    <row r="55" spans="1:15" x14ac:dyDescent="0.25">
      <c r="A55" s="1">
        <v>67357</v>
      </c>
      <c r="B55" t="s">
        <v>588</v>
      </c>
      <c r="C55" t="s">
        <v>35</v>
      </c>
      <c r="D55" t="s">
        <v>34</v>
      </c>
      <c r="E55" t="s">
        <v>23</v>
      </c>
      <c r="F55" t="s">
        <v>63</v>
      </c>
      <c r="G55" t="s">
        <v>63</v>
      </c>
      <c r="H55" s="3">
        <v>7031354</v>
      </c>
      <c r="I55" t="s">
        <v>63</v>
      </c>
      <c r="J55" s="2">
        <v>740844</v>
      </c>
      <c r="K55" s="2">
        <v>0</v>
      </c>
      <c r="L55" s="2">
        <v>0</v>
      </c>
      <c r="M55" s="2">
        <v>-150753</v>
      </c>
      <c r="N55" s="2">
        <v>-150753</v>
      </c>
      <c r="O55" t="s">
        <v>571</v>
      </c>
    </row>
    <row r="56" spans="1:15" x14ac:dyDescent="0.25">
      <c r="A56" s="1">
        <v>67315</v>
      </c>
      <c r="B56" t="s">
        <v>955</v>
      </c>
      <c r="C56" t="s">
        <v>35</v>
      </c>
      <c r="D56" t="s">
        <v>34</v>
      </c>
      <c r="E56" t="s">
        <v>36</v>
      </c>
      <c r="F56" t="s">
        <v>63</v>
      </c>
      <c r="G56" t="s">
        <v>63</v>
      </c>
      <c r="H56" s="3">
        <v>4150119</v>
      </c>
      <c r="I56" t="s">
        <v>21</v>
      </c>
      <c r="J56" s="2">
        <v>0</v>
      </c>
      <c r="K56" s="2">
        <v>0</v>
      </c>
      <c r="L56" s="2">
        <v>0</v>
      </c>
      <c r="M56" s="2">
        <v>-373624</v>
      </c>
      <c r="N56" s="2">
        <v>-373624</v>
      </c>
      <c r="O56" t="s">
        <v>933</v>
      </c>
    </row>
    <row r="57" spans="1:15" x14ac:dyDescent="0.25">
      <c r="A57" s="1">
        <v>67853</v>
      </c>
      <c r="B57" t="s">
        <v>975</v>
      </c>
      <c r="C57" t="s">
        <v>35</v>
      </c>
      <c r="D57" t="s">
        <v>34</v>
      </c>
      <c r="E57" t="s">
        <v>23</v>
      </c>
      <c r="F57" t="s">
        <v>63</v>
      </c>
      <c r="G57" t="s">
        <v>63</v>
      </c>
      <c r="H57" s="3">
        <v>1605932</v>
      </c>
      <c r="I57" t="s">
        <v>63</v>
      </c>
      <c r="J57" s="2">
        <v>0</v>
      </c>
      <c r="K57" s="2">
        <v>0</v>
      </c>
      <c r="L57" s="2">
        <v>0</v>
      </c>
      <c r="M57" s="2">
        <v>-800</v>
      </c>
      <c r="N57" s="2">
        <v>-800</v>
      </c>
      <c r="O57" t="s">
        <v>973</v>
      </c>
    </row>
    <row r="58" spans="1:15" x14ac:dyDescent="0.25">
      <c r="A58" s="1">
        <v>61625</v>
      </c>
      <c r="B58" t="s">
        <v>3652</v>
      </c>
      <c r="C58" t="s">
        <v>35</v>
      </c>
      <c r="D58" t="s">
        <v>34</v>
      </c>
      <c r="E58" t="s">
        <v>36</v>
      </c>
      <c r="F58" t="s">
        <v>63</v>
      </c>
      <c r="G58" t="s">
        <v>63</v>
      </c>
      <c r="H58" s="3">
        <v>498061</v>
      </c>
      <c r="I58" t="s">
        <v>63</v>
      </c>
      <c r="J58" s="2">
        <v>0</v>
      </c>
      <c r="K58" s="2">
        <v>54004</v>
      </c>
      <c r="L58" s="2">
        <v>1785</v>
      </c>
      <c r="M58" s="2">
        <v>-108910</v>
      </c>
      <c r="N58" s="2">
        <v>-113382</v>
      </c>
      <c r="O58" t="s">
        <v>3634</v>
      </c>
    </row>
    <row r="59" spans="1:15" x14ac:dyDescent="0.25">
      <c r="A59" s="1">
        <v>65053</v>
      </c>
      <c r="B59" t="s">
        <v>1363</v>
      </c>
      <c r="C59" t="s">
        <v>35</v>
      </c>
      <c r="D59" t="s">
        <v>34</v>
      </c>
      <c r="E59" t="s">
        <v>23</v>
      </c>
      <c r="F59" t="s">
        <v>63</v>
      </c>
      <c r="G59" t="s">
        <v>63</v>
      </c>
      <c r="H59" s="3">
        <v>123343</v>
      </c>
      <c r="I59" t="s">
        <v>63</v>
      </c>
      <c r="J59" s="2">
        <v>5471</v>
      </c>
      <c r="K59" s="2">
        <v>0</v>
      </c>
      <c r="L59" s="2">
        <v>0</v>
      </c>
      <c r="M59" s="2">
        <v>-104641</v>
      </c>
      <c r="N59" s="2">
        <v>-104641</v>
      </c>
      <c r="O59" t="s">
        <v>1358</v>
      </c>
    </row>
    <row r="60" spans="1:15" x14ac:dyDescent="0.25">
      <c r="A60" s="1">
        <v>61226</v>
      </c>
      <c r="B60" t="s">
        <v>512</v>
      </c>
      <c r="C60" t="s">
        <v>35</v>
      </c>
      <c r="D60" t="s">
        <v>34</v>
      </c>
      <c r="E60" t="s">
        <v>23</v>
      </c>
      <c r="F60" t="s">
        <v>63</v>
      </c>
      <c r="G60" t="s">
        <v>63</v>
      </c>
      <c r="H60" s="3">
        <v>967329</v>
      </c>
      <c r="I60" t="s">
        <v>63</v>
      </c>
      <c r="J60" s="2">
        <v>60408</v>
      </c>
      <c r="K60" s="2">
        <v>0</v>
      </c>
      <c r="L60" s="2">
        <v>0</v>
      </c>
      <c r="M60" s="2">
        <v>-187661</v>
      </c>
      <c r="N60" s="2">
        <v>-187661</v>
      </c>
      <c r="O60" t="s">
        <v>495</v>
      </c>
    </row>
    <row r="61" spans="1:15" x14ac:dyDescent="0.25">
      <c r="A61" s="1">
        <v>64900</v>
      </c>
      <c r="B61" t="s">
        <v>336</v>
      </c>
      <c r="C61" t="s">
        <v>35</v>
      </c>
      <c r="D61" t="s">
        <v>34</v>
      </c>
      <c r="E61" t="s">
        <v>23</v>
      </c>
      <c r="F61" t="s">
        <v>63</v>
      </c>
      <c r="G61" t="s">
        <v>63</v>
      </c>
      <c r="H61" s="3">
        <v>6109168</v>
      </c>
      <c r="I61" t="s">
        <v>63</v>
      </c>
      <c r="J61" s="2">
        <v>0</v>
      </c>
      <c r="K61" s="2">
        <v>72884</v>
      </c>
      <c r="L61" s="2">
        <v>0</v>
      </c>
      <c r="M61" s="2">
        <v>-370298</v>
      </c>
      <c r="N61" s="2">
        <v>-370298</v>
      </c>
      <c r="O61" t="s">
        <v>4328</v>
      </c>
    </row>
    <row r="62" spans="1:15" x14ac:dyDescent="0.25">
      <c r="A62" s="1">
        <v>62178</v>
      </c>
      <c r="B62" t="s">
        <v>2739</v>
      </c>
      <c r="C62" t="s">
        <v>35</v>
      </c>
      <c r="D62" t="s">
        <v>34</v>
      </c>
      <c r="E62" t="s">
        <v>23</v>
      </c>
      <c r="F62" t="s">
        <v>63</v>
      </c>
      <c r="G62" t="s">
        <v>63</v>
      </c>
      <c r="H62" s="3">
        <v>160365</v>
      </c>
      <c r="I62" t="s">
        <v>63</v>
      </c>
      <c r="J62" s="2">
        <v>5520</v>
      </c>
      <c r="K62" s="2">
        <v>0</v>
      </c>
      <c r="L62" s="2">
        <v>0</v>
      </c>
      <c r="M62" s="2">
        <v>-620555</v>
      </c>
      <c r="N62" s="2">
        <v>-620555</v>
      </c>
      <c r="O62" t="s">
        <v>2726</v>
      </c>
    </row>
    <row r="63" spans="1:15" x14ac:dyDescent="0.25">
      <c r="A63" s="1">
        <v>64297</v>
      </c>
      <c r="B63" t="s">
        <v>2993</v>
      </c>
      <c r="C63" t="s">
        <v>35</v>
      </c>
      <c r="D63" t="s">
        <v>34</v>
      </c>
      <c r="E63" t="s">
        <v>36</v>
      </c>
      <c r="F63" t="s">
        <v>63</v>
      </c>
      <c r="G63" t="s">
        <v>63</v>
      </c>
      <c r="H63" s="3">
        <v>6083008</v>
      </c>
      <c r="I63" t="s">
        <v>63</v>
      </c>
      <c r="J63" s="2">
        <v>38109</v>
      </c>
      <c r="K63" s="2">
        <v>0</v>
      </c>
      <c r="L63" s="2">
        <v>0</v>
      </c>
      <c r="M63" s="2">
        <v>-454185</v>
      </c>
      <c r="N63" s="2">
        <v>-454185</v>
      </c>
      <c r="O63" t="s">
        <v>2970</v>
      </c>
    </row>
    <row r="64" spans="1:15" x14ac:dyDescent="0.25">
      <c r="A64" s="1">
        <v>62159</v>
      </c>
      <c r="B64" t="s">
        <v>2899</v>
      </c>
      <c r="C64" t="s">
        <v>35</v>
      </c>
      <c r="D64" t="s">
        <v>34</v>
      </c>
      <c r="E64" t="s">
        <v>23</v>
      </c>
      <c r="F64" t="s">
        <v>63</v>
      </c>
      <c r="G64" t="s">
        <v>63</v>
      </c>
      <c r="H64" s="3">
        <v>1026781</v>
      </c>
      <c r="I64" t="s">
        <v>63</v>
      </c>
      <c r="J64" s="2">
        <v>39287</v>
      </c>
      <c r="K64" s="2">
        <v>0</v>
      </c>
      <c r="L64" s="2">
        <v>0</v>
      </c>
      <c r="M64" s="2">
        <v>-215293</v>
      </c>
      <c r="N64" s="2">
        <v>-215293</v>
      </c>
      <c r="O64" t="s">
        <v>2897</v>
      </c>
    </row>
    <row r="65" spans="1:15" x14ac:dyDescent="0.25">
      <c r="A65" s="1">
        <v>60639</v>
      </c>
      <c r="B65" t="s">
        <v>4498</v>
      </c>
      <c r="C65" t="s">
        <v>35</v>
      </c>
      <c r="D65" t="s">
        <v>34</v>
      </c>
      <c r="E65" t="s">
        <v>23</v>
      </c>
      <c r="F65" t="s">
        <v>63</v>
      </c>
      <c r="G65" t="s">
        <v>21</v>
      </c>
      <c r="H65" s="3">
        <v>0</v>
      </c>
      <c r="I65" t="s">
        <v>63</v>
      </c>
      <c r="J65" s="2">
        <v>0</v>
      </c>
      <c r="K65" s="2">
        <v>34271</v>
      </c>
      <c r="L65" s="2">
        <v>0</v>
      </c>
      <c r="M65" s="2">
        <v>-14489</v>
      </c>
      <c r="N65" s="2">
        <v>-14489</v>
      </c>
      <c r="O65" t="s">
        <v>3534</v>
      </c>
    </row>
    <row r="66" spans="1:15" x14ac:dyDescent="0.25">
      <c r="A66" s="1">
        <v>78191</v>
      </c>
      <c r="B66" t="s">
        <v>1969</v>
      </c>
      <c r="C66" t="s">
        <v>35</v>
      </c>
      <c r="D66" t="s">
        <v>34</v>
      </c>
      <c r="E66" t="s">
        <v>23</v>
      </c>
      <c r="F66" t="s">
        <v>63</v>
      </c>
      <c r="G66" t="s">
        <v>63</v>
      </c>
      <c r="H66" s="3">
        <v>2400008</v>
      </c>
      <c r="I66" t="s">
        <v>63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t="s">
        <v>1944</v>
      </c>
    </row>
    <row r="67" spans="1:15" x14ac:dyDescent="0.25">
      <c r="A67" s="1">
        <v>66200</v>
      </c>
      <c r="B67" t="s">
        <v>3849</v>
      </c>
      <c r="C67" t="s">
        <v>35</v>
      </c>
      <c r="D67" t="s">
        <v>34</v>
      </c>
      <c r="E67" t="s">
        <v>23</v>
      </c>
      <c r="F67" t="s">
        <v>63</v>
      </c>
      <c r="G67" t="s">
        <v>63</v>
      </c>
      <c r="H67" s="3">
        <v>730589</v>
      </c>
      <c r="I67" t="s">
        <v>21</v>
      </c>
      <c r="J67" s="2">
        <v>0</v>
      </c>
      <c r="K67" s="2">
        <v>0</v>
      </c>
      <c r="L67" s="2">
        <v>0</v>
      </c>
      <c r="M67" s="2">
        <v>-239669</v>
      </c>
      <c r="N67" s="2">
        <v>-239669</v>
      </c>
      <c r="O67" t="s">
        <v>3843</v>
      </c>
    </row>
    <row r="68" spans="1:15" x14ac:dyDescent="0.25">
      <c r="A68" s="1">
        <v>62792</v>
      </c>
      <c r="B68" t="s">
        <v>1648</v>
      </c>
      <c r="C68" t="s">
        <v>35</v>
      </c>
      <c r="D68" t="s">
        <v>34</v>
      </c>
      <c r="E68" t="s">
        <v>23</v>
      </c>
      <c r="F68" t="s">
        <v>63</v>
      </c>
      <c r="G68" t="s">
        <v>63</v>
      </c>
      <c r="H68" s="3">
        <v>4867058</v>
      </c>
      <c r="I68" t="s">
        <v>21</v>
      </c>
      <c r="J68" s="2">
        <v>0</v>
      </c>
      <c r="K68" s="2">
        <v>0</v>
      </c>
      <c r="L68" s="2">
        <v>0</v>
      </c>
      <c r="M68" s="2">
        <v>-1039309</v>
      </c>
      <c r="N68" s="2">
        <v>-1039309</v>
      </c>
      <c r="O68" t="s">
        <v>1646</v>
      </c>
    </row>
    <row r="69" spans="1:15" x14ac:dyDescent="0.25">
      <c r="A69" s="1">
        <v>62793</v>
      </c>
      <c r="B69" t="s">
        <v>1650</v>
      </c>
      <c r="C69" t="s">
        <v>35</v>
      </c>
      <c r="D69" t="s">
        <v>34</v>
      </c>
      <c r="E69" t="s">
        <v>23</v>
      </c>
      <c r="F69" t="s">
        <v>63</v>
      </c>
      <c r="G69" t="s">
        <v>63</v>
      </c>
      <c r="H69" s="3">
        <v>676107</v>
      </c>
      <c r="I69" t="s">
        <v>21</v>
      </c>
      <c r="J69" s="2">
        <v>0</v>
      </c>
      <c r="K69" s="2">
        <v>0</v>
      </c>
      <c r="L69" s="2">
        <v>0</v>
      </c>
      <c r="M69" s="2">
        <v>-157366</v>
      </c>
      <c r="N69" s="2">
        <v>-159446</v>
      </c>
      <c r="O69" t="s">
        <v>1646</v>
      </c>
    </row>
    <row r="70" spans="1:15" x14ac:dyDescent="0.25">
      <c r="A70" s="1">
        <v>60943</v>
      </c>
      <c r="B70" t="s">
        <v>848</v>
      </c>
      <c r="C70" t="s">
        <v>35</v>
      </c>
      <c r="D70" t="s">
        <v>34</v>
      </c>
      <c r="E70" t="s">
        <v>36</v>
      </c>
      <c r="F70" t="s">
        <v>63</v>
      </c>
      <c r="G70" t="s">
        <v>63</v>
      </c>
      <c r="H70" s="3">
        <v>97494</v>
      </c>
      <c r="I70" t="s">
        <v>21</v>
      </c>
      <c r="J70" s="2">
        <v>0</v>
      </c>
      <c r="K70" s="2">
        <v>0</v>
      </c>
      <c r="L70" s="2">
        <v>0</v>
      </c>
      <c r="M70" s="2">
        <v>-166440</v>
      </c>
      <c r="N70" s="2">
        <v>-166440</v>
      </c>
      <c r="O70" t="s">
        <v>846</v>
      </c>
    </row>
    <row r="71" spans="1:15" x14ac:dyDescent="0.25">
      <c r="A71" s="1">
        <v>62571</v>
      </c>
      <c r="B71" t="s">
        <v>2755</v>
      </c>
      <c r="C71" t="s">
        <v>35</v>
      </c>
      <c r="D71" t="s">
        <v>34</v>
      </c>
      <c r="E71" t="s">
        <v>23</v>
      </c>
      <c r="F71" t="s">
        <v>63</v>
      </c>
      <c r="G71" t="s">
        <v>63</v>
      </c>
      <c r="H71" s="3">
        <v>1869391</v>
      </c>
      <c r="I71" t="s">
        <v>63</v>
      </c>
      <c r="J71" s="2">
        <v>46982</v>
      </c>
      <c r="K71" s="2">
        <v>0</v>
      </c>
      <c r="L71" s="2">
        <v>0</v>
      </c>
      <c r="M71" s="2">
        <v>-272801</v>
      </c>
      <c r="N71" s="2">
        <v>-272801</v>
      </c>
      <c r="O71" t="s">
        <v>2726</v>
      </c>
    </row>
    <row r="72" spans="1:15" x14ac:dyDescent="0.25">
      <c r="A72" s="1">
        <v>63763</v>
      </c>
      <c r="B72" t="s">
        <v>2960</v>
      </c>
      <c r="C72" t="s">
        <v>35</v>
      </c>
      <c r="D72" t="s">
        <v>34</v>
      </c>
      <c r="E72" t="s">
        <v>36</v>
      </c>
      <c r="F72" t="s">
        <v>63</v>
      </c>
      <c r="G72" t="s">
        <v>63</v>
      </c>
      <c r="H72" s="3">
        <v>-624344</v>
      </c>
      <c r="I72" t="s">
        <v>63</v>
      </c>
      <c r="J72" s="2">
        <v>111510</v>
      </c>
      <c r="K72" s="2">
        <v>0</v>
      </c>
      <c r="L72" s="2">
        <v>0</v>
      </c>
      <c r="M72" s="2">
        <v>21094</v>
      </c>
      <c r="N72" s="2">
        <v>21094</v>
      </c>
      <c r="O72" t="s">
        <v>2950</v>
      </c>
    </row>
    <row r="73" spans="1:15" x14ac:dyDescent="0.25">
      <c r="A73" s="1">
        <v>61273</v>
      </c>
      <c r="B73" t="s">
        <v>851</v>
      </c>
      <c r="C73" t="s">
        <v>35</v>
      </c>
      <c r="D73" t="s">
        <v>34</v>
      </c>
      <c r="E73" t="s">
        <v>36</v>
      </c>
      <c r="F73" t="s">
        <v>63</v>
      </c>
      <c r="G73" t="s">
        <v>63</v>
      </c>
      <c r="H73" s="3">
        <v>77593</v>
      </c>
      <c r="I73" t="s">
        <v>21</v>
      </c>
      <c r="J73" s="2">
        <v>0</v>
      </c>
      <c r="K73" s="2">
        <v>0</v>
      </c>
      <c r="L73" s="2">
        <v>0</v>
      </c>
      <c r="M73" s="2">
        <v>-77891</v>
      </c>
      <c r="N73" s="2">
        <v>-71815</v>
      </c>
      <c r="O73" t="s">
        <v>846</v>
      </c>
    </row>
    <row r="74" spans="1:15" x14ac:dyDescent="0.25">
      <c r="A74" s="1">
        <v>63881</v>
      </c>
      <c r="B74" t="s">
        <v>3769</v>
      </c>
      <c r="C74" t="s">
        <v>35</v>
      </c>
      <c r="D74" t="s">
        <v>34</v>
      </c>
      <c r="E74" t="s">
        <v>23</v>
      </c>
      <c r="F74" t="s">
        <v>63</v>
      </c>
      <c r="G74" t="s">
        <v>63</v>
      </c>
      <c r="H74" s="3">
        <v>2351722</v>
      </c>
      <c r="I74" t="s">
        <v>21</v>
      </c>
      <c r="J74" s="2">
        <v>0</v>
      </c>
      <c r="K74" s="2">
        <v>0</v>
      </c>
      <c r="L74" s="2">
        <v>0</v>
      </c>
      <c r="M74" s="2">
        <v>-237281</v>
      </c>
      <c r="N74" s="2">
        <v>-237281</v>
      </c>
      <c r="O74" t="s">
        <v>3767</v>
      </c>
    </row>
    <row r="75" spans="1:15" x14ac:dyDescent="0.25">
      <c r="A75" s="1">
        <v>62508</v>
      </c>
      <c r="B75" t="s">
        <v>2591</v>
      </c>
      <c r="C75" t="s">
        <v>35</v>
      </c>
      <c r="D75" t="s">
        <v>34</v>
      </c>
      <c r="E75" t="s">
        <v>36</v>
      </c>
      <c r="F75" t="s">
        <v>63</v>
      </c>
      <c r="G75" t="s">
        <v>63</v>
      </c>
      <c r="H75" s="3">
        <v>677643</v>
      </c>
      <c r="I75" t="s">
        <v>63</v>
      </c>
      <c r="J75" s="2">
        <v>52176</v>
      </c>
      <c r="K75" s="2">
        <v>0</v>
      </c>
      <c r="L75" s="2">
        <v>0</v>
      </c>
      <c r="M75" s="2">
        <v>-162795</v>
      </c>
      <c r="N75" s="2">
        <v>-162795</v>
      </c>
      <c r="O75" t="s">
        <v>27</v>
      </c>
    </row>
    <row r="76" spans="1:15" x14ac:dyDescent="0.25">
      <c r="A76" s="1">
        <v>61591</v>
      </c>
      <c r="B76" t="s">
        <v>1210</v>
      </c>
      <c r="C76" t="s">
        <v>35</v>
      </c>
      <c r="D76" t="s">
        <v>34</v>
      </c>
      <c r="E76" t="s">
        <v>23</v>
      </c>
      <c r="F76" t="s">
        <v>63</v>
      </c>
      <c r="G76" t="s">
        <v>63</v>
      </c>
      <c r="H76" s="3">
        <v>1425077</v>
      </c>
      <c r="I76" t="s">
        <v>63</v>
      </c>
      <c r="J76" s="2">
        <v>77570</v>
      </c>
      <c r="K76" s="2">
        <v>0</v>
      </c>
      <c r="L76" s="2">
        <v>0</v>
      </c>
      <c r="M76" s="2">
        <v>-142209</v>
      </c>
      <c r="N76" s="2">
        <v>-142209</v>
      </c>
      <c r="O76" t="s">
        <v>4329</v>
      </c>
    </row>
    <row r="77" spans="1:15" x14ac:dyDescent="0.25">
      <c r="A77" s="1">
        <v>63808</v>
      </c>
      <c r="B77" t="s">
        <v>2962</v>
      </c>
      <c r="C77" t="s">
        <v>35</v>
      </c>
      <c r="D77" t="s">
        <v>34</v>
      </c>
      <c r="E77" t="s">
        <v>36</v>
      </c>
      <c r="F77" t="s">
        <v>63</v>
      </c>
      <c r="G77" t="s">
        <v>63</v>
      </c>
      <c r="H77" s="3">
        <v>3872024</v>
      </c>
      <c r="I77" t="s">
        <v>63</v>
      </c>
      <c r="J77" s="2">
        <v>63094</v>
      </c>
      <c r="K77" s="2">
        <v>0</v>
      </c>
      <c r="L77" s="2">
        <v>0</v>
      </c>
      <c r="M77" s="2">
        <v>-244459</v>
      </c>
      <c r="N77" s="2">
        <v>-244459</v>
      </c>
      <c r="O77" t="s">
        <v>2950</v>
      </c>
    </row>
    <row r="78" spans="1:15" x14ac:dyDescent="0.25">
      <c r="A78" s="1">
        <v>61827</v>
      </c>
      <c r="B78" t="s">
        <v>2364</v>
      </c>
      <c r="C78" t="s">
        <v>35</v>
      </c>
      <c r="D78" t="s">
        <v>34</v>
      </c>
      <c r="E78" t="s">
        <v>23</v>
      </c>
      <c r="F78" t="s">
        <v>63</v>
      </c>
      <c r="G78" t="s">
        <v>63</v>
      </c>
      <c r="H78" s="3">
        <v>717347</v>
      </c>
      <c r="I78" t="s">
        <v>63</v>
      </c>
      <c r="J78" s="2">
        <v>0</v>
      </c>
      <c r="K78" s="2">
        <v>0</v>
      </c>
      <c r="L78" s="2">
        <v>0</v>
      </c>
      <c r="M78" s="2">
        <v>-100802</v>
      </c>
      <c r="N78" s="2">
        <v>-100802</v>
      </c>
      <c r="O78" t="s">
        <v>2281</v>
      </c>
    </row>
    <row r="79" spans="1:15" x14ac:dyDescent="0.25">
      <c r="A79" s="1">
        <v>63015</v>
      </c>
      <c r="B79" t="s">
        <v>2795</v>
      </c>
      <c r="C79" t="s">
        <v>35</v>
      </c>
      <c r="D79" t="s">
        <v>34</v>
      </c>
      <c r="E79" t="s">
        <v>36</v>
      </c>
      <c r="F79" t="s">
        <v>63</v>
      </c>
      <c r="G79" t="s">
        <v>63</v>
      </c>
      <c r="H79" s="3">
        <v>166530</v>
      </c>
      <c r="I79" t="s">
        <v>63</v>
      </c>
      <c r="J79" s="2">
        <v>0</v>
      </c>
      <c r="K79" s="2">
        <v>131091</v>
      </c>
      <c r="L79" s="2">
        <v>0</v>
      </c>
      <c r="M79" s="2">
        <v>-80240</v>
      </c>
      <c r="N79" s="2">
        <v>-80240</v>
      </c>
      <c r="O79" t="s">
        <v>2726</v>
      </c>
    </row>
    <row r="80" spans="1:15" x14ac:dyDescent="0.25">
      <c r="A80" s="1">
        <v>62061</v>
      </c>
      <c r="B80" t="s">
        <v>2540</v>
      </c>
      <c r="C80" t="s">
        <v>35</v>
      </c>
      <c r="D80" t="s">
        <v>34</v>
      </c>
      <c r="E80" t="s">
        <v>23</v>
      </c>
      <c r="F80" t="s">
        <v>63</v>
      </c>
      <c r="G80" t="s">
        <v>63</v>
      </c>
      <c r="H80" s="3">
        <v>-445338</v>
      </c>
      <c r="I80" t="s">
        <v>21</v>
      </c>
      <c r="J80" s="2">
        <v>0</v>
      </c>
      <c r="K80" s="2">
        <v>0</v>
      </c>
      <c r="L80" s="2">
        <v>0</v>
      </c>
      <c r="M80" s="2">
        <v>-405230</v>
      </c>
      <c r="N80" s="2">
        <v>-405230</v>
      </c>
      <c r="O80" t="s">
        <v>27</v>
      </c>
    </row>
    <row r="81" spans="1:15" x14ac:dyDescent="0.25">
      <c r="A81" s="1">
        <v>62370</v>
      </c>
      <c r="B81" t="s">
        <v>2854</v>
      </c>
      <c r="C81" t="s">
        <v>35</v>
      </c>
      <c r="D81" t="s">
        <v>34</v>
      </c>
      <c r="E81" t="s">
        <v>23</v>
      </c>
      <c r="F81" t="s">
        <v>63</v>
      </c>
      <c r="G81" t="s">
        <v>63</v>
      </c>
      <c r="H81" s="3">
        <v>1764052</v>
      </c>
      <c r="I81" t="s">
        <v>63</v>
      </c>
      <c r="J81" s="2">
        <v>8304</v>
      </c>
      <c r="K81" s="2">
        <v>0</v>
      </c>
      <c r="L81" s="2">
        <v>0</v>
      </c>
      <c r="M81" s="2">
        <v>-119186</v>
      </c>
      <c r="N81" s="2">
        <v>-119186</v>
      </c>
      <c r="O81" t="s">
        <v>2850</v>
      </c>
    </row>
    <row r="82" spans="1:15" x14ac:dyDescent="0.25">
      <c r="A82" s="1">
        <v>66845</v>
      </c>
      <c r="B82" t="s">
        <v>3968</v>
      </c>
      <c r="C82" t="s">
        <v>35</v>
      </c>
      <c r="D82" t="s">
        <v>34</v>
      </c>
      <c r="E82" t="s">
        <v>23</v>
      </c>
      <c r="F82" t="s">
        <v>63</v>
      </c>
      <c r="G82" t="s">
        <v>63</v>
      </c>
      <c r="H82" s="3">
        <v>7158203</v>
      </c>
      <c r="I82" t="s">
        <v>21</v>
      </c>
      <c r="J82" s="2">
        <v>0</v>
      </c>
      <c r="K82" s="2">
        <v>0</v>
      </c>
      <c r="L82" s="2">
        <v>0</v>
      </c>
      <c r="M82" s="2">
        <v>-253272</v>
      </c>
      <c r="N82" s="2">
        <v>-253272</v>
      </c>
      <c r="O82" t="s">
        <v>3958</v>
      </c>
    </row>
    <row r="83" spans="1:15" x14ac:dyDescent="0.25">
      <c r="A83" s="1">
        <v>62460</v>
      </c>
      <c r="B83" t="s">
        <v>3695</v>
      </c>
      <c r="C83" t="s">
        <v>35</v>
      </c>
      <c r="D83" t="s">
        <v>34</v>
      </c>
      <c r="E83" t="s">
        <v>23</v>
      </c>
      <c r="F83" t="s">
        <v>21</v>
      </c>
      <c r="G83" t="s">
        <v>63</v>
      </c>
      <c r="H83" s="3">
        <v>2125937</v>
      </c>
      <c r="I83" t="s">
        <v>21</v>
      </c>
      <c r="J83" s="2">
        <v>0</v>
      </c>
      <c r="K83" s="2">
        <v>0</v>
      </c>
      <c r="L83" s="2">
        <v>0</v>
      </c>
      <c r="M83" s="2">
        <v>-187651</v>
      </c>
      <c r="N83" s="2">
        <v>-211067</v>
      </c>
      <c r="O83" t="s">
        <v>3675</v>
      </c>
    </row>
    <row r="84" spans="1:15" x14ac:dyDescent="0.25">
      <c r="A84" s="1">
        <v>67988</v>
      </c>
      <c r="B84" t="s">
        <v>107</v>
      </c>
      <c r="C84" t="s">
        <v>35</v>
      </c>
      <c r="D84" t="s">
        <v>34</v>
      </c>
      <c r="E84" t="s">
        <v>23</v>
      </c>
      <c r="F84" t="s">
        <v>63</v>
      </c>
      <c r="G84" t="s">
        <v>63</v>
      </c>
      <c r="H84" s="3">
        <v>130189</v>
      </c>
      <c r="I84" t="s">
        <v>21</v>
      </c>
      <c r="J84" s="2">
        <v>0</v>
      </c>
      <c r="K84" s="2">
        <v>0</v>
      </c>
      <c r="L84" s="2">
        <v>0</v>
      </c>
      <c r="M84" s="2">
        <v>-295317</v>
      </c>
      <c r="N84" s="2">
        <v>-295317</v>
      </c>
      <c r="O84" t="s">
        <v>84</v>
      </c>
    </row>
    <row r="85" spans="1:15" x14ac:dyDescent="0.25">
      <c r="A85" s="1">
        <v>62452</v>
      </c>
      <c r="B85" t="s">
        <v>2581</v>
      </c>
      <c r="C85" t="s">
        <v>35</v>
      </c>
      <c r="D85" t="s">
        <v>34</v>
      </c>
      <c r="E85" t="s">
        <v>23</v>
      </c>
      <c r="F85" t="s">
        <v>63</v>
      </c>
      <c r="G85" t="s">
        <v>63</v>
      </c>
      <c r="H85" s="3">
        <v>4373763</v>
      </c>
      <c r="I85" t="s">
        <v>21</v>
      </c>
      <c r="J85" s="2">
        <v>0</v>
      </c>
      <c r="K85" s="2">
        <v>0</v>
      </c>
      <c r="L85" s="2">
        <v>0</v>
      </c>
      <c r="M85" s="2">
        <v>0</v>
      </c>
      <c r="N85" s="2">
        <v>167228</v>
      </c>
      <c r="O85" t="s">
        <v>27</v>
      </c>
    </row>
    <row r="86" spans="1:15" x14ac:dyDescent="0.25">
      <c r="A86" s="1">
        <v>65999</v>
      </c>
      <c r="B86" t="s">
        <v>3141</v>
      </c>
      <c r="C86" t="s">
        <v>35</v>
      </c>
      <c r="D86" t="s">
        <v>34</v>
      </c>
      <c r="E86" t="s">
        <v>36</v>
      </c>
      <c r="F86" t="s">
        <v>63</v>
      </c>
      <c r="G86" t="s">
        <v>63</v>
      </c>
      <c r="H86" s="3">
        <v>8709268</v>
      </c>
      <c r="I86" t="s">
        <v>63</v>
      </c>
      <c r="J86" s="2">
        <v>37857</v>
      </c>
      <c r="K86" s="2">
        <v>0</v>
      </c>
      <c r="L86" s="2">
        <v>0</v>
      </c>
      <c r="M86" s="2">
        <v>-381736</v>
      </c>
      <c r="N86" s="2">
        <v>-384948</v>
      </c>
      <c r="O86" t="s">
        <v>3117</v>
      </c>
    </row>
    <row r="87" spans="1:15" x14ac:dyDescent="0.25">
      <c r="A87" s="1">
        <v>62295</v>
      </c>
      <c r="B87" t="s">
        <v>2560</v>
      </c>
      <c r="C87" t="s">
        <v>35</v>
      </c>
      <c r="D87" t="s">
        <v>34</v>
      </c>
      <c r="E87" t="s">
        <v>36</v>
      </c>
      <c r="F87" t="s">
        <v>63</v>
      </c>
      <c r="G87" t="s">
        <v>63</v>
      </c>
      <c r="H87" s="3">
        <v>10169716</v>
      </c>
      <c r="I87" t="s">
        <v>63</v>
      </c>
      <c r="J87" s="2">
        <v>564661</v>
      </c>
      <c r="K87" s="2">
        <v>0</v>
      </c>
      <c r="L87" s="2">
        <v>0</v>
      </c>
      <c r="M87" s="2">
        <v>-421485</v>
      </c>
      <c r="N87" s="2">
        <v>-421485</v>
      </c>
      <c r="O87" t="s">
        <v>4497</v>
      </c>
    </row>
    <row r="88" spans="1:15" x14ac:dyDescent="0.25">
      <c r="A88" s="1">
        <v>60899</v>
      </c>
      <c r="B88" t="s">
        <v>4496</v>
      </c>
      <c r="C88" t="s">
        <v>35</v>
      </c>
      <c r="D88" t="s">
        <v>34</v>
      </c>
      <c r="E88" t="s">
        <v>36</v>
      </c>
      <c r="F88" t="s">
        <v>63</v>
      </c>
      <c r="G88" t="s">
        <v>21</v>
      </c>
      <c r="H88" s="3">
        <v>0</v>
      </c>
      <c r="I88" t="s">
        <v>21</v>
      </c>
      <c r="J88" s="2">
        <v>0</v>
      </c>
      <c r="K88" s="2">
        <v>0</v>
      </c>
      <c r="L88" s="2">
        <v>0</v>
      </c>
      <c r="M88" s="2">
        <v>-252705</v>
      </c>
      <c r="N88" s="2">
        <v>-252705</v>
      </c>
      <c r="O88" t="s">
        <v>4495</v>
      </c>
    </row>
    <row r="89" spans="1:15" x14ac:dyDescent="0.25">
      <c r="A89" s="1">
        <v>67058</v>
      </c>
      <c r="B89" t="s">
        <v>3903</v>
      </c>
      <c r="C89" t="s">
        <v>35</v>
      </c>
      <c r="D89" t="s">
        <v>34</v>
      </c>
      <c r="E89" t="s">
        <v>23</v>
      </c>
      <c r="F89" t="s">
        <v>63</v>
      </c>
      <c r="G89" t="s">
        <v>21</v>
      </c>
      <c r="H89" s="3">
        <v>4665274</v>
      </c>
      <c r="I89" t="s">
        <v>63</v>
      </c>
      <c r="J89" s="2">
        <v>0</v>
      </c>
      <c r="K89" s="2">
        <v>76256</v>
      </c>
      <c r="L89" s="2">
        <v>0</v>
      </c>
      <c r="M89" s="2">
        <v>-253138</v>
      </c>
      <c r="N89" s="2">
        <v>-253138</v>
      </c>
      <c r="O89" t="s">
        <v>3871</v>
      </c>
    </row>
    <row r="90" spans="1:15" x14ac:dyDescent="0.25">
      <c r="A90" s="1">
        <v>66730</v>
      </c>
      <c r="B90" t="s">
        <v>3918</v>
      </c>
      <c r="C90" t="s">
        <v>35</v>
      </c>
      <c r="D90" t="s">
        <v>34</v>
      </c>
      <c r="E90" t="s">
        <v>36</v>
      </c>
      <c r="F90" t="s">
        <v>63</v>
      </c>
      <c r="G90" t="s">
        <v>63</v>
      </c>
      <c r="H90" s="3">
        <v>3390955</v>
      </c>
      <c r="I90" t="s">
        <v>21</v>
      </c>
      <c r="J90" s="2">
        <v>0</v>
      </c>
      <c r="K90" s="2">
        <v>0</v>
      </c>
      <c r="L90" s="2">
        <v>0</v>
      </c>
      <c r="M90" s="2">
        <v>-437044</v>
      </c>
      <c r="N90" s="2">
        <v>-437044</v>
      </c>
      <c r="O90" t="s">
        <v>3904</v>
      </c>
    </row>
    <row r="91" spans="1:15" x14ac:dyDescent="0.25">
      <c r="A91" s="1">
        <v>64773</v>
      </c>
      <c r="B91" t="s">
        <v>308</v>
      </c>
      <c r="C91" t="s">
        <v>35</v>
      </c>
      <c r="D91" t="s">
        <v>34</v>
      </c>
      <c r="E91" t="s">
        <v>23</v>
      </c>
      <c r="F91" t="s">
        <v>63</v>
      </c>
      <c r="G91" t="s">
        <v>63</v>
      </c>
      <c r="H91" s="3">
        <v>3806808</v>
      </c>
      <c r="I91" t="s">
        <v>63</v>
      </c>
      <c r="J91" s="2">
        <v>70382</v>
      </c>
      <c r="K91" s="2">
        <v>0</v>
      </c>
      <c r="L91" s="2">
        <v>0</v>
      </c>
      <c r="M91" s="2">
        <v>-276437</v>
      </c>
      <c r="N91" s="2">
        <v>-276437</v>
      </c>
      <c r="O91" t="s">
        <v>4328</v>
      </c>
    </row>
    <row r="92" spans="1:15" x14ac:dyDescent="0.25">
      <c r="A92" s="1">
        <v>66825</v>
      </c>
      <c r="B92" t="s">
        <v>3926</v>
      </c>
      <c r="C92" t="s">
        <v>35</v>
      </c>
      <c r="D92" t="s">
        <v>34</v>
      </c>
      <c r="E92" t="s">
        <v>36</v>
      </c>
      <c r="F92" t="s">
        <v>63</v>
      </c>
      <c r="G92" t="s">
        <v>63</v>
      </c>
      <c r="H92" s="3">
        <v>5444347</v>
      </c>
      <c r="I92" t="s">
        <v>21</v>
      </c>
      <c r="J92" s="2">
        <v>0</v>
      </c>
      <c r="K92" s="2">
        <v>0</v>
      </c>
      <c r="L92" s="2">
        <v>0</v>
      </c>
      <c r="M92" s="2">
        <v>-375027</v>
      </c>
      <c r="N92" s="2">
        <v>-375027</v>
      </c>
      <c r="O92" t="s">
        <v>3904</v>
      </c>
    </row>
    <row r="93" spans="1:15" x14ac:dyDescent="0.25">
      <c r="A93" s="1">
        <v>66687</v>
      </c>
      <c r="B93" t="s">
        <v>3186</v>
      </c>
      <c r="C93" t="s">
        <v>35</v>
      </c>
      <c r="D93" t="s">
        <v>34</v>
      </c>
      <c r="E93" t="s">
        <v>23</v>
      </c>
      <c r="F93" t="s">
        <v>63</v>
      </c>
      <c r="G93" t="s">
        <v>63</v>
      </c>
      <c r="H93" s="3">
        <v>2442824</v>
      </c>
      <c r="I93" t="s">
        <v>63</v>
      </c>
      <c r="J93" s="2">
        <v>25969</v>
      </c>
      <c r="K93" s="2">
        <v>0</v>
      </c>
      <c r="L93" s="2">
        <v>0</v>
      </c>
      <c r="M93" s="2">
        <v>-74250</v>
      </c>
      <c r="N93" s="2">
        <v>-74250</v>
      </c>
      <c r="O93" t="s">
        <v>3146</v>
      </c>
    </row>
    <row r="94" spans="1:15" x14ac:dyDescent="0.25">
      <c r="A94" s="1">
        <v>62203</v>
      </c>
      <c r="B94" t="s">
        <v>1073</v>
      </c>
      <c r="C94" t="s">
        <v>35</v>
      </c>
      <c r="D94" t="s">
        <v>34</v>
      </c>
      <c r="E94" t="s">
        <v>23</v>
      </c>
      <c r="F94" t="s">
        <v>63</v>
      </c>
      <c r="G94" t="s">
        <v>63</v>
      </c>
      <c r="H94" s="3">
        <v>1322590</v>
      </c>
      <c r="I94" t="s">
        <v>21</v>
      </c>
      <c r="J94" s="2">
        <v>0</v>
      </c>
      <c r="K94" s="2">
        <v>0</v>
      </c>
      <c r="L94" s="2">
        <v>0</v>
      </c>
      <c r="M94" s="2">
        <v>-412121</v>
      </c>
      <c r="N94" s="2">
        <v>-408211</v>
      </c>
      <c r="O94" t="s">
        <v>1071</v>
      </c>
    </row>
    <row r="95" spans="1:15" x14ac:dyDescent="0.25">
      <c r="A95" s="1">
        <v>63409</v>
      </c>
      <c r="B95" t="s">
        <v>4237</v>
      </c>
      <c r="C95" t="s">
        <v>35</v>
      </c>
      <c r="D95" t="s">
        <v>34</v>
      </c>
      <c r="E95" t="s">
        <v>36</v>
      </c>
      <c r="F95" t="s">
        <v>63</v>
      </c>
      <c r="G95" t="s">
        <v>63</v>
      </c>
      <c r="H95" s="3">
        <v>-643141</v>
      </c>
      <c r="I95" t="s">
        <v>21</v>
      </c>
      <c r="J95" s="2">
        <v>0</v>
      </c>
      <c r="K95" s="2">
        <v>0</v>
      </c>
      <c r="L95" s="2">
        <v>0</v>
      </c>
      <c r="M95" s="2">
        <v>-323951</v>
      </c>
      <c r="N95" s="2">
        <v>-323951</v>
      </c>
      <c r="O95" t="s">
        <v>4232</v>
      </c>
    </row>
    <row r="96" spans="1:15" x14ac:dyDescent="0.25">
      <c r="A96" s="1">
        <v>62079</v>
      </c>
      <c r="B96" t="s">
        <v>2730</v>
      </c>
      <c r="C96" t="s">
        <v>35</v>
      </c>
      <c r="D96" t="s">
        <v>34</v>
      </c>
      <c r="E96" t="s">
        <v>36</v>
      </c>
      <c r="F96" t="s">
        <v>63</v>
      </c>
      <c r="G96" t="s">
        <v>63</v>
      </c>
      <c r="H96" s="3">
        <v>2530623</v>
      </c>
      <c r="I96" t="s">
        <v>63</v>
      </c>
      <c r="J96" s="2">
        <v>37274</v>
      </c>
      <c r="K96" s="2">
        <v>0</v>
      </c>
      <c r="L96" s="2">
        <v>0</v>
      </c>
      <c r="M96" s="2">
        <v>-202761</v>
      </c>
      <c r="N96" s="2">
        <v>-202761</v>
      </c>
      <c r="O96" t="s">
        <v>2726</v>
      </c>
    </row>
    <row r="97" spans="1:15" x14ac:dyDescent="0.25">
      <c r="A97" s="1">
        <v>78245</v>
      </c>
      <c r="B97" t="s">
        <v>3226</v>
      </c>
      <c r="C97" t="s">
        <v>35</v>
      </c>
      <c r="D97" t="s">
        <v>34</v>
      </c>
      <c r="E97" t="s">
        <v>23</v>
      </c>
      <c r="F97" t="s">
        <v>63</v>
      </c>
      <c r="G97" t="s">
        <v>63</v>
      </c>
      <c r="H97" s="3">
        <v>1597506</v>
      </c>
      <c r="I97" t="s">
        <v>63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t="s">
        <v>3192</v>
      </c>
    </row>
    <row r="98" spans="1:15" x14ac:dyDescent="0.25">
      <c r="A98" s="1">
        <v>63499</v>
      </c>
      <c r="B98" t="s">
        <v>1273</v>
      </c>
      <c r="C98" t="s">
        <v>35</v>
      </c>
      <c r="D98" t="s">
        <v>34</v>
      </c>
      <c r="E98" t="s">
        <v>23</v>
      </c>
      <c r="F98" t="s">
        <v>63</v>
      </c>
      <c r="G98" t="s">
        <v>63</v>
      </c>
      <c r="H98" s="3">
        <v>2956884</v>
      </c>
      <c r="I98" t="s">
        <v>63</v>
      </c>
      <c r="J98" s="2">
        <v>30994</v>
      </c>
      <c r="K98" s="2">
        <v>0</v>
      </c>
      <c r="L98" s="2">
        <v>0</v>
      </c>
      <c r="M98" s="2">
        <v>-154195</v>
      </c>
      <c r="N98" s="2">
        <v>-154195</v>
      </c>
      <c r="O98" t="s">
        <v>1256</v>
      </c>
    </row>
    <row r="99" spans="1:15" x14ac:dyDescent="0.25">
      <c r="A99" s="1">
        <v>62457</v>
      </c>
      <c r="B99" t="s">
        <v>554</v>
      </c>
      <c r="C99" t="s">
        <v>35</v>
      </c>
      <c r="D99" t="s">
        <v>34</v>
      </c>
      <c r="E99" t="s">
        <v>36</v>
      </c>
      <c r="F99" t="s">
        <v>63</v>
      </c>
      <c r="G99" t="s">
        <v>63</v>
      </c>
      <c r="H99" s="3">
        <v>2438288</v>
      </c>
      <c r="I99" t="s">
        <v>21</v>
      </c>
      <c r="J99" s="2">
        <v>0</v>
      </c>
      <c r="K99" s="2">
        <v>0</v>
      </c>
      <c r="L99" s="2">
        <v>0</v>
      </c>
      <c r="M99" s="2">
        <v>-182162</v>
      </c>
      <c r="N99" s="2">
        <v>-182162</v>
      </c>
      <c r="O99" t="s">
        <v>533</v>
      </c>
    </row>
    <row r="100" spans="1:15" x14ac:dyDescent="0.25">
      <c r="A100" s="1">
        <v>66204</v>
      </c>
      <c r="B100" t="s">
        <v>1864</v>
      </c>
      <c r="C100" t="s">
        <v>35</v>
      </c>
      <c r="D100" t="s">
        <v>34</v>
      </c>
      <c r="E100" t="s">
        <v>23</v>
      </c>
      <c r="F100" t="s">
        <v>63</v>
      </c>
      <c r="G100" t="s">
        <v>63</v>
      </c>
      <c r="H100" s="3">
        <v>10453618</v>
      </c>
      <c r="I100" t="s">
        <v>21</v>
      </c>
      <c r="J100" s="2">
        <v>0</v>
      </c>
      <c r="K100" s="2">
        <v>0</v>
      </c>
      <c r="L100" s="2">
        <v>0</v>
      </c>
      <c r="M100" s="2">
        <v>-341850</v>
      </c>
      <c r="N100" s="2">
        <v>-341850</v>
      </c>
      <c r="O100" t="s">
        <v>1843</v>
      </c>
    </row>
    <row r="101" spans="1:15" x14ac:dyDescent="0.25">
      <c r="A101" s="1">
        <v>63079</v>
      </c>
      <c r="B101" t="s">
        <v>3734</v>
      </c>
      <c r="C101" t="s">
        <v>35</v>
      </c>
      <c r="D101" t="s">
        <v>34</v>
      </c>
      <c r="E101" t="s">
        <v>23</v>
      </c>
      <c r="F101" t="s">
        <v>63</v>
      </c>
      <c r="G101" t="s">
        <v>63</v>
      </c>
      <c r="H101" s="3">
        <v>4809598</v>
      </c>
      <c r="I101" t="s">
        <v>63</v>
      </c>
      <c r="J101" s="2">
        <v>1358</v>
      </c>
      <c r="K101" s="2">
        <v>0</v>
      </c>
      <c r="L101" s="2">
        <v>0</v>
      </c>
      <c r="M101" s="2">
        <v>-575383</v>
      </c>
      <c r="N101" s="2">
        <v>-575383</v>
      </c>
      <c r="O101" t="s">
        <v>3714</v>
      </c>
    </row>
    <row r="102" spans="1:15" x14ac:dyDescent="0.25">
      <c r="A102" s="1">
        <v>66689</v>
      </c>
      <c r="B102" t="s">
        <v>3914</v>
      </c>
      <c r="C102" t="s">
        <v>35</v>
      </c>
      <c r="D102" t="s">
        <v>34</v>
      </c>
      <c r="E102" t="s">
        <v>23</v>
      </c>
      <c r="F102" t="s">
        <v>63</v>
      </c>
      <c r="G102" t="s">
        <v>63</v>
      </c>
      <c r="H102" s="3">
        <v>4371914</v>
      </c>
      <c r="I102" t="s">
        <v>63</v>
      </c>
      <c r="J102" s="2">
        <v>41209</v>
      </c>
      <c r="K102" s="2">
        <v>0</v>
      </c>
      <c r="L102" s="2">
        <v>0</v>
      </c>
      <c r="M102" s="2">
        <v>-276919</v>
      </c>
      <c r="N102" s="2">
        <v>-276919</v>
      </c>
      <c r="O102" t="s">
        <v>3904</v>
      </c>
    </row>
    <row r="103" spans="1:15" x14ac:dyDescent="0.25">
      <c r="A103" s="1">
        <v>63323</v>
      </c>
      <c r="B103" t="s">
        <v>2919</v>
      </c>
      <c r="C103" t="s">
        <v>35</v>
      </c>
      <c r="D103" t="s">
        <v>34</v>
      </c>
      <c r="E103" t="s">
        <v>23</v>
      </c>
      <c r="F103" t="s">
        <v>63</v>
      </c>
      <c r="G103" t="s">
        <v>63</v>
      </c>
      <c r="H103" s="3">
        <v>1484977</v>
      </c>
      <c r="I103" t="s">
        <v>21</v>
      </c>
      <c r="J103" s="2">
        <v>0</v>
      </c>
      <c r="K103" s="2">
        <v>0</v>
      </c>
      <c r="L103" s="2">
        <v>0</v>
      </c>
      <c r="M103" s="2">
        <v>-236826</v>
      </c>
      <c r="N103" s="2">
        <v>-236826</v>
      </c>
      <c r="O103" t="s">
        <v>2897</v>
      </c>
    </row>
    <row r="104" spans="1:15" x14ac:dyDescent="0.25">
      <c r="A104" s="1">
        <v>61768</v>
      </c>
      <c r="B104" t="s">
        <v>3785</v>
      </c>
      <c r="C104" t="s">
        <v>35</v>
      </c>
      <c r="D104" t="s">
        <v>34</v>
      </c>
      <c r="E104" t="s">
        <v>23</v>
      </c>
      <c r="F104" t="s">
        <v>63</v>
      </c>
      <c r="G104" t="s">
        <v>63</v>
      </c>
      <c r="H104" s="3">
        <v>455658</v>
      </c>
      <c r="I104" t="s">
        <v>63</v>
      </c>
      <c r="J104" s="2">
        <v>131691</v>
      </c>
      <c r="K104" s="2">
        <v>0</v>
      </c>
      <c r="L104" s="2">
        <v>0</v>
      </c>
      <c r="M104" s="2">
        <v>0</v>
      </c>
      <c r="N104" s="2">
        <v>-184502</v>
      </c>
      <c r="O104" t="s">
        <v>3777</v>
      </c>
    </row>
    <row r="105" spans="1:15" x14ac:dyDescent="0.25">
      <c r="A105" s="1">
        <v>63052</v>
      </c>
      <c r="B105" t="s">
        <v>2718</v>
      </c>
      <c r="C105" t="s">
        <v>35</v>
      </c>
      <c r="D105" t="s">
        <v>34</v>
      </c>
      <c r="E105" t="s">
        <v>23</v>
      </c>
      <c r="F105" t="s">
        <v>63</v>
      </c>
      <c r="G105" t="s">
        <v>63</v>
      </c>
      <c r="H105" s="3">
        <v>218365</v>
      </c>
      <c r="I105" t="s">
        <v>63</v>
      </c>
      <c r="J105" s="2">
        <v>46512</v>
      </c>
      <c r="K105" s="2">
        <v>0</v>
      </c>
      <c r="L105" s="2">
        <v>0</v>
      </c>
      <c r="M105" s="2">
        <v>139854</v>
      </c>
      <c r="N105" s="2">
        <v>385609</v>
      </c>
      <c r="O105" t="s">
        <v>2637</v>
      </c>
    </row>
    <row r="106" spans="1:15" x14ac:dyDescent="0.25">
      <c r="A106" s="1">
        <v>62998</v>
      </c>
      <c r="B106" t="s">
        <v>2878</v>
      </c>
      <c r="C106" t="s">
        <v>35</v>
      </c>
      <c r="D106" t="s">
        <v>34</v>
      </c>
      <c r="E106" t="s">
        <v>23</v>
      </c>
      <c r="F106" t="s">
        <v>63</v>
      </c>
      <c r="G106" t="s">
        <v>63</v>
      </c>
      <c r="H106" s="3">
        <v>76893</v>
      </c>
      <c r="I106" t="s">
        <v>63</v>
      </c>
      <c r="J106" s="2">
        <v>33486</v>
      </c>
      <c r="K106" s="2">
        <v>0</v>
      </c>
      <c r="L106" s="2">
        <v>0</v>
      </c>
      <c r="M106" s="2">
        <v>31052</v>
      </c>
      <c r="N106" s="2">
        <v>13042</v>
      </c>
      <c r="O106" t="s">
        <v>2850</v>
      </c>
    </row>
    <row r="107" spans="1:15" x14ac:dyDescent="0.25">
      <c r="A107" s="1">
        <v>61710</v>
      </c>
      <c r="B107" t="s">
        <v>2337</v>
      </c>
      <c r="C107" t="s">
        <v>35</v>
      </c>
      <c r="D107" t="s">
        <v>34</v>
      </c>
      <c r="E107" t="s">
        <v>23</v>
      </c>
      <c r="F107" t="s">
        <v>63</v>
      </c>
      <c r="G107" t="s">
        <v>63</v>
      </c>
      <c r="H107" s="3">
        <v>115904</v>
      </c>
      <c r="I107" t="s">
        <v>63</v>
      </c>
      <c r="J107" s="2">
        <v>59475</v>
      </c>
      <c r="K107" s="2">
        <v>0</v>
      </c>
      <c r="L107" s="2">
        <v>0</v>
      </c>
      <c r="M107" s="2">
        <v>125491</v>
      </c>
      <c r="N107" s="2">
        <v>176411</v>
      </c>
      <c r="O107" t="s">
        <v>2281</v>
      </c>
    </row>
    <row r="108" spans="1:15" x14ac:dyDescent="0.25">
      <c r="A108" s="1">
        <v>66890</v>
      </c>
      <c r="B108" t="s">
        <v>1125</v>
      </c>
      <c r="C108" t="s">
        <v>35</v>
      </c>
      <c r="D108" t="s">
        <v>34</v>
      </c>
      <c r="E108" t="s">
        <v>23</v>
      </c>
      <c r="F108" t="s">
        <v>63</v>
      </c>
      <c r="G108" t="s">
        <v>63</v>
      </c>
      <c r="H108" s="3">
        <v>8300912</v>
      </c>
      <c r="I108" t="s">
        <v>21</v>
      </c>
      <c r="J108" s="2">
        <v>0</v>
      </c>
      <c r="K108" s="2">
        <v>0</v>
      </c>
      <c r="L108" s="2">
        <v>0</v>
      </c>
      <c r="M108" s="2">
        <v>-578699</v>
      </c>
      <c r="N108" s="2">
        <v>-578699</v>
      </c>
      <c r="O108" t="s">
        <v>1107</v>
      </c>
    </row>
    <row r="109" spans="1:15" x14ac:dyDescent="0.25">
      <c r="A109" s="1">
        <v>67631</v>
      </c>
      <c r="B109" t="s">
        <v>734</v>
      </c>
      <c r="C109" t="s">
        <v>35</v>
      </c>
      <c r="D109" t="s">
        <v>34</v>
      </c>
      <c r="E109" t="s">
        <v>23</v>
      </c>
      <c r="F109" t="s">
        <v>63</v>
      </c>
      <c r="G109" t="s">
        <v>63</v>
      </c>
      <c r="H109" s="3">
        <v>891884</v>
      </c>
      <c r="I109" t="s">
        <v>63</v>
      </c>
      <c r="J109" s="2">
        <v>0</v>
      </c>
      <c r="K109" s="2">
        <v>0</v>
      </c>
      <c r="L109" s="2">
        <v>0</v>
      </c>
      <c r="M109" s="2">
        <v>3656</v>
      </c>
      <c r="N109" s="2">
        <v>3656</v>
      </c>
      <c r="O109" t="s">
        <v>686</v>
      </c>
    </row>
    <row r="110" spans="1:15" x14ac:dyDescent="0.25">
      <c r="A110" s="1">
        <v>62730</v>
      </c>
      <c r="B110" t="s">
        <v>2767</v>
      </c>
      <c r="C110" t="s">
        <v>35</v>
      </c>
      <c r="D110" t="s">
        <v>34</v>
      </c>
      <c r="E110" t="s">
        <v>23</v>
      </c>
      <c r="F110" t="s">
        <v>63</v>
      </c>
      <c r="G110" t="s">
        <v>63</v>
      </c>
      <c r="H110" s="3">
        <v>30496</v>
      </c>
      <c r="I110" t="s">
        <v>63</v>
      </c>
      <c r="J110" s="2">
        <v>90454</v>
      </c>
      <c r="K110" s="2">
        <v>0</v>
      </c>
      <c r="L110" s="2">
        <v>0</v>
      </c>
      <c r="M110" s="2">
        <v>-88982</v>
      </c>
      <c r="N110" s="2">
        <v>-88982</v>
      </c>
      <c r="O110" t="s">
        <v>2726</v>
      </c>
    </row>
    <row r="111" spans="1:15" x14ac:dyDescent="0.25">
      <c r="A111" s="1">
        <v>65716</v>
      </c>
      <c r="B111" t="s">
        <v>628</v>
      </c>
      <c r="C111" t="s">
        <v>35</v>
      </c>
      <c r="D111" t="s">
        <v>34</v>
      </c>
      <c r="E111" t="s">
        <v>23</v>
      </c>
      <c r="F111" t="s">
        <v>63</v>
      </c>
      <c r="G111" t="s">
        <v>63</v>
      </c>
      <c r="H111" s="3">
        <v>5181253</v>
      </c>
      <c r="I111" t="s">
        <v>21</v>
      </c>
      <c r="J111" s="2">
        <v>0</v>
      </c>
      <c r="K111" s="2">
        <v>0</v>
      </c>
      <c r="L111" s="2">
        <v>0</v>
      </c>
      <c r="M111" s="2">
        <v>-290020</v>
      </c>
      <c r="N111" s="2">
        <v>-290020</v>
      </c>
      <c r="O111" t="s">
        <v>618</v>
      </c>
    </row>
    <row r="112" spans="1:15" x14ac:dyDescent="0.25">
      <c r="A112" s="1">
        <v>67117</v>
      </c>
      <c r="B112" t="s">
        <v>1728</v>
      </c>
      <c r="C112" t="s">
        <v>35</v>
      </c>
      <c r="D112" t="s">
        <v>34</v>
      </c>
      <c r="E112" t="s">
        <v>23</v>
      </c>
      <c r="F112" t="s">
        <v>63</v>
      </c>
      <c r="G112" t="s">
        <v>21</v>
      </c>
      <c r="H112" s="3">
        <v>12845151</v>
      </c>
      <c r="I112" t="s">
        <v>63</v>
      </c>
      <c r="J112" s="2">
        <v>143406</v>
      </c>
      <c r="K112" s="2">
        <v>0</v>
      </c>
      <c r="L112" s="2">
        <v>0</v>
      </c>
      <c r="M112" s="2">
        <v>-576430</v>
      </c>
      <c r="N112" s="2">
        <v>-576430</v>
      </c>
      <c r="O112" t="s">
        <v>1713</v>
      </c>
    </row>
    <row r="113" spans="1:15" x14ac:dyDescent="0.25">
      <c r="A113" s="1">
        <v>65779</v>
      </c>
      <c r="B113" t="s">
        <v>3870</v>
      </c>
      <c r="C113" t="s">
        <v>35</v>
      </c>
      <c r="D113" t="s">
        <v>34</v>
      </c>
      <c r="E113" t="s">
        <v>36</v>
      </c>
      <c r="F113" t="s">
        <v>63</v>
      </c>
      <c r="G113" t="s">
        <v>63</v>
      </c>
      <c r="H113" s="3">
        <v>7409808</v>
      </c>
      <c r="I113" t="s">
        <v>63</v>
      </c>
      <c r="J113" s="2">
        <v>26997</v>
      </c>
      <c r="K113" s="2">
        <v>0</v>
      </c>
      <c r="L113" s="2">
        <v>0</v>
      </c>
      <c r="M113" s="2">
        <v>0</v>
      </c>
      <c r="N113" s="2">
        <v>0</v>
      </c>
      <c r="O113" t="s">
        <v>3866</v>
      </c>
    </row>
    <row r="114" spans="1:15" x14ac:dyDescent="0.25">
      <c r="A114" s="1">
        <v>66290</v>
      </c>
      <c r="B114" t="s">
        <v>919</v>
      </c>
      <c r="C114" t="s">
        <v>35</v>
      </c>
      <c r="D114" t="s">
        <v>34</v>
      </c>
      <c r="E114" t="s">
        <v>23</v>
      </c>
      <c r="F114" t="s">
        <v>63</v>
      </c>
      <c r="G114" t="s">
        <v>63</v>
      </c>
      <c r="H114" s="3">
        <v>2156804</v>
      </c>
      <c r="I114" t="s">
        <v>63</v>
      </c>
      <c r="J114" s="2">
        <v>38383</v>
      </c>
      <c r="K114" s="2">
        <v>0</v>
      </c>
      <c r="L114" s="2">
        <v>0</v>
      </c>
      <c r="M114" s="2">
        <v>-148877</v>
      </c>
      <c r="N114" s="2">
        <v>-148877</v>
      </c>
      <c r="O114" t="s">
        <v>900</v>
      </c>
    </row>
    <row r="115" spans="1:15" x14ac:dyDescent="0.25">
      <c r="A115" s="1">
        <v>65765</v>
      </c>
      <c r="B115" t="s">
        <v>1693</v>
      </c>
      <c r="C115" t="s">
        <v>35</v>
      </c>
      <c r="D115" t="s">
        <v>34</v>
      </c>
      <c r="E115" t="s">
        <v>36</v>
      </c>
      <c r="F115" t="s">
        <v>63</v>
      </c>
      <c r="G115" t="s">
        <v>63</v>
      </c>
      <c r="H115" s="3">
        <v>7474314</v>
      </c>
      <c r="I115" t="s">
        <v>21</v>
      </c>
      <c r="J115" s="2">
        <v>0</v>
      </c>
      <c r="K115" s="2">
        <v>0</v>
      </c>
      <c r="L115" s="2">
        <v>0</v>
      </c>
      <c r="M115" s="2">
        <v>-583721</v>
      </c>
      <c r="N115" s="2">
        <v>-583721</v>
      </c>
      <c r="O115" t="s">
        <v>1681</v>
      </c>
    </row>
    <row r="116" spans="1:15" x14ac:dyDescent="0.25">
      <c r="A116" s="1">
        <v>66343</v>
      </c>
      <c r="B116" t="s">
        <v>781</v>
      </c>
      <c r="C116" t="s">
        <v>35</v>
      </c>
      <c r="D116" t="s">
        <v>34</v>
      </c>
      <c r="E116" t="s">
        <v>23</v>
      </c>
      <c r="F116" t="s">
        <v>63</v>
      </c>
      <c r="G116" t="s">
        <v>63</v>
      </c>
      <c r="H116" s="3">
        <v>2184733</v>
      </c>
      <c r="I116" t="s">
        <v>21</v>
      </c>
      <c r="J116" s="2">
        <v>0</v>
      </c>
      <c r="K116" s="2">
        <v>0</v>
      </c>
      <c r="L116" s="2">
        <v>0</v>
      </c>
      <c r="M116" s="2">
        <v>-322139</v>
      </c>
      <c r="N116" s="2">
        <v>-322139</v>
      </c>
      <c r="O116" t="s">
        <v>4308</v>
      </c>
    </row>
    <row r="117" spans="1:15" x14ac:dyDescent="0.25">
      <c r="A117" s="1">
        <v>66765</v>
      </c>
      <c r="B117" t="s">
        <v>712</v>
      </c>
      <c r="C117" t="s">
        <v>35</v>
      </c>
      <c r="D117" t="s">
        <v>34</v>
      </c>
      <c r="E117" t="s">
        <v>23</v>
      </c>
      <c r="F117" t="s">
        <v>63</v>
      </c>
      <c r="G117" t="s">
        <v>63</v>
      </c>
      <c r="H117" s="3">
        <v>5139575</v>
      </c>
      <c r="I117" t="s">
        <v>63</v>
      </c>
      <c r="J117" s="2">
        <v>45456</v>
      </c>
      <c r="K117" s="2">
        <v>0</v>
      </c>
      <c r="L117" s="2">
        <v>0</v>
      </c>
      <c r="M117" s="2">
        <v>-220665</v>
      </c>
      <c r="N117" s="2">
        <v>-220665</v>
      </c>
      <c r="O117" t="s">
        <v>686</v>
      </c>
    </row>
    <row r="118" spans="1:15" x14ac:dyDescent="0.25">
      <c r="A118" s="1">
        <v>62115</v>
      </c>
      <c r="B118" t="s">
        <v>2476</v>
      </c>
      <c r="C118" t="s">
        <v>35</v>
      </c>
      <c r="D118" t="s">
        <v>34</v>
      </c>
      <c r="E118" t="s">
        <v>23</v>
      </c>
      <c r="F118" t="s">
        <v>63</v>
      </c>
      <c r="G118" t="s">
        <v>63</v>
      </c>
      <c r="H118" s="3">
        <v>55493</v>
      </c>
      <c r="I118" t="s">
        <v>63</v>
      </c>
      <c r="J118" s="2">
        <v>0</v>
      </c>
      <c r="K118" s="2">
        <v>8810</v>
      </c>
      <c r="L118" s="2">
        <v>0</v>
      </c>
      <c r="M118" s="2">
        <v>-7331</v>
      </c>
      <c r="N118" s="2">
        <v>-7331</v>
      </c>
      <c r="O118" t="s">
        <v>2437</v>
      </c>
    </row>
    <row r="119" spans="1:15" x14ac:dyDescent="0.25">
      <c r="A119" s="1">
        <v>60569</v>
      </c>
      <c r="B119" t="s">
        <v>3548</v>
      </c>
      <c r="C119" t="s">
        <v>35</v>
      </c>
      <c r="D119" t="s">
        <v>34</v>
      </c>
      <c r="E119" t="s">
        <v>23</v>
      </c>
      <c r="F119" t="s">
        <v>63</v>
      </c>
      <c r="G119" t="s">
        <v>63</v>
      </c>
      <c r="H119" s="3">
        <v>-587801</v>
      </c>
      <c r="I119" t="s">
        <v>63</v>
      </c>
      <c r="J119" s="2">
        <v>0</v>
      </c>
      <c r="K119" s="2">
        <v>0</v>
      </c>
      <c r="L119" s="2">
        <v>0</v>
      </c>
      <c r="M119" s="2">
        <v>-433027</v>
      </c>
      <c r="N119" s="2">
        <v>-433027</v>
      </c>
      <c r="O119" t="s">
        <v>3534</v>
      </c>
    </row>
    <row r="120" spans="1:15" x14ac:dyDescent="0.25">
      <c r="A120" s="1">
        <v>78092</v>
      </c>
      <c r="B120" t="s">
        <v>1592</v>
      </c>
      <c r="C120" t="s">
        <v>35</v>
      </c>
      <c r="D120" t="s">
        <v>34</v>
      </c>
      <c r="E120" t="s">
        <v>23</v>
      </c>
      <c r="F120" t="s">
        <v>63</v>
      </c>
      <c r="G120" t="s">
        <v>63</v>
      </c>
      <c r="H120" s="3">
        <v>2726158</v>
      </c>
      <c r="I120" t="s">
        <v>63</v>
      </c>
      <c r="J120" s="2">
        <v>0</v>
      </c>
      <c r="K120" s="2">
        <v>0</v>
      </c>
      <c r="L120" s="2">
        <v>0</v>
      </c>
      <c r="M120" s="2">
        <v>6</v>
      </c>
      <c r="N120" s="2">
        <v>6</v>
      </c>
      <c r="O120" t="s">
        <v>1588</v>
      </c>
    </row>
    <row r="121" spans="1:15" x14ac:dyDescent="0.25">
      <c r="A121" s="1">
        <v>60637</v>
      </c>
      <c r="B121" t="s">
        <v>3596</v>
      </c>
      <c r="C121" t="s">
        <v>35</v>
      </c>
      <c r="D121" t="s">
        <v>34</v>
      </c>
      <c r="E121" t="s">
        <v>23</v>
      </c>
      <c r="F121" t="s">
        <v>63</v>
      </c>
      <c r="G121" t="s">
        <v>63</v>
      </c>
      <c r="H121" s="3">
        <v>-842468</v>
      </c>
      <c r="I121" t="s">
        <v>63</v>
      </c>
      <c r="J121" s="2">
        <v>0</v>
      </c>
      <c r="K121" s="2">
        <v>0</v>
      </c>
      <c r="L121" s="2">
        <v>0</v>
      </c>
      <c r="M121" s="2">
        <v>-523076</v>
      </c>
      <c r="N121" s="2">
        <v>-523076</v>
      </c>
      <c r="O121" t="s">
        <v>3589</v>
      </c>
    </row>
    <row r="122" spans="1:15" x14ac:dyDescent="0.25">
      <c r="A122" s="1">
        <v>66100</v>
      </c>
      <c r="B122" t="s">
        <v>4012</v>
      </c>
      <c r="C122" t="s">
        <v>35</v>
      </c>
      <c r="D122" t="s">
        <v>34</v>
      </c>
      <c r="E122" t="s">
        <v>23</v>
      </c>
      <c r="F122" t="s">
        <v>63</v>
      </c>
      <c r="G122" t="s">
        <v>63</v>
      </c>
      <c r="H122" s="3">
        <v>2319738</v>
      </c>
      <c r="I122" t="s">
        <v>21</v>
      </c>
      <c r="J122" s="2">
        <v>0</v>
      </c>
      <c r="K122" s="2">
        <v>0</v>
      </c>
      <c r="L122" s="2">
        <v>0</v>
      </c>
      <c r="M122" s="2">
        <v>-306440</v>
      </c>
      <c r="N122" s="2">
        <v>-306440</v>
      </c>
      <c r="O122" t="s">
        <v>4008</v>
      </c>
    </row>
    <row r="123" spans="1:15" x14ac:dyDescent="0.25">
      <c r="A123" s="1">
        <v>60290</v>
      </c>
      <c r="B123" t="s">
        <v>3539</v>
      </c>
      <c r="C123" t="s">
        <v>35</v>
      </c>
      <c r="D123" t="s">
        <v>34</v>
      </c>
      <c r="E123" t="s">
        <v>23</v>
      </c>
      <c r="F123" t="s">
        <v>63</v>
      </c>
      <c r="G123" t="s">
        <v>63</v>
      </c>
      <c r="H123" s="3">
        <v>3310578</v>
      </c>
      <c r="I123" t="s">
        <v>21</v>
      </c>
      <c r="J123" s="2">
        <v>0</v>
      </c>
      <c r="K123" s="2">
        <v>4711</v>
      </c>
      <c r="L123" s="2">
        <v>0</v>
      </c>
      <c r="M123" s="2">
        <v>-18491</v>
      </c>
      <c r="N123" s="2">
        <v>-18491</v>
      </c>
      <c r="O123" t="s">
        <v>3534</v>
      </c>
    </row>
    <row r="124" spans="1:15" x14ac:dyDescent="0.25">
      <c r="A124" s="1">
        <v>61185</v>
      </c>
      <c r="B124" t="s">
        <v>3622</v>
      </c>
      <c r="C124" t="s">
        <v>35</v>
      </c>
      <c r="D124" t="s">
        <v>34</v>
      </c>
      <c r="E124" t="s">
        <v>23</v>
      </c>
      <c r="F124" t="s">
        <v>63</v>
      </c>
      <c r="G124" t="s">
        <v>63</v>
      </c>
      <c r="H124" s="3">
        <v>828375</v>
      </c>
      <c r="I124" t="s">
        <v>63</v>
      </c>
      <c r="J124" s="2">
        <v>0</v>
      </c>
      <c r="K124" s="2">
        <v>80958</v>
      </c>
      <c r="L124" s="2">
        <v>0</v>
      </c>
      <c r="M124" s="2">
        <v>-61365</v>
      </c>
      <c r="N124" s="2">
        <v>-61419</v>
      </c>
      <c r="O124" t="s">
        <v>3589</v>
      </c>
    </row>
    <row r="125" spans="1:15" x14ac:dyDescent="0.25">
      <c r="A125" s="1">
        <v>78274</v>
      </c>
      <c r="B125" t="s">
        <v>3248</v>
      </c>
      <c r="C125" t="s">
        <v>35</v>
      </c>
      <c r="D125" t="s">
        <v>34</v>
      </c>
      <c r="E125" t="s">
        <v>23</v>
      </c>
      <c r="F125" t="s">
        <v>63</v>
      </c>
      <c r="G125" t="s">
        <v>63</v>
      </c>
      <c r="H125" s="3">
        <v>35625</v>
      </c>
      <c r="I125" t="s">
        <v>21</v>
      </c>
      <c r="J125" s="2">
        <v>0</v>
      </c>
      <c r="K125" s="2">
        <v>0</v>
      </c>
      <c r="L125" s="2">
        <v>0</v>
      </c>
      <c r="M125" s="2">
        <v>-242527</v>
      </c>
      <c r="N125" s="2">
        <v>-242527</v>
      </c>
      <c r="O125" t="s">
        <v>3230</v>
      </c>
    </row>
    <row r="126" spans="1:15" x14ac:dyDescent="0.25">
      <c r="A126" s="1">
        <v>65409</v>
      </c>
      <c r="B126" t="s">
        <v>406</v>
      </c>
      <c r="C126" t="s">
        <v>35</v>
      </c>
      <c r="D126" t="s">
        <v>34</v>
      </c>
      <c r="E126" t="s">
        <v>23</v>
      </c>
      <c r="F126" t="s">
        <v>63</v>
      </c>
      <c r="G126" t="s">
        <v>63</v>
      </c>
      <c r="H126" s="3">
        <v>4250535</v>
      </c>
      <c r="I126" t="s">
        <v>63</v>
      </c>
      <c r="J126" s="2">
        <v>315</v>
      </c>
      <c r="K126" s="2">
        <v>0</v>
      </c>
      <c r="L126" s="2">
        <v>0</v>
      </c>
      <c r="M126" s="2">
        <v>-243713</v>
      </c>
      <c r="N126" s="2">
        <v>-243713</v>
      </c>
      <c r="O126" t="s">
        <v>378</v>
      </c>
    </row>
    <row r="127" spans="1:15" x14ac:dyDescent="0.25">
      <c r="A127" s="1">
        <v>67250</v>
      </c>
      <c r="B127" t="s">
        <v>579</v>
      </c>
      <c r="C127" t="s">
        <v>35</v>
      </c>
      <c r="D127" t="s">
        <v>34</v>
      </c>
      <c r="E127" t="s">
        <v>23</v>
      </c>
      <c r="F127" t="s">
        <v>63</v>
      </c>
      <c r="G127" t="s">
        <v>63</v>
      </c>
      <c r="H127" s="3">
        <v>627970</v>
      </c>
      <c r="I127" t="s">
        <v>63</v>
      </c>
      <c r="J127" s="2">
        <v>0</v>
      </c>
      <c r="K127" s="2">
        <v>0</v>
      </c>
      <c r="L127" s="2">
        <v>0</v>
      </c>
      <c r="M127" s="2">
        <v>-7942</v>
      </c>
      <c r="N127" s="2">
        <v>-7942</v>
      </c>
      <c r="O127" t="s">
        <v>571</v>
      </c>
    </row>
    <row r="128" spans="1:15" x14ac:dyDescent="0.25">
      <c r="A128" s="1">
        <v>62715</v>
      </c>
      <c r="B128" t="s">
        <v>1032</v>
      </c>
      <c r="C128" t="s">
        <v>35</v>
      </c>
      <c r="D128" t="s">
        <v>34</v>
      </c>
      <c r="E128" t="s">
        <v>23</v>
      </c>
      <c r="F128" t="s">
        <v>63</v>
      </c>
      <c r="G128" t="s">
        <v>63</v>
      </c>
      <c r="H128" s="3">
        <v>1125915</v>
      </c>
      <c r="I128" t="s">
        <v>63</v>
      </c>
      <c r="J128" s="2">
        <v>100261</v>
      </c>
      <c r="K128" s="2">
        <v>0</v>
      </c>
      <c r="L128" s="2">
        <v>0</v>
      </c>
      <c r="M128" s="2">
        <v>388328</v>
      </c>
      <c r="N128" s="2">
        <v>386809</v>
      </c>
      <c r="O128" t="s">
        <v>1030</v>
      </c>
    </row>
    <row r="129" spans="1:15" x14ac:dyDescent="0.25">
      <c r="A129" s="1">
        <v>78678</v>
      </c>
      <c r="B129" t="s">
        <v>4030</v>
      </c>
      <c r="C129" t="s">
        <v>35</v>
      </c>
      <c r="D129" t="s">
        <v>34</v>
      </c>
      <c r="E129" t="s">
        <v>23</v>
      </c>
      <c r="F129" t="s">
        <v>63</v>
      </c>
      <c r="G129" t="s">
        <v>63</v>
      </c>
      <c r="H129" s="3">
        <v>4698806</v>
      </c>
      <c r="I129" t="s">
        <v>63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t="s">
        <v>4494</v>
      </c>
    </row>
    <row r="130" spans="1:15" x14ac:dyDescent="0.25">
      <c r="A130" s="1">
        <v>62303</v>
      </c>
      <c r="B130" t="s">
        <v>2503</v>
      </c>
      <c r="C130" t="s">
        <v>35</v>
      </c>
      <c r="D130" t="s">
        <v>34</v>
      </c>
      <c r="E130" t="s">
        <v>36</v>
      </c>
      <c r="F130" t="s">
        <v>63</v>
      </c>
      <c r="G130" t="s">
        <v>63</v>
      </c>
      <c r="H130" s="3">
        <v>645632</v>
      </c>
      <c r="I130" t="s">
        <v>63</v>
      </c>
      <c r="J130" s="2">
        <v>48760</v>
      </c>
      <c r="K130" s="2">
        <v>0</v>
      </c>
      <c r="L130" s="2">
        <v>0</v>
      </c>
      <c r="M130" s="2">
        <v>-291538</v>
      </c>
      <c r="N130" s="2">
        <v>-291538</v>
      </c>
      <c r="O130" t="s">
        <v>2437</v>
      </c>
    </row>
    <row r="131" spans="1:15" x14ac:dyDescent="0.25">
      <c r="A131" s="1">
        <v>62698</v>
      </c>
      <c r="B131" t="s">
        <v>2673</v>
      </c>
      <c r="C131" t="s">
        <v>35</v>
      </c>
      <c r="D131" t="s">
        <v>34</v>
      </c>
      <c r="E131" t="s">
        <v>23</v>
      </c>
      <c r="F131" t="s">
        <v>63</v>
      </c>
      <c r="G131" t="s">
        <v>63</v>
      </c>
      <c r="H131" s="3">
        <v>541256</v>
      </c>
      <c r="I131" t="s">
        <v>63</v>
      </c>
      <c r="J131" s="2">
        <v>19850</v>
      </c>
      <c r="K131" s="2">
        <v>0</v>
      </c>
      <c r="L131" s="2">
        <v>0</v>
      </c>
      <c r="M131" s="2">
        <v>-55453</v>
      </c>
      <c r="N131" s="2">
        <v>-55453</v>
      </c>
      <c r="O131" t="s">
        <v>2637</v>
      </c>
    </row>
    <row r="132" spans="1:15" x14ac:dyDescent="0.25">
      <c r="A132" s="1">
        <v>63062</v>
      </c>
      <c r="B132" t="s">
        <v>2806</v>
      </c>
      <c r="C132" t="s">
        <v>35</v>
      </c>
      <c r="D132" t="s">
        <v>34</v>
      </c>
      <c r="E132" t="s">
        <v>23</v>
      </c>
      <c r="F132" t="s">
        <v>63</v>
      </c>
      <c r="G132" t="s">
        <v>63</v>
      </c>
      <c r="H132" s="3">
        <v>1045669</v>
      </c>
      <c r="I132" t="s">
        <v>63</v>
      </c>
      <c r="J132" s="2">
        <v>9532</v>
      </c>
      <c r="K132" s="2">
        <v>0</v>
      </c>
      <c r="L132" s="2">
        <v>0</v>
      </c>
      <c r="M132" s="2">
        <v>-60011</v>
      </c>
      <c r="N132" s="2">
        <v>-60011</v>
      </c>
      <c r="O132" t="s">
        <v>2726</v>
      </c>
    </row>
    <row r="133" spans="1:15" x14ac:dyDescent="0.25">
      <c r="A133" s="1">
        <v>61786</v>
      </c>
      <c r="B133" t="s">
        <v>1998</v>
      </c>
      <c r="C133" t="s">
        <v>35</v>
      </c>
      <c r="D133" t="s">
        <v>34</v>
      </c>
      <c r="E133" t="s">
        <v>23</v>
      </c>
      <c r="F133" t="s">
        <v>63</v>
      </c>
      <c r="G133" t="s">
        <v>63</v>
      </c>
      <c r="H133" s="3">
        <v>138173</v>
      </c>
      <c r="I133" t="s">
        <v>21</v>
      </c>
      <c r="J133" s="2">
        <v>0</v>
      </c>
      <c r="K133" s="2">
        <v>0</v>
      </c>
      <c r="L133" s="2">
        <v>0</v>
      </c>
      <c r="M133" s="2">
        <v>2570</v>
      </c>
      <c r="N133" s="2">
        <v>2570</v>
      </c>
      <c r="O133" t="s">
        <v>1991</v>
      </c>
    </row>
    <row r="134" spans="1:15" x14ac:dyDescent="0.25">
      <c r="A134" s="1">
        <v>67604</v>
      </c>
      <c r="B134" t="s">
        <v>96</v>
      </c>
      <c r="C134" t="s">
        <v>35</v>
      </c>
      <c r="D134" t="s">
        <v>34</v>
      </c>
      <c r="E134" t="s">
        <v>36</v>
      </c>
      <c r="F134" t="s">
        <v>63</v>
      </c>
      <c r="G134" t="s">
        <v>63</v>
      </c>
      <c r="H134" s="3">
        <v>4409326</v>
      </c>
      <c r="I134" t="s">
        <v>21</v>
      </c>
      <c r="J134" s="2">
        <v>0</v>
      </c>
      <c r="K134" s="2">
        <v>0</v>
      </c>
      <c r="L134" s="2">
        <v>0</v>
      </c>
      <c r="M134" s="2">
        <v>-341630</v>
      </c>
      <c r="N134" s="2">
        <v>-341630</v>
      </c>
      <c r="O134" t="s">
        <v>84</v>
      </c>
    </row>
    <row r="135" spans="1:15" x14ac:dyDescent="0.25">
      <c r="A135" s="1">
        <v>65544</v>
      </c>
      <c r="B135" t="s">
        <v>1818</v>
      </c>
      <c r="C135" t="s">
        <v>35</v>
      </c>
      <c r="D135" t="s">
        <v>34</v>
      </c>
      <c r="E135" t="s">
        <v>36</v>
      </c>
      <c r="F135" t="s">
        <v>63</v>
      </c>
      <c r="G135" t="s">
        <v>63</v>
      </c>
      <c r="H135" s="3">
        <v>4170919</v>
      </c>
      <c r="I135" t="s">
        <v>63</v>
      </c>
      <c r="J135" s="2">
        <v>0</v>
      </c>
      <c r="K135" s="2">
        <v>42449</v>
      </c>
      <c r="L135" s="2">
        <v>0</v>
      </c>
      <c r="M135" s="2">
        <v>-182228</v>
      </c>
      <c r="N135" s="2">
        <v>-182228</v>
      </c>
      <c r="O135" t="s">
        <v>1813</v>
      </c>
    </row>
    <row r="136" spans="1:15" x14ac:dyDescent="0.25">
      <c r="A136" s="1">
        <v>63023</v>
      </c>
      <c r="B136" t="s">
        <v>2798</v>
      </c>
      <c r="C136" t="s">
        <v>35</v>
      </c>
      <c r="D136" t="s">
        <v>34</v>
      </c>
      <c r="E136" t="s">
        <v>23</v>
      </c>
      <c r="F136" t="s">
        <v>63</v>
      </c>
      <c r="G136" t="s">
        <v>63</v>
      </c>
      <c r="H136" s="3">
        <v>3407594</v>
      </c>
      <c r="I136" t="s">
        <v>21</v>
      </c>
      <c r="J136" s="2">
        <v>0</v>
      </c>
      <c r="K136" s="2">
        <v>0</v>
      </c>
      <c r="L136" s="2">
        <v>0</v>
      </c>
      <c r="M136" s="2">
        <v>-390299</v>
      </c>
      <c r="N136" s="2">
        <v>-390299</v>
      </c>
      <c r="O136" t="s">
        <v>2726</v>
      </c>
    </row>
    <row r="137" spans="1:15" x14ac:dyDescent="0.25">
      <c r="A137" s="1">
        <v>64950</v>
      </c>
      <c r="B137" t="s">
        <v>262</v>
      </c>
      <c r="C137" t="s">
        <v>35</v>
      </c>
      <c r="D137" t="s">
        <v>34</v>
      </c>
      <c r="E137" t="s">
        <v>23</v>
      </c>
      <c r="F137" t="s">
        <v>63</v>
      </c>
      <c r="G137" t="s">
        <v>63</v>
      </c>
      <c r="H137" s="3">
        <v>2672111</v>
      </c>
      <c r="I137" t="s">
        <v>63</v>
      </c>
      <c r="J137" s="2">
        <v>0</v>
      </c>
      <c r="K137" s="2">
        <v>74999</v>
      </c>
      <c r="L137" s="2">
        <v>0</v>
      </c>
      <c r="M137" s="2">
        <v>-122021</v>
      </c>
      <c r="N137" s="2">
        <v>-122021</v>
      </c>
      <c r="O137" t="s">
        <v>118</v>
      </c>
    </row>
    <row r="138" spans="1:15" x14ac:dyDescent="0.25">
      <c r="A138" s="1">
        <v>60594</v>
      </c>
      <c r="B138" t="s">
        <v>3640</v>
      </c>
      <c r="C138" t="s">
        <v>35</v>
      </c>
      <c r="D138" t="s">
        <v>34</v>
      </c>
      <c r="E138" t="s">
        <v>23</v>
      </c>
      <c r="F138" t="s">
        <v>63</v>
      </c>
      <c r="G138" t="s">
        <v>63</v>
      </c>
      <c r="H138" s="3">
        <v>461516</v>
      </c>
      <c r="I138" t="s">
        <v>21</v>
      </c>
      <c r="J138" s="2">
        <v>12979</v>
      </c>
      <c r="K138" s="2">
        <v>0</v>
      </c>
      <c r="L138" s="2">
        <v>0</v>
      </c>
      <c r="M138" s="2">
        <v>-266697</v>
      </c>
      <c r="N138" s="2">
        <v>-266697</v>
      </c>
      <c r="O138" t="s">
        <v>3634</v>
      </c>
    </row>
    <row r="139" spans="1:15" x14ac:dyDescent="0.25">
      <c r="A139" s="1">
        <v>66580</v>
      </c>
      <c r="B139" t="s">
        <v>1708</v>
      </c>
      <c r="C139" t="s">
        <v>35</v>
      </c>
      <c r="D139" t="s">
        <v>34</v>
      </c>
      <c r="E139" t="s">
        <v>36</v>
      </c>
      <c r="F139" t="s">
        <v>63</v>
      </c>
      <c r="G139" t="s">
        <v>63</v>
      </c>
      <c r="H139" s="3">
        <v>7850063</v>
      </c>
      <c r="I139" t="s">
        <v>21</v>
      </c>
      <c r="J139" s="2">
        <v>0</v>
      </c>
      <c r="K139" s="2">
        <v>0</v>
      </c>
      <c r="L139" s="2">
        <v>0</v>
      </c>
      <c r="M139" s="2">
        <v>-187092</v>
      </c>
      <c r="N139" s="2">
        <v>-187092</v>
      </c>
      <c r="O139" t="s">
        <v>1694</v>
      </c>
    </row>
    <row r="140" spans="1:15" x14ac:dyDescent="0.25">
      <c r="A140" s="1">
        <v>64398</v>
      </c>
      <c r="B140" t="s">
        <v>242</v>
      </c>
      <c r="C140" t="s">
        <v>35</v>
      </c>
      <c r="D140" t="s">
        <v>34</v>
      </c>
      <c r="E140" t="s">
        <v>23</v>
      </c>
      <c r="F140" t="s">
        <v>63</v>
      </c>
      <c r="G140" t="s">
        <v>63</v>
      </c>
      <c r="H140" s="3">
        <v>1563304</v>
      </c>
      <c r="I140" t="s">
        <v>63</v>
      </c>
      <c r="J140" s="2">
        <v>1505</v>
      </c>
      <c r="K140" s="2">
        <v>0</v>
      </c>
      <c r="L140" s="2">
        <v>0</v>
      </c>
      <c r="M140" s="2">
        <v>-133924</v>
      </c>
      <c r="N140" s="2">
        <v>-133924</v>
      </c>
      <c r="O140" t="s">
        <v>118</v>
      </c>
    </row>
    <row r="141" spans="1:15" x14ac:dyDescent="0.25">
      <c r="A141" s="1">
        <v>61589</v>
      </c>
      <c r="B141" t="s">
        <v>522</v>
      </c>
      <c r="C141" t="s">
        <v>35</v>
      </c>
      <c r="D141" t="s">
        <v>34</v>
      </c>
      <c r="E141" t="s">
        <v>23</v>
      </c>
      <c r="F141" t="s">
        <v>63</v>
      </c>
      <c r="G141" t="s">
        <v>63</v>
      </c>
      <c r="H141" s="3">
        <v>-48077</v>
      </c>
      <c r="I141" t="s">
        <v>21</v>
      </c>
      <c r="J141" s="2">
        <v>0</v>
      </c>
      <c r="K141" s="2">
        <v>0</v>
      </c>
      <c r="L141" s="2">
        <v>0</v>
      </c>
      <c r="M141" s="2">
        <v>-94694</v>
      </c>
      <c r="N141" s="2">
        <v>-94694</v>
      </c>
      <c r="O141" t="s">
        <v>495</v>
      </c>
    </row>
    <row r="142" spans="1:15" x14ac:dyDescent="0.25">
      <c r="A142" s="1">
        <v>62505</v>
      </c>
      <c r="B142" t="s">
        <v>3727</v>
      </c>
      <c r="C142" t="s">
        <v>35</v>
      </c>
      <c r="D142" t="s">
        <v>34</v>
      </c>
      <c r="E142" t="s">
        <v>23</v>
      </c>
      <c r="F142" t="s">
        <v>63</v>
      </c>
      <c r="G142" t="s">
        <v>63</v>
      </c>
      <c r="H142" s="3">
        <v>1752297</v>
      </c>
      <c r="I142" t="s">
        <v>63</v>
      </c>
      <c r="J142" s="2">
        <v>0</v>
      </c>
      <c r="K142" s="2">
        <v>49132</v>
      </c>
      <c r="L142" s="2">
        <v>0</v>
      </c>
      <c r="M142" s="2">
        <v>-336202</v>
      </c>
      <c r="N142" s="2">
        <v>-336202</v>
      </c>
      <c r="O142" t="s">
        <v>3714</v>
      </c>
    </row>
    <row r="143" spans="1:15" x14ac:dyDescent="0.25">
      <c r="A143" s="1">
        <v>66333</v>
      </c>
      <c r="B143" t="s">
        <v>3858</v>
      </c>
      <c r="C143" t="s">
        <v>35</v>
      </c>
      <c r="D143" t="s">
        <v>34</v>
      </c>
      <c r="E143" t="s">
        <v>23</v>
      </c>
      <c r="F143" t="s">
        <v>63</v>
      </c>
      <c r="G143" t="s">
        <v>63</v>
      </c>
      <c r="H143" s="3">
        <v>3937955</v>
      </c>
      <c r="I143" t="s">
        <v>63</v>
      </c>
      <c r="J143" s="2">
        <v>22578</v>
      </c>
      <c r="K143" s="2">
        <v>0</v>
      </c>
      <c r="L143" s="2">
        <v>0</v>
      </c>
      <c r="M143" s="2">
        <v>-261651</v>
      </c>
      <c r="N143" s="2">
        <v>-261651</v>
      </c>
      <c r="O143" t="s">
        <v>3843</v>
      </c>
    </row>
    <row r="144" spans="1:15" x14ac:dyDescent="0.25">
      <c r="A144" s="1">
        <v>62135</v>
      </c>
      <c r="B144" t="s">
        <v>2548</v>
      </c>
      <c r="C144" t="s">
        <v>35</v>
      </c>
      <c r="D144" t="s">
        <v>34</v>
      </c>
      <c r="E144" t="s">
        <v>23</v>
      </c>
      <c r="F144" t="s">
        <v>63</v>
      </c>
      <c r="G144" t="s">
        <v>63</v>
      </c>
      <c r="H144" s="3">
        <v>95913</v>
      </c>
      <c r="I144" t="s">
        <v>63</v>
      </c>
      <c r="J144" s="2">
        <v>46738</v>
      </c>
      <c r="K144" s="2">
        <v>0</v>
      </c>
      <c r="L144" s="2">
        <v>0</v>
      </c>
      <c r="M144" s="2">
        <v>-184927</v>
      </c>
      <c r="N144" s="2">
        <v>-184927</v>
      </c>
      <c r="O144" t="s">
        <v>27</v>
      </c>
    </row>
    <row r="145" spans="1:15" x14ac:dyDescent="0.25">
      <c r="A145" s="1">
        <v>65275</v>
      </c>
      <c r="B145" t="s">
        <v>393</v>
      </c>
      <c r="C145" t="s">
        <v>35</v>
      </c>
      <c r="D145" t="s">
        <v>34</v>
      </c>
      <c r="E145" t="s">
        <v>36</v>
      </c>
      <c r="F145" t="s">
        <v>63</v>
      </c>
      <c r="G145" t="s">
        <v>63</v>
      </c>
      <c r="H145" s="3">
        <v>6193283</v>
      </c>
      <c r="I145" t="s">
        <v>63</v>
      </c>
      <c r="J145" s="2">
        <v>68822</v>
      </c>
      <c r="K145" s="2">
        <v>0</v>
      </c>
      <c r="L145" s="2">
        <v>0</v>
      </c>
      <c r="M145" s="2">
        <v>-355062</v>
      </c>
      <c r="N145" s="2">
        <v>-355062</v>
      </c>
      <c r="O145" t="s">
        <v>378</v>
      </c>
    </row>
    <row r="146" spans="1:15" x14ac:dyDescent="0.25">
      <c r="A146" s="1">
        <v>66059</v>
      </c>
      <c r="B146" t="s">
        <v>1850</v>
      </c>
      <c r="C146" t="s">
        <v>20</v>
      </c>
      <c r="D146" t="s">
        <v>22</v>
      </c>
      <c r="E146" t="s">
        <v>23</v>
      </c>
      <c r="F146" t="s">
        <v>63</v>
      </c>
      <c r="G146" t="s">
        <v>63</v>
      </c>
      <c r="H146" s="3">
        <v>-4177200</v>
      </c>
      <c r="I146" t="s">
        <v>21</v>
      </c>
      <c r="J146" s="2">
        <v>0</v>
      </c>
      <c r="K146" s="2">
        <v>0</v>
      </c>
      <c r="L146" s="2">
        <v>0</v>
      </c>
      <c r="M146" s="2">
        <v>-4459361</v>
      </c>
      <c r="N146" s="2">
        <v>-4459361</v>
      </c>
      <c r="O146" t="s">
        <v>1843</v>
      </c>
    </row>
    <row r="147" spans="1:15" x14ac:dyDescent="0.25">
      <c r="A147" s="1">
        <v>65638</v>
      </c>
      <c r="B147" t="s">
        <v>1807</v>
      </c>
      <c r="C147" t="s">
        <v>35</v>
      </c>
      <c r="D147" t="s">
        <v>34</v>
      </c>
      <c r="E147" t="s">
        <v>36</v>
      </c>
      <c r="F147" t="s">
        <v>63</v>
      </c>
      <c r="G147" t="s">
        <v>63</v>
      </c>
      <c r="H147" s="3">
        <v>3383054</v>
      </c>
      <c r="I147" t="s">
        <v>63</v>
      </c>
      <c r="J147" s="2">
        <v>0</v>
      </c>
      <c r="K147" s="2">
        <v>14884</v>
      </c>
      <c r="L147" s="2">
        <v>0</v>
      </c>
      <c r="M147" s="2">
        <v>-178739</v>
      </c>
      <c r="N147" s="2">
        <v>-178739</v>
      </c>
      <c r="O147" t="s">
        <v>1787</v>
      </c>
    </row>
    <row r="148" spans="1:15" x14ac:dyDescent="0.25">
      <c r="A148" s="1">
        <v>62786</v>
      </c>
      <c r="B148" t="s">
        <v>2685</v>
      </c>
      <c r="C148" t="s">
        <v>35</v>
      </c>
      <c r="D148" t="s">
        <v>34</v>
      </c>
      <c r="E148" t="s">
        <v>23</v>
      </c>
      <c r="F148" t="s">
        <v>63</v>
      </c>
      <c r="G148" t="s">
        <v>63</v>
      </c>
      <c r="H148" s="3">
        <v>3343535</v>
      </c>
      <c r="I148" t="s">
        <v>21</v>
      </c>
      <c r="J148" s="2">
        <v>0</v>
      </c>
      <c r="K148" s="2">
        <v>0</v>
      </c>
      <c r="L148" s="2">
        <v>0</v>
      </c>
      <c r="M148" s="2">
        <v>-190492</v>
      </c>
      <c r="N148" s="2">
        <v>-190492</v>
      </c>
      <c r="O148" t="s">
        <v>2637</v>
      </c>
    </row>
    <row r="149" spans="1:15" x14ac:dyDescent="0.25">
      <c r="A149" s="1">
        <v>65075</v>
      </c>
      <c r="B149" t="s">
        <v>361</v>
      </c>
      <c r="C149" t="s">
        <v>35</v>
      </c>
      <c r="D149" t="s">
        <v>34</v>
      </c>
      <c r="E149" t="s">
        <v>23</v>
      </c>
      <c r="F149" t="s">
        <v>63</v>
      </c>
      <c r="G149" t="s">
        <v>63</v>
      </c>
      <c r="H149" s="3">
        <v>-409068</v>
      </c>
      <c r="I149" t="s">
        <v>21</v>
      </c>
      <c r="J149" s="2">
        <v>0</v>
      </c>
      <c r="K149" s="2">
        <v>0</v>
      </c>
      <c r="L149" s="2">
        <v>0</v>
      </c>
      <c r="M149" s="2">
        <v>-203473</v>
      </c>
      <c r="N149" s="2">
        <v>-203473</v>
      </c>
      <c r="O149" t="s">
        <v>265</v>
      </c>
    </row>
    <row r="150" spans="1:15" x14ac:dyDescent="0.25">
      <c r="A150" s="1">
        <v>60656</v>
      </c>
      <c r="B150" t="s">
        <v>3578</v>
      </c>
      <c r="C150" t="s">
        <v>35</v>
      </c>
      <c r="D150" t="s">
        <v>34</v>
      </c>
      <c r="E150" t="s">
        <v>23</v>
      </c>
      <c r="F150" t="s">
        <v>63</v>
      </c>
      <c r="G150" t="s">
        <v>63</v>
      </c>
      <c r="H150" s="3">
        <v>87751</v>
      </c>
      <c r="I150" t="s">
        <v>63</v>
      </c>
      <c r="J150" s="2">
        <v>12611</v>
      </c>
      <c r="K150" s="2">
        <v>0</v>
      </c>
      <c r="L150" s="2">
        <v>0</v>
      </c>
      <c r="M150" s="2">
        <v>-286960</v>
      </c>
      <c r="N150" s="2">
        <v>-286960</v>
      </c>
      <c r="O150" t="s">
        <v>3534</v>
      </c>
    </row>
    <row r="151" spans="1:15" x14ac:dyDescent="0.25">
      <c r="A151" s="1">
        <v>62814</v>
      </c>
      <c r="B151" t="s">
        <v>3730</v>
      </c>
      <c r="C151" t="s">
        <v>35</v>
      </c>
      <c r="D151" t="s">
        <v>34</v>
      </c>
      <c r="E151" t="s">
        <v>23</v>
      </c>
      <c r="F151" t="s">
        <v>63</v>
      </c>
      <c r="G151" t="s">
        <v>63</v>
      </c>
      <c r="H151" s="3">
        <v>-3807</v>
      </c>
      <c r="I151" t="s">
        <v>63</v>
      </c>
      <c r="J151" s="2">
        <v>16081</v>
      </c>
      <c r="K151" s="2">
        <v>0</v>
      </c>
      <c r="L151" s="2">
        <v>0</v>
      </c>
      <c r="M151" s="2">
        <v>-233661</v>
      </c>
      <c r="N151" s="2">
        <v>-233661</v>
      </c>
      <c r="O151" t="s">
        <v>3714</v>
      </c>
    </row>
    <row r="152" spans="1:15" x14ac:dyDescent="0.25">
      <c r="A152" s="1">
        <v>65203</v>
      </c>
      <c r="B152" t="s">
        <v>1671</v>
      </c>
      <c r="C152" t="s">
        <v>35</v>
      </c>
      <c r="D152" t="s">
        <v>34</v>
      </c>
      <c r="E152" t="s">
        <v>36</v>
      </c>
      <c r="F152" t="s">
        <v>63</v>
      </c>
      <c r="G152" t="s">
        <v>63</v>
      </c>
      <c r="H152" s="3">
        <v>10838484</v>
      </c>
      <c r="I152" t="s">
        <v>63</v>
      </c>
      <c r="J152" s="2">
        <v>41514</v>
      </c>
      <c r="K152" s="2">
        <v>0</v>
      </c>
      <c r="L152" s="2">
        <v>0</v>
      </c>
      <c r="M152" s="2">
        <v>-312355</v>
      </c>
      <c r="N152" s="2">
        <v>-312355</v>
      </c>
      <c r="O152" t="s">
        <v>1665</v>
      </c>
    </row>
    <row r="153" spans="1:15" x14ac:dyDescent="0.25">
      <c r="A153" s="1">
        <v>67258</v>
      </c>
      <c r="B153" t="s">
        <v>1731</v>
      </c>
      <c r="C153" t="s">
        <v>35</v>
      </c>
      <c r="D153" t="s">
        <v>34</v>
      </c>
      <c r="E153" t="s">
        <v>36</v>
      </c>
      <c r="F153" t="s">
        <v>63</v>
      </c>
      <c r="G153" t="s">
        <v>63</v>
      </c>
      <c r="H153" s="3">
        <v>9303712</v>
      </c>
      <c r="I153" t="s">
        <v>21</v>
      </c>
      <c r="J153" s="2">
        <v>0</v>
      </c>
      <c r="K153" s="2">
        <v>0</v>
      </c>
      <c r="L153" s="2">
        <v>0</v>
      </c>
      <c r="M153" s="2">
        <v>-542395</v>
      </c>
      <c r="N153" s="2">
        <v>-534015</v>
      </c>
      <c r="O153" t="s">
        <v>1713</v>
      </c>
    </row>
    <row r="154" spans="1:15" x14ac:dyDescent="0.25">
      <c r="A154" s="1">
        <v>66393</v>
      </c>
      <c r="B154" t="s">
        <v>1878</v>
      </c>
      <c r="C154" t="s">
        <v>35</v>
      </c>
      <c r="D154" t="s">
        <v>34</v>
      </c>
      <c r="E154" t="s">
        <v>23</v>
      </c>
      <c r="F154" t="s">
        <v>63</v>
      </c>
      <c r="G154" t="s">
        <v>63</v>
      </c>
      <c r="H154" s="3">
        <v>4877558</v>
      </c>
      <c r="I154" t="s">
        <v>63</v>
      </c>
      <c r="J154" s="2">
        <v>38445</v>
      </c>
      <c r="K154" s="2">
        <v>0</v>
      </c>
      <c r="L154" s="2">
        <v>0</v>
      </c>
      <c r="M154" s="2">
        <v>-349200</v>
      </c>
      <c r="N154" s="2">
        <v>-349200</v>
      </c>
      <c r="O154" t="s">
        <v>1843</v>
      </c>
    </row>
    <row r="155" spans="1:15" x14ac:dyDescent="0.25">
      <c r="A155" s="1">
        <v>62383</v>
      </c>
      <c r="B155" t="s">
        <v>2506</v>
      </c>
      <c r="C155" t="s">
        <v>4318</v>
      </c>
      <c r="D155" t="s">
        <v>22</v>
      </c>
      <c r="E155" t="s">
        <v>19</v>
      </c>
      <c r="F155" t="s">
        <v>19</v>
      </c>
      <c r="G155" t="s">
        <v>19</v>
      </c>
      <c r="H155" s="3">
        <v>0</v>
      </c>
      <c r="I155" t="s">
        <v>19</v>
      </c>
      <c r="J155" s="2">
        <v>0</v>
      </c>
      <c r="K155" s="2">
        <v>0</v>
      </c>
      <c r="L155" s="2">
        <v>0</v>
      </c>
      <c r="M155" s="2">
        <v>-163368</v>
      </c>
      <c r="N155" s="2">
        <v>-34794</v>
      </c>
      <c r="O155" t="s">
        <v>2437</v>
      </c>
    </row>
    <row r="156" spans="1:15" x14ac:dyDescent="0.25">
      <c r="A156" s="1">
        <v>66206</v>
      </c>
      <c r="B156" t="s">
        <v>3852</v>
      </c>
      <c r="C156" t="s">
        <v>35</v>
      </c>
      <c r="D156" t="s">
        <v>34</v>
      </c>
      <c r="E156" t="s">
        <v>23</v>
      </c>
      <c r="F156" t="s">
        <v>63</v>
      </c>
      <c r="G156" t="s">
        <v>63</v>
      </c>
      <c r="H156" s="3">
        <v>3399556</v>
      </c>
      <c r="I156" t="s">
        <v>63</v>
      </c>
      <c r="J156" s="2">
        <v>23023</v>
      </c>
      <c r="K156" s="2">
        <v>0</v>
      </c>
      <c r="L156" s="2">
        <v>0</v>
      </c>
      <c r="M156" s="2">
        <v>-280725</v>
      </c>
      <c r="N156" s="2">
        <v>-280725</v>
      </c>
      <c r="O156" t="s">
        <v>3843</v>
      </c>
    </row>
    <row r="157" spans="1:15" x14ac:dyDescent="0.25">
      <c r="A157" s="1">
        <v>78299</v>
      </c>
      <c r="B157" t="s">
        <v>4052</v>
      </c>
      <c r="C157" t="s">
        <v>35</v>
      </c>
      <c r="D157" t="s">
        <v>34</v>
      </c>
      <c r="E157" t="s">
        <v>4280</v>
      </c>
      <c r="F157" t="s">
        <v>63</v>
      </c>
      <c r="G157" t="s">
        <v>63</v>
      </c>
      <c r="H157" s="3">
        <v>652873</v>
      </c>
      <c r="I157" t="s">
        <v>21</v>
      </c>
      <c r="J157" s="2">
        <v>46667</v>
      </c>
      <c r="K157" s="2">
        <v>0</v>
      </c>
      <c r="L157" s="2">
        <v>0</v>
      </c>
      <c r="M157" s="2">
        <v>15880</v>
      </c>
      <c r="N157" s="2">
        <v>15880</v>
      </c>
      <c r="O157" t="s">
        <v>4047</v>
      </c>
    </row>
    <row r="158" spans="1:15" x14ac:dyDescent="0.25">
      <c r="A158" s="1">
        <v>64305</v>
      </c>
      <c r="B158" t="s">
        <v>201</v>
      </c>
      <c r="C158" t="s">
        <v>35</v>
      </c>
      <c r="D158" t="s">
        <v>34</v>
      </c>
      <c r="E158" t="s">
        <v>23</v>
      </c>
      <c r="F158" t="s">
        <v>63</v>
      </c>
      <c r="G158" t="s">
        <v>63</v>
      </c>
      <c r="H158" s="3">
        <v>2643476</v>
      </c>
      <c r="I158" t="s">
        <v>63</v>
      </c>
      <c r="J158" s="2">
        <v>64385</v>
      </c>
      <c r="K158" s="2">
        <v>0</v>
      </c>
      <c r="L158" s="2">
        <v>0</v>
      </c>
      <c r="M158" s="2">
        <v>-310307</v>
      </c>
      <c r="N158" s="2">
        <v>-310307</v>
      </c>
      <c r="O158" t="s">
        <v>118</v>
      </c>
    </row>
    <row r="159" spans="1:15" x14ac:dyDescent="0.25">
      <c r="A159" s="1">
        <v>65022</v>
      </c>
      <c r="B159" t="s">
        <v>1350</v>
      </c>
      <c r="C159" t="s">
        <v>35</v>
      </c>
      <c r="D159" t="s">
        <v>34</v>
      </c>
      <c r="E159" t="s">
        <v>23</v>
      </c>
      <c r="F159" t="s">
        <v>19</v>
      </c>
      <c r="G159" t="s">
        <v>19</v>
      </c>
      <c r="H159" s="3">
        <v>117164</v>
      </c>
      <c r="I159" t="s">
        <v>21</v>
      </c>
      <c r="J159" s="2">
        <v>0</v>
      </c>
      <c r="K159" s="2">
        <v>0</v>
      </c>
      <c r="L159" s="2">
        <v>0</v>
      </c>
      <c r="M159" s="2">
        <v>-407772</v>
      </c>
      <c r="N159" s="2">
        <v>-407772</v>
      </c>
      <c r="O159" t="s">
        <v>4493</v>
      </c>
    </row>
    <row r="160" spans="1:15" x14ac:dyDescent="0.25">
      <c r="A160" s="1">
        <v>61113</v>
      </c>
      <c r="B160" t="s">
        <v>4492</v>
      </c>
      <c r="C160" t="s">
        <v>35</v>
      </c>
      <c r="D160" t="s">
        <v>34</v>
      </c>
      <c r="E160" t="s">
        <v>23</v>
      </c>
      <c r="F160" t="s">
        <v>63</v>
      </c>
      <c r="G160" t="s">
        <v>21</v>
      </c>
      <c r="H160" s="3">
        <v>0</v>
      </c>
      <c r="I160" t="s">
        <v>63</v>
      </c>
      <c r="J160" s="2">
        <v>0</v>
      </c>
      <c r="K160" s="2">
        <v>57414</v>
      </c>
      <c r="L160" s="2">
        <v>0</v>
      </c>
      <c r="M160" s="2">
        <v>-78797</v>
      </c>
      <c r="N160" s="2">
        <v>-78797</v>
      </c>
      <c r="O160" t="s">
        <v>495</v>
      </c>
    </row>
    <row r="161" spans="1:15" x14ac:dyDescent="0.25">
      <c r="A161" s="1">
        <v>62387</v>
      </c>
      <c r="B161" t="s">
        <v>2571</v>
      </c>
      <c r="C161" t="s">
        <v>35</v>
      </c>
      <c r="D161" t="s">
        <v>34</v>
      </c>
      <c r="E161" t="s">
        <v>23</v>
      </c>
      <c r="F161" t="s">
        <v>63</v>
      </c>
      <c r="G161" t="s">
        <v>63</v>
      </c>
      <c r="H161" s="3">
        <v>69420</v>
      </c>
      <c r="I161" t="s">
        <v>63</v>
      </c>
      <c r="J161" s="2">
        <v>38176</v>
      </c>
      <c r="K161" s="2">
        <v>0</v>
      </c>
      <c r="L161" s="2">
        <v>0</v>
      </c>
      <c r="M161" s="2">
        <v>-103673</v>
      </c>
      <c r="N161" s="2">
        <v>-103673</v>
      </c>
      <c r="O161" t="s">
        <v>27</v>
      </c>
    </row>
    <row r="162" spans="1:15" x14ac:dyDescent="0.25">
      <c r="A162" s="1">
        <v>62388</v>
      </c>
      <c r="B162" t="s">
        <v>2663</v>
      </c>
      <c r="C162" t="s">
        <v>35</v>
      </c>
      <c r="D162" t="s">
        <v>34</v>
      </c>
      <c r="E162" t="s">
        <v>23</v>
      </c>
      <c r="F162" t="s">
        <v>63</v>
      </c>
      <c r="G162" t="s">
        <v>63</v>
      </c>
      <c r="H162" s="3">
        <v>100935</v>
      </c>
      <c r="I162" t="s">
        <v>63</v>
      </c>
      <c r="J162" s="2">
        <v>38219</v>
      </c>
      <c r="K162" s="2">
        <v>0</v>
      </c>
      <c r="L162" s="2">
        <v>0</v>
      </c>
      <c r="M162" s="2">
        <v>-108745</v>
      </c>
      <c r="N162" s="2">
        <v>-108745</v>
      </c>
      <c r="O162" t="s">
        <v>2637</v>
      </c>
    </row>
    <row r="163" spans="1:15" x14ac:dyDescent="0.25">
      <c r="A163" s="1">
        <v>62206</v>
      </c>
      <c r="B163" t="s">
        <v>2494</v>
      </c>
      <c r="C163" t="s">
        <v>35</v>
      </c>
      <c r="D163" t="s">
        <v>34</v>
      </c>
      <c r="E163" t="s">
        <v>36</v>
      </c>
      <c r="F163" t="s">
        <v>63</v>
      </c>
      <c r="G163" t="s">
        <v>63</v>
      </c>
      <c r="H163" s="3">
        <v>5086154</v>
      </c>
      <c r="I163" t="s">
        <v>21</v>
      </c>
      <c r="J163" s="2">
        <v>0</v>
      </c>
      <c r="K163" s="2">
        <v>0</v>
      </c>
      <c r="L163" s="2">
        <v>0</v>
      </c>
      <c r="M163" s="2">
        <v>-371684</v>
      </c>
      <c r="N163" s="2">
        <v>-371684</v>
      </c>
      <c r="O163" t="s">
        <v>2437</v>
      </c>
    </row>
    <row r="164" spans="1:15" x14ac:dyDescent="0.25">
      <c r="A164" s="1">
        <v>61748</v>
      </c>
      <c r="B164" t="s">
        <v>2249</v>
      </c>
      <c r="C164" t="s">
        <v>35</v>
      </c>
      <c r="D164" t="s">
        <v>34</v>
      </c>
      <c r="E164" t="s">
        <v>23</v>
      </c>
      <c r="F164" t="s">
        <v>63</v>
      </c>
      <c r="G164" t="s">
        <v>63</v>
      </c>
      <c r="H164" s="3">
        <v>968748</v>
      </c>
      <c r="I164" t="s">
        <v>63</v>
      </c>
      <c r="J164" s="2">
        <v>52926</v>
      </c>
      <c r="K164" s="2">
        <v>0</v>
      </c>
      <c r="L164" s="2">
        <v>0</v>
      </c>
      <c r="M164" s="2">
        <v>-199305</v>
      </c>
      <c r="N164" s="2">
        <v>-199305</v>
      </c>
      <c r="O164" t="s">
        <v>49</v>
      </c>
    </row>
    <row r="165" spans="1:15" x14ac:dyDescent="0.25">
      <c r="A165" s="1">
        <v>63737</v>
      </c>
      <c r="B165" t="s">
        <v>4038</v>
      </c>
      <c r="C165" t="s">
        <v>35</v>
      </c>
      <c r="D165" t="s">
        <v>34</v>
      </c>
      <c r="E165" t="s">
        <v>23</v>
      </c>
      <c r="F165" t="s">
        <v>63</v>
      </c>
      <c r="G165" t="s">
        <v>63</v>
      </c>
      <c r="H165" s="3">
        <v>4984670</v>
      </c>
      <c r="I165" t="s">
        <v>63</v>
      </c>
      <c r="J165" s="2">
        <v>101483</v>
      </c>
      <c r="K165" s="2">
        <v>0</v>
      </c>
      <c r="L165" s="2">
        <v>0</v>
      </c>
      <c r="M165" s="2">
        <v>-372274</v>
      </c>
      <c r="N165" s="2">
        <v>-372274</v>
      </c>
      <c r="O165" t="s">
        <v>4036</v>
      </c>
    </row>
    <row r="166" spans="1:15" x14ac:dyDescent="0.25">
      <c r="A166" s="1">
        <v>64728</v>
      </c>
      <c r="B166" t="s">
        <v>1667</v>
      </c>
      <c r="C166" t="s">
        <v>35</v>
      </c>
      <c r="D166" t="s">
        <v>34</v>
      </c>
      <c r="E166" t="s">
        <v>23</v>
      </c>
      <c r="F166" t="s">
        <v>63</v>
      </c>
      <c r="G166" t="s">
        <v>63</v>
      </c>
      <c r="H166" s="3">
        <v>5474681</v>
      </c>
      <c r="I166" t="s">
        <v>21</v>
      </c>
      <c r="J166" s="2">
        <v>0</v>
      </c>
      <c r="K166" s="2">
        <v>0</v>
      </c>
      <c r="L166" s="2">
        <v>0</v>
      </c>
      <c r="M166" s="2">
        <v>-421912</v>
      </c>
      <c r="N166" s="2">
        <v>-421912</v>
      </c>
      <c r="O166" t="s">
        <v>1665</v>
      </c>
    </row>
    <row r="167" spans="1:15" x14ac:dyDescent="0.25">
      <c r="A167" s="1">
        <v>67839</v>
      </c>
      <c r="B167" t="s">
        <v>3202</v>
      </c>
      <c r="C167" t="s">
        <v>35</v>
      </c>
      <c r="D167" t="s">
        <v>34</v>
      </c>
      <c r="E167" t="s">
        <v>23</v>
      </c>
      <c r="F167" t="s">
        <v>63</v>
      </c>
      <c r="G167" t="s">
        <v>63</v>
      </c>
      <c r="H167" s="3">
        <v>941329</v>
      </c>
      <c r="I167" t="s">
        <v>63</v>
      </c>
      <c r="J167" s="2">
        <v>0</v>
      </c>
      <c r="K167" s="2">
        <v>13453</v>
      </c>
      <c r="L167" s="2">
        <v>47160</v>
      </c>
      <c r="M167" s="2">
        <v>0</v>
      </c>
      <c r="N167" s="2">
        <v>0</v>
      </c>
      <c r="O167" t="s">
        <v>3192</v>
      </c>
    </row>
    <row r="168" spans="1:15" x14ac:dyDescent="0.25">
      <c r="A168" s="1">
        <v>64757</v>
      </c>
      <c r="B168" t="s">
        <v>4188</v>
      </c>
      <c r="C168" t="s">
        <v>35</v>
      </c>
      <c r="D168" t="s">
        <v>34</v>
      </c>
      <c r="E168" t="s">
        <v>23</v>
      </c>
      <c r="F168" t="s">
        <v>63</v>
      </c>
      <c r="G168" t="s">
        <v>63</v>
      </c>
      <c r="H168" s="3">
        <v>5702569</v>
      </c>
      <c r="I168" t="s">
        <v>21</v>
      </c>
      <c r="J168" s="2">
        <v>0</v>
      </c>
      <c r="K168" s="2">
        <v>0</v>
      </c>
      <c r="L168" s="2">
        <v>0</v>
      </c>
      <c r="M168" s="2">
        <v>-751245</v>
      </c>
      <c r="N168" s="2">
        <v>-751245</v>
      </c>
      <c r="O168" t="s">
        <v>4182</v>
      </c>
    </row>
    <row r="169" spans="1:15" x14ac:dyDescent="0.25">
      <c r="A169" s="1">
        <v>60640</v>
      </c>
      <c r="B169" t="s">
        <v>3598</v>
      </c>
      <c r="C169" t="s">
        <v>35</v>
      </c>
      <c r="D169" t="s">
        <v>34</v>
      </c>
      <c r="E169" t="s">
        <v>23</v>
      </c>
      <c r="F169" t="s">
        <v>63</v>
      </c>
      <c r="G169" t="s">
        <v>63</v>
      </c>
      <c r="H169" s="3">
        <v>2537792</v>
      </c>
      <c r="I169" t="s">
        <v>21</v>
      </c>
      <c r="J169" s="2">
        <v>0</v>
      </c>
      <c r="K169" s="2">
        <v>0</v>
      </c>
      <c r="L169" s="2">
        <v>0</v>
      </c>
      <c r="M169" s="2">
        <v>-254376</v>
      </c>
      <c r="N169" s="2">
        <v>-254376</v>
      </c>
      <c r="O169" t="s">
        <v>3589</v>
      </c>
    </row>
    <row r="170" spans="1:15" x14ac:dyDescent="0.25">
      <c r="A170" s="1">
        <v>64781</v>
      </c>
      <c r="B170" t="s">
        <v>260</v>
      </c>
      <c r="C170" t="s">
        <v>35</v>
      </c>
      <c r="D170" t="s">
        <v>34</v>
      </c>
      <c r="E170" t="s">
        <v>23</v>
      </c>
      <c r="F170" t="s">
        <v>63</v>
      </c>
      <c r="G170" t="s">
        <v>63</v>
      </c>
      <c r="H170" s="3">
        <v>3239975</v>
      </c>
      <c r="I170" t="s">
        <v>63</v>
      </c>
      <c r="J170" s="2">
        <v>59701</v>
      </c>
      <c r="K170" s="2">
        <v>0</v>
      </c>
      <c r="L170" s="2">
        <v>0</v>
      </c>
      <c r="M170" s="2">
        <v>-241945</v>
      </c>
      <c r="N170" s="2">
        <v>-241945</v>
      </c>
      <c r="O170" t="s">
        <v>4491</v>
      </c>
    </row>
    <row r="171" spans="1:15" x14ac:dyDescent="0.25">
      <c r="A171" s="1">
        <v>67569</v>
      </c>
      <c r="B171" t="s">
        <v>729</v>
      </c>
      <c r="C171" t="s">
        <v>35</v>
      </c>
      <c r="D171" t="s">
        <v>34</v>
      </c>
      <c r="E171" t="s">
        <v>36</v>
      </c>
      <c r="F171" t="s">
        <v>63</v>
      </c>
      <c r="G171" t="s">
        <v>63</v>
      </c>
      <c r="H171" s="3">
        <v>6292798</v>
      </c>
      <c r="I171" t="s">
        <v>21</v>
      </c>
      <c r="J171" s="2">
        <v>0</v>
      </c>
      <c r="K171" s="2">
        <v>0</v>
      </c>
      <c r="L171" s="2">
        <v>0</v>
      </c>
      <c r="M171" s="2">
        <v>-716479</v>
      </c>
      <c r="N171" s="2">
        <v>-716479</v>
      </c>
      <c r="O171" t="s">
        <v>686</v>
      </c>
    </row>
    <row r="172" spans="1:15" x14ac:dyDescent="0.25">
      <c r="A172" s="1">
        <v>65030</v>
      </c>
      <c r="B172" t="s">
        <v>1462</v>
      </c>
      <c r="C172" t="s">
        <v>35</v>
      </c>
      <c r="D172" t="s">
        <v>34</v>
      </c>
      <c r="E172" t="s">
        <v>36</v>
      </c>
      <c r="F172" t="s">
        <v>63</v>
      </c>
      <c r="G172" t="s">
        <v>63</v>
      </c>
      <c r="H172" s="3">
        <v>1076015</v>
      </c>
      <c r="I172" t="s">
        <v>21</v>
      </c>
      <c r="J172" s="2">
        <v>0</v>
      </c>
      <c r="K172" s="2">
        <v>0</v>
      </c>
      <c r="L172" s="2">
        <v>0</v>
      </c>
      <c r="M172" s="2">
        <v>-59154</v>
      </c>
      <c r="N172" s="2">
        <v>-59154</v>
      </c>
      <c r="O172" t="s">
        <v>1453</v>
      </c>
    </row>
    <row r="173" spans="1:15" x14ac:dyDescent="0.25">
      <c r="A173" s="1">
        <v>10644</v>
      </c>
      <c r="B173" t="s">
        <v>3453</v>
      </c>
      <c r="C173" t="s">
        <v>35</v>
      </c>
      <c r="D173" t="s">
        <v>34</v>
      </c>
      <c r="E173" t="s">
        <v>23</v>
      </c>
      <c r="F173" t="s">
        <v>63</v>
      </c>
      <c r="G173" t="s">
        <v>63</v>
      </c>
      <c r="H173" s="3">
        <v>-1613281</v>
      </c>
      <c r="I173" t="s">
        <v>63</v>
      </c>
      <c r="J173" s="2">
        <v>3529</v>
      </c>
      <c r="K173" s="2">
        <v>0</v>
      </c>
      <c r="L173" s="2">
        <v>0</v>
      </c>
      <c r="M173" s="2">
        <v>-264970</v>
      </c>
      <c r="N173" s="2">
        <v>-264970</v>
      </c>
      <c r="O173" t="s">
        <v>3451</v>
      </c>
    </row>
    <row r="174" spans="1:15" x14ac:dyDescent="0.25">
      <c r="A174" s="1">
        <v>62041</v>
      </c>
      <c r="B174" t="s">
        <v>4490</v>
      </c>
      <c r="C174" t="s">
        <v>35</v>
      </c>
      <c r="D174" t="s">
        <v>34</v>
      </c>
      <c r="E174" t="s">
        <v>36</v>
      </c>
      <c r="F174" t="s">
        <v>63</v>
      </c>
      <c r="G174" t="s">
        <v>21</v>
      </c>
      <c r="H174" s="3">
        <v>0</v>
      </c>
      <c r="I174" t="s">
        <v>63</v>
      </c>
      <c r="J174" s="2">
        <v>0</v>
      </c>
      <c r="K174" s="2">
        <v>0</v>
      </c>
      <c r="L174" s="2">
        <v>0</v>
      </c>
      <c r="M174" s="2">
        <v>156461</v>
      </c>
      <c r="N174" s="2">
        <v>156461</v>
      </c>
      <c r="O174" t="s">
        <v>27</v>
      </c>
    </row>
    <row r="175" spans="1:15" x14ac:dyDescent="0.25">
      <c r="A175" s="1">
        <v>66540</v>
      </c>
      <c r="B175" t="s">
        <v>3882</v>
      </c>
      <c r="C175" t="s">
        <v>35</v>
      </c>
      <c r="D175" t="s">
        <v>34</v>
      </c>
      <c r="E175" t="s">
        <v>36</v>
      </c>
      <c r="F175" t="s">
        <v>63</v>
      </c>
      <c r="G175" t="s">
        <v>63</v>
      </c>
      <c r="H175" s="3">
        <v>3617278</v>
      </c>
      <c r="I175" t="s">
        <v>21</v>
      </c>
      <c r="J175" s="2">
        <v>0</v>
      </c>
      <c r="K175" s="2">
        <v>0</v>
      </c>
      <c r="L175" s="2">
        <v>0</v>
      </c>
      <c r="M175" s="2">
        <v>-184081</v>
      </c>
      <c r="N175" s="2">
        <v>-184081</v>
      </c>
      <c r="O175" t="s">
        <v>3871</v>
      </c>
    </row>
    <row r="176" spans="1:15" x14ac:dyDescent="0.25">
      <c r="A176" s="1">
        <v>66732</v>
      </c>
      <c r="B176" t="s">
        <v>1564</v>
      </c>
      <c r="C176" t="s">
        <v>35</v>
      </c>
      <c r="D176" t="s">
        <v>34</v>
      </c>
      <c r="E176" t="s">
        <v>23</v>
      </c>
      <c r="F176" t="s">
        <v>63</v>
      </c>
      <c r="G176" t="s">
        <v>63</v>
      </c>
      <c r="H176" s="3">
        <v>7908413</v>
      </c>
      <c r="I176" t="s">
        <v>21</v>
      </c>
      <c r="J176" s="2">
        <v>0</v>
      </c>
      <c r="K176" s="2">
        <v>0</v>
      </c>
      <c r="L176" s="2">
        <v>0</v>
      </c>
      <c r="M176" s="2">
        <v>-643237</v>
      </c>
      <c r="N176" s="2">
        <v>-638237</v>
      </c>
      <c r="O176" t="s">
        <v>1553</v>
      </c>
    </row>
    <row r="177" spans="1:15" x14ac:dyDescent="0.25">
      <c r="A177" s="1">
        <v>64361</v>
      </c>
      <c r="B177" t="s">
        <v>226</v>
      </c>
      <c r="C177" t="s">
        <v>35</v>
      </c>
      <c r="D177" t="s">
        <v>34</v>
      </c>
      <c r="E177" t="s">
        <v>23</v>
      </c>
      <c r="F177" t="s">
        <v>63</v>
      </c>
      <c r="G177" t="s">
        <v>63</v>
      </c>
      <c r="H177" s="3">
        <v>1574417</v>
      </c>
      <c r="I177" t="s">
        <v>63</v>
      </c>
      <c r="J177" s="2">
        <v>31285</v>
      </c>
      <c r="K177" s="2">
        <v>0</v>
      </c>
      <c r="L177" s="2">
        <v>0</v>
      </c>
      <c r="M177" s="2">
        <v>-239174</v>
      </c>
      <c r="N177" s="2">
        <v>-239174</v>
      </c>
      <c r="O177" t="s">
        <v>4285</v>
      </c>
    </row>
    <row r="178" spans="1:15" x14ac:dyDescent="0.25">
      <c r="A178" s="1">
        <v>78279</v>
      </c>
      <c r="B178" t="s">
        <v>3229</v>
      </c>
      <c r="C178" t="s">
        <v>35</v>
      </c>
      <c r="D178" t="s">
        <v>34</v>
      </c>
      <c r="E178" t="s">
        <v>23</v>
      </c>
      <c r="F178" t="s">
        <v>63</v>
      </c>
      <c r="G178" t="s">
        <v>63</v>
      </c>
      <c r="H178" s="3">
        <v>423713</v>
      </c>
      <c r="I178" t="s">
        <v>21</v>
      </c>
      <c r="J178" s="2">
        <v>0</v>
      </c>
      <c r="K178" s="2">
        <v>0</v>
      </c>
      <c r="L178" s="2">
        <v>0</v>
      </c>
      <c r="M178" s="2">
        <v>18304</v>
      </c>
      <c r="N178" s="2">
        <v>18304</v>
      </c>
      <c r="O178" t="s">
        <v>3192</v>
      </c>
    </row>
    <row r="179" spans="1:15" x14ac:dyDescent="0.25">
      <c r="A179" s="1">
        <v>64932</v>
      </c>
      <c r="B179" t="s">
        <v>4192</v>
      </c>
      <c r="C179" t="s">
        <v>35</v>
      </c>
      <c r="D179" t="s">
        <v>34</v>
      </c>
      <c r="E179" t="s">
        <v>23</v>
      </c>
      <c r="F179" t="s">
        <v>63</v>
      </c>
      <c r="G179" t="s">
        <v>63</v>
      </c>
      <c r="H179" s="3">
        <v>6037066</v>
      </c>
      <c r="I179" t="s">
        <v>21</v>
      </c>
      <c r="J179" s="2">
        <v>0</v>
      </c>
      <c r="K179" s="2">
        <v>0</v>
      </c>
      <c r="L179" s="2">
        <v>0</v>
      </c>
      <c r="M179" s="2">
        <v>-480281</v>
      </c>
      <c r="N179" s="2">
        <v>-480281</v>
      </c>
      <c r="O179" t="s">
        <v>4182</v>
      </c>
    </row>
    <row r="180" spans="1:15" x14ac:dyDescent="0.25">
      <c r="A180" s="1">
        <v>61662</v>
      </c>
      <c r="B180" t="s">
        <v>2227</v>
      </c>
      <c r="C180" t="s">
        <v>35</v>
      </c>
      <c r="D180" t="s">
        <v>34</v>
      </c>
      <c r="E180" t="s">
        <v>36</v>
      </c>
      <c r="F180" t="s">
        <v>63</v>
      </c>
      <c r="G180" t="s">
        <v>63</v>
      </c>
      <c r="H180" s="3">
        <v>-1432973</v>
      </c>
      <c r="I180" t="s">
        <v>21</v>
      </c>
      <c r="J180" s="2">
        <v>0</v>
      </c>
      <c r="K180" s="2">
        <v>0</v>
      </c>
      <c r="L180" s="2">
        <v>0</v>
      </c>
      <c r="M180" s="2">
        <v>-208539</v>
      </c>
      <c r="N180" s="2">
        <v>-208539</v>
      </c>
      <c r="O180" t="s">
        <v>49</v>
      </c>
    </row>
    <row r="181" spans="1:15" x14ac:dyDescent="0.25">
      <c r="A181" s="1">
        <v>64240</v>
      </c>
      <c r="B181" t="s">
        <v>4184</v>
      </c>
      <c r="C181" t="s">
        <v>35</v>
      </c>
      <c r="D181" t="s">
        <v>34</v>
      </c>
      <c r="E181" t="s">
        <v>36</v>
      </c>
      <c r="F181" t="s">
        <v>63</v>
      </c>
      <c r="G181" t="s">
        <v>63</v>
      </c>
      <c r="H181" s="3">
        <v>4543205</v>
      </c>
      <c r="I181" t="s">
        <v>63</v>
      </c>
      <c r="J181" s="2">
        <v>112483</v>
      </c>
      <c r="K181" s="2">
        <v>0</v>
      </c>
      <c r="L181" s="2">
        <v>0</v>
      </c>
      <c r="M181" s="2">
        <v>-498461</v>
      </c>
      <c r="N181" s="2">
        <v>-498461</v>
      </c>
      <c r="O181" t="s">
        <v>4182</v>
      </c>
    </row>
    <row r="182" spans="1:15" x14ac:dyDescent="0.25">
      <c r="A182" s="1">
        <v>78353</v>
      </c>
      <c r="B182" t="s">
        <v>3261</v>
      </c>
      <c r="C182" t="s">
        <v>35</v>
      </c>
      <c r="D182" t="s">
        <v>34</v>
      </c>
      <c r="E182" t="s">
        <v>23</v>
      </c>
      <c r="F182" t="s">
        <v>63</v>
      </c>
      <c r="G182" t="s">
        <v>63</v>
      </c>
      <c r="H182" s="3">
        <v>2820710</v>
      </c>
      <c r="I182" t="s">
        <v>63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t="s">
        <v>4489</v>
      </c>
    </row>
    <row r="183" spans="1:15" x14ac:dyDescent="0.25">
      <c r="A183" s="1">
        <v>64819</v>
      </c>
      <c r="B183" t="s">
        <v>318</v>
      </c>
      <c r="C183" t="s">
        <v>35</v>
      </c>
      <c r="D183" t="s">
        <v>34</v>
      </c>
      <c r="E183" t="s">
        <v>23</v>
      </c>
      <c r="F183" t="s">
        <v>63</v>
      </c>
      <c r="G183" t="s">
        <v>63</v>
      </c>
      <c r="H183" s="3">
        <v>4393701</v>
      </c>
      <c r="I183" t="s">
        <v>63</v>
      </c>
      <c r="J183" s="2">
        <v>2900</v>
      </c>
      <c r="K183" s="2">
        <v>0</v>
      </c>
      <c r="L183" s="2">
        <v>0</v>
      </c>
      <c r="M183" s="2">
        <v>-266019</v>
      </c>
      <c r="N183" s="2">
        <v>-266019</v>
      </c>
      <c r="O183" t="s">
        <v>4283</v>
      </c>
    </row>
    <row r="184" spans="1:15" x14ac:dyDescent="0.25">
      <c r="A184" s="1">
        <v>65023</v>
      </c>
      <c r="B184" t="s">
        <v>1398</v>
      </c>
      <c r="C184" t="s">
        <v>35</v>
      </c>
      <c r="D184" t="s">
        <v>34</v>
      </c>
      <c r="E184" t="s">
        <v>36</v>
      </c>
      <c r="F184" t="s">
        <v>63</v>
      </c>
      <c r="G184" t="s">
        <v>63</v>
      </c>
      <c r="H184" s="3">
        <v>3717164</v>
      </c>
      <c r="I184" t="s">
        <v>63</v>
      </c>
      <c r="J184" s="2">
        <v>13952</v>
      </c>
      <c r="K184" s="2">
        <v>0</v>
      </c>
      <c r="L184" s="2">
        <v>0</v>
      </c>
      <c r="M184" s="2">
        <v>-320221</v>
      </c>
      <c r="N184" s="2">
        <v>-320221</v>
      </c>
      <c r="O184" t="s">
        <v>1377</v>
      </c>
    </row>
    <row r="185" spans="1:15" x14ac:dyDescent="0.25">
      <c r="A185" s="1">
        <v>61641</v>
      </c>
      <c r="B185" t="s">
        <v>3657</v>
      </c>
      <c r="C185" t="s">
        <v>35</v>
      </c>
      <c r="D185" t="s">
        <v>34</v>
      </c>
      <c r="E185" t="s">
        <v>23</v>
      </c>
      <c r="F185" t="s">
        <v>63</v>
      </c>
      <c r="G185" t="s">
        <v>21</v>
      </c>
      <c r="H185" s="3">
        <v>775908</v>
      </c>
      <c r="I185" t="s">
        <v>21</v>
      </c>
      <c r="J185" s="2">
        <v>0</v>
      </c>
      <c r="K185" s="2">
        <v>0</v>
      </c>
      <c r="L185" s="2">
        <v>0</v>
      </c>
      <c r="M185" s="2">
        <v>-197040</v>
      </c>
      <c r="N185" s="2">
        <v>-197040</v>
      </c>
      <c r="O185" t="s">
        <v>3634</v>
      </c>
    </row>
    <row r="186" spans="1:15" x14ac:dyDescent="0.25">
      <c r="A186" s="1">
        <v>63933</v>
      </c>
      <c r="B186" t="s">
        <v>1235</v>
      </c>
      <c r="C186" t="s">
        <v>35</v>
      </c>
      <c r="D186" t="s">
        <v>34</v>
      </c>
      <c r="E186" t="s">
        <v>23</v>
      </c>
      <c r="F186" t="s">
        <v>63</v>
      </c>
      <c r="G186" t="s">
        <v>63</v>
      </c>
      <c r="H186" s="3">
        <v>1575354</v>
      </c>
      <c r="I186" t="s">
        <v>63</v>
      </c>
      <c r="J186" s="2">
        <v>37577</v>
      </c>
      <c r="K186" s="2">
        <v>0</v>
      </c>
      <c r="L186" s="2">
        <v>0</v>
      </c>
      <c r="M186" s="2">
        <v>-187139</v>
      </c>
      <c r="N186" s="2">
        <v>-187139</v>
      </c>
      <c r="O186" t="s">
        <v>1230</v>
      </c>
    </row>
    <row r="187" spans="1:15" x14ac:dyDescent="0.25">
      <c r="A187" s="1">
        <v>65350</v>
      </c>
      <c r="B187" t="s">
        <v>1485</v>
      </c>
      <c r="C187" t="s">
        <v>35</v>
      </c>
      <c r="D187" t="s">
        <v>34</v>
      </c>
      <c r="E187" t="s">
        <v>23</v>
      </c>
      <c r="F187" t="s">
        <v>63</v>
      </c>
      <c r="G187" t="s">
        <v>63</v>
      </c>
      <c r="H187" s="3">
        <v>2751930</v>
      </c>
      <c r="I187" t="s">
        <v>63</v>
      </c>
      <c r="J187" s="2">
        <v>73199</v>
      </c>
      <c r="K187" s="2">
        <v>0</v>
      </c>
      <c r="L187" s="2">
        <v>0</v>
      </c>
      <c r="M187" s="2">
        <v>-156036</v>
      </c>
      <c r="N187" s="2">
        <v>-165903</v>
      </c>
      <c r="O187" t="s">
        <v>1473</v>
      </c>
    </row>
    <row r="188" spans="1:15" x14ac:dyDescent="0.25">
      <c r="A188" s="1">
        <v>63365</v>
      </c>
      <c r="B188" t="s">
        <v>2890</v>
      </c>
      <c r="C188" t="s">
        <v>35</v>
      </c>
      <c r="D188" t="s">
        <v>34</v>
      </c>
      <c r="E188" t="s">
        <v>23</v>
      </c>
      <c r="F188" t="s">
        <v>63</v>
      </c>
      <c r="G188" t="s">
        <v>63</v>
      </c>
      <c r="H188" s="3">
        <v>-106146</v>
      </c>
      <c r="I188" t="s">
        <v>21</v>
      </c>
      <c r="J188" s="2">
        <v>0</v>
      </c>
      <c r="K188" s="2">
        <v>0</v>
      </c>
      <c r="L188" s="2">
        <v>0</v>
      </c>
      <c r="M188" s="2">
        <v>-18130</v>
      </c>
      <c r="N188" s="2">
        <v>-18130</v>
      </c>
      <c r="O188" t="s">
        <v>2850</v>
      </c>
    </row>
    <row r="189" spans="1:15" x14ac:dyDescent="0.25">
      <c r="A189" s="1">
        <v>60998</v>
      </c>
      <c r="B189" t="s">
        <v>2091</v>
      </c>
      <c r="C189" t="s">
        <v>35</v>
      </c>
      <c r="D189" t="s">
        <v>34</v>
      </c>
      <c r="E189" t="s">
        <v>23</v>
      </c>
      <c r="F189" t="s">
        <v>63</v>
      </c>
      <c r="G189" t="s">
        <v>63</v>
      </c>
      <c r="H189" s="3">
        <v>-241580</v>
      </c>
      <c r="I189" t="s">
        <v>63</v>
      </c>
      <c r="J189" s="2">
        <v>54535</v>
      </c>
      <c r="K189" s="2">
        <v>0</v>
      </c>
      <c r="L189" s="2">
        <v>0</v>
      </c>
      <c r="M189" s="2">
        <v>0</v>
      </c>
      <c r="N189" s="2">
        <v>-213493</v>
      </c>
      <c r="O189" t="s">
        <v>2065</v>
      </c>
    </row>
    <row r="190" spans="1:15" x14ac:dyDescent="0.25">
      <c r="A190" s="1">
        <v>64025</v>
      </c>
      <c r="B190" t="s">
        <v>3049</v>
      </c>
      <c r="C190" t="s">
        <v>35</v>
      </c>
      <c r="D190" t="s">
        <v>34</v>
      </c>
      <c r="E190" t="s">
        <v>23</v>
      </c>
      <c r="F190" t="s">
        <v>63</v>
      </c>
      <c r="G190" t="s">
        <v>63</v>
      </c>
      <c r="H190" s="3">
        <v>3924726</v>
      </c>
      <c r="I190" t="s">
        <v>63</v>
      </c>
      <c r="J190" s="2">
        <v>79751</v>
      </c>
      <c r="K190" s="2">
        <v>0</v>
      </c>
      <c r="L190" s="2">
        <v>0</v>
      </c>
      <c r="M190" s="2">
        <v>-163605</v>
      </c>
      <c r="N190" s="2">
        <v>-179023</v>
      </c>
      <c r="O190" t="s">
        <v>3045</v>
      </c>
    </row>
    <row r="191" spans="1:15" x14ac:dyDescent="0.25">
      <c r="A191" s="1">
        <v>63633</v>
      </c>
      <c r="B191" t="s">
        <v>2941</v>
      </c>
      <c r="C191" t="s">
        <v>35</v>
      </c>
      <c r="D191" t="s">
        <v>34</v>
      </c>
      <c r="E191" t="s">
        <v>23</v>
      </c>
      <c r="F191" t="s">
        <v>63</v>
      </c>
      <c r="G191" t="s">
        <v>63</v>
      </c>
      <c r="H191" s="3">
        <v>4734452</v>
      </c>
      <c r="I191" t="s">
        <v>63</v>
      </c>
      <c r="J191" s="2">
        <v>0</v>
      </c>
      <c r="K191" s="2">
        <v>431747</v>
      </c>
      <c r="L191" s="2">
        <v>0</v>
      </c>
      <c r="M191" s="2">
        <v>756890</v>
      </c>
      <c r="N191" s="2">
        <v>756890</v>
      </c>
      <c r="O191" t="s">
        <v>2897</v>
      </c>
    </row>
    <row r="192" spans="1:15" x14ac:dyDescent="0.25">
      <c r="A192" s="1">
        <v>60649</v>
      </c>
      <c r="B192" t="s">
        <v>3570</v>
      </c>
      <c r="C192" t="s">
        <v>35</v>
      </c>
      <c r="D192" t="s">
        <v>34</v>
      </c>
      <c r="E192" t="s">
        <v>23</v>
      </c>
      <c r="F192" t="s">
        <v>63</v>
      </c>
      <c r="G192" t="s">
        <v>63</v>
      </c>
      <c r="H192" s="3">
        <v>799935</v>
      </c>
      <c r="I192" t="s">
        <v>21</v>
      </c>
      <c r="J192" s="2">
        <v>0</v>
      </c>
      <c r="K192" s="2">
        <v>0</v>
      </c>
      <c r="L192" s="2">
        <v>0</v>
      </c>
      <c r="M192" s="2">
        <v>-200927</v>
      </c>
      <c r="N192" s="2">
        <v>-200927</v>
      </c>
      <c r="O192" t="s">
        <v>3534</v>
      </c>
    </row>
    <row r="193" spans="1:15" x14ac:dyDescent="0.25">
      <c r="A193" s="1">
        <v>66709</v>
      </c>
      <c r="B193" t="s">
        <v>651</v>
      </c>
      <c r="C193" t="s">
        <v>35</v>
      </c>
      <c r="D193" t="s">
        <v>34</v>
      </c>
      <c r="E193" t="s">
        <v>36</v>
      </c>
      <c r="F193" t="s">
        <v>63</v>
      </c>
      <c r="G193" t="s">
        <v>63</v>
      </c>
      <c r="H193" s="3">
        <v>4047428</v>
      </c>
      <c r="I193" t="s">
        <v>21</v>
      </c>
      <c r="J193" s="2">
        <v>0</v>
      </c>
      <c r="K193" s="2">
        <v>0</v>
      </c>
      <c r="L193" s="2">
        <v>0</v>
      </c>
      <c r="M193" s="2">
        <v>-204644</v>
      </c>
      <c r="N193" s="2">
        <v>-204644</v>
      </c>
      <c r="O193" t="s">
        <v>632</v>
      </c>
    </row>
    <row r="194" spans="1:15" x14ac:dyDescent="0.25">
      <c r="A194" s="1">
        <v>65762</v>
      </c>
      <c r="B194" t="s">
        <v>3130</v>
      </c>
      <c r="C194" t="s">
        <v>35</v>
      </c>
      <c r="D194" t="s">
        <v>34</v>
      </c>
      <c r="E194" t="s">
        <v>23</v>
      </c>
      <c r="F194" t="s">
        <v>63</v>
      </c>
      <c r="G194" t="s">
        <v>63</v>
      </c>
      <c r="H194" s="3">
        <v>3411447</v>
      </c>
      <c r="I194" t="s">
        <v>63</v>
      </c>
      <c r="J194" s="2">
        <v>0</v>
      </c>
      <c r="K194" s="2">
        <v>5717</v>
      </c>
      <c r="L194" s="2">
        <v>0</v>
      </c>
      <c r="M194" s="2">
        <v>-363987</v>
      </c>
      <c r="N194" s="2">
        <v>-363987</v>
      </c>
      <c r="O194" t="s">
        <v>3117</v>
      </c>
    </row>
    <row r="195" spans="1:15" x14ac:dyDescent="0.25">
      <c r="A195" s="1">
        <v>65210</v>
      </c>
      <c r="B195" t="s">
        <v>1555</v>
      </c>
      <c r="C195" t="s">
        <v>35</v>
      </c>
      <c r="D195" t="s">
        <v>34</v>
      </c>
      <c r="E195" t="s">
        <v>36</v>
      </c>
      <c r="F195" t="s">
        <v>63</v>
      </c>
      <c r="G195" t="s">
        <v>63</v>
      </c>
      <c r="H195" s="3">
        <v>16266989</v>
      </c>
      <c r="I195" t="s">
        <v>63</v>
      </c>
      <c r="J195" s="2">
        <v>213252</v>
      </c>
      <c r="K195" s="2">
        <v>0</v>
      </c>
      <c r="L195" s="2">
        <v>0</v>
      </c>
      <c r="M195" s="2">
        <v>-761116</v>
      </c>
      <c r="N195" s="2">
        <v>-761116</v>
      </c>
      <c r="O195" t="s">
        <v>1553</v>
      </c>
    </row>
    <row r="196" spans="1:15" x14ac:dyDescent="0.25">
      <c r="A196" s="1">
        <v>65046</v>
      </c>
      <c r="B196" t="s">
        <v>4488</v>
      </c>
      <c r="C196" t="s">
        <v>35</v>
      </c>
      <c r="D196" t="s">
        <v>34</v>
      </c>
      <c r="E196" t="s">
        <v>36</v>
      </c>
      <c r="F196" t="s">
        <v>63</v>
      </c>
      <c r="G196" t="s">
        <v>21</v>
      </c>
      <c r="H196" s="3">
        <v>0</v>
      </c>
      <c r="I196" t="s">
        <v>63</v>
      </c>
      <c r="J196" s="2">
        <v>0</v>
      </c>
      <c r="K196" s="2">
        <v>0</v>
      </c>
      <c r="L196" s="2">
        <v>0</v>
      </c>
      <c r="M196" s="2">
        <v>-876203</v>
      </c>
      <c r="N196" s="2">
        <v>-876203</v>
      </c>
      <c r="O196" t="s">
        <v>4487</v>
      </c>
    </row>
    <row r="197" spans="1:15" x14ac:dyDescent="0.25">
      <c r="A197" s="1">
        <v>65124</v>
      </c>
      <c r="B197" t="s">
        <v>603</v>
      </c>
      <c r="C197" t="s">
        <v>35</v>
      </c>
      <c r="D197" t="s">
        <v>34</v>
      </c>
      <c r="E197" t="s">
        <v>36</v>
      </c>
      <c r="F197" t="s">
        <v>63</v>
      </c>
      <c r="G197" t="s">
        <v>63</v>
      </c>
      <c r="H197" s="3">
        <v>1732884</v>
      </c>
      <c r="I197" t="s">
        <v>21</v>
      </c>
      <c r="J197" s="2">
        <v>0</v>
      </c>
      <c r="K197" s="2">
        <v>0</v>
      </c>
      <c r="L197" s="2">
        <v>0</v>
      </c>
      <c r="M197" s="2">
        <v>-123143</v>
      </c>
      <c r="N197" s="2">
        <v>-123143</v>
      </c>
      <c r="O197" t="s">
        <v>591</v>
      </c>
    </row>
    <row r="198" spans="1:15" x14ac:dyDescent="0.25">
      <c r="A198" s="1">
        <v>61009</v>
      </c>
      <c r="B198" t="s">
        <v>2093</v>
      </c>
      <c r="C198" t="s">
        <v>35</v>
      </c>
      <c r="D198" t="s">
        <v>34</v>
      </c>
      <c r="E198" t="s">
        <v>23</v>
      </c>
      <c r="F198" t="s">
        <v>63</v>
      </c>
      <c r="G198" t="s">
        <v>63</v>
      </c>
      <c r="H198" s="3">
        <v>-135787</v>
      </c>
      <c r="I198" t="s">
        <v>63</v>
      </c>
      <c r="J198" s="2">
        <v>28626</v>
      </c>
      <c r="K198" s="2">
        <v>0</v>
      </c>
      <c r="L198" s="2">
        <v>0</v>
      </c>
      <c r="M198" s="2">
        <v>-131138</v>
      </c>
      <c r="N198" s="2">
        <v>-131138</v>
      </c>
      <c r="O198" t="s">
        <v>2065</v>
      </c>
    </row>
    <row r="199" spans="1:15" x14ac:dyDescent="0.25">
      <c r="A199" s="1">
        <v>62502</v>
      </c>
      <c r="B199" t="s">
        <v>3699</v>
      </c>
      <c r="C199" t="s">
        <v>35</v>
      </c>
      <c r="D199" t="s">
        <v>34</v>
      </c>
      <c r="E199" t="s">
        <v>23</v>
      </c>
      <c r="F199" t="s">
        <v>63</v>
      </c>
      <c r="G199" t="s">
        <v>63</v>
      </c>
      <c r="H199" s="3">
        <v>731609</v>
      </c>
      <c r="I199" t="s">
        <v>21</v>
      </c>
      <c r="J199" s="2">
        <v>0</v>
      </c>
      <c r="K199" s="2">
        <v>0</v>
      </c>
      <c r="L199" s="2">
        <v>0</v>
      </c>
      <c r="M199" s="2">
        <v>-346366</v>
      </c>
      <c r="N199" s="2">
        <v>-346366</v>
      </c>
      <c r="O199" t="s">
        <v>3675</v>
      </c>
    </row>
    <row r="200" spans="1:15" x14ac:dyDescent="0.25">
      <c r="A200" s="1">
        <v>60129</v>
      </c>
      <c r="B200" t="s">
        <v>3515</v>
      </c>
      <c r="C200" t="s">
        <v>35</v>
      </c>
      <c r="D200" t="s">
        <v>34</v>
      </c>
      <c r="E200" t="s">
        <v>23</v>
      </c>
      <c r="F200" t="s">
        <v>63</v>
      </c>
      <c r="G200" t="s">
        <v>63</v>
      </c>
      <c r="H200" s="3">
        <v>-1025098</v>
      </c>
      <c r="I200" t="s">
        <v>63</v>
      </c>
      <c r="J200" s="2">
        <v>0</v>
      </c>
      <c r="K200" s="2">
        <v>0</v>
      </c>
      <c r="L200" s="2">
        <v>0</v>
      </c>
      <c r="M200" s="2">
        <v>-267515</v>
      </c>
      <c r="N200" s="2">
        <v>-267515</v>
      </c>
      <c r="O200" t="s">
        <v>3513</v>
      </c>
    </row>
    <row r="201" spans="1:15" x14ac:dyDescent="0.25">
      <c r="A201" s="1">
        <v>65909</v>
      </c>
      <c r="B201" t="s">
        <v>1834</v>
      </c>
      <c r="C201" t="s">
        <v>35</v>
      </c>
      <c r="D201" t="s">
        <v>34</v>
      </c>
      <c r="E201" t="s">
        <v>23</v>
      </c>
      <c r="F201" t="s">
        <v>63</v>
      </c>
      <c r="G201" t="s">
        <v>63</v>
      </c>
      <c r="H201" s="3">
        <v>4370949</v>
      </c>
      <c r="I201" t="s">
        <v>63</v>
      </c>
      <c r="J201" s="2">
        <v>78238</v>
      </c>
      <c r="K201" s="2">
        <v>0</v>
      </c>
      <c r="L201" s="2">
        <v>0</v>
      </c>
      <c r="M201" s="2">
        <v>-392060</v>
      </c>
      <c r="N201" s="2">
        <v>-392060</v>
      </c>
      <c r="O201" t="s">
        <v>1813</v>
      </c>
    </row>
    <row r="202" spans="1:15" x14ac:dyDescent="0.25">
      <c r="A202" s="1">
        <v>60143</v>
      </c>
      <c r="B202" t="s">
        <v>3522</v>
      </c>
      <c r="C202" t="s">
        <v>35</v>
      </c>
      <c r="D202" t="s">
        <v>34</v>
      </c>
      <c r="E202" t="s">
        <v>23</v>
      </c>
      <c r="F202" t="s">
        <v>63</v>
      </c>
      <c r="G202" t="s">
        <v>63</v>
      </c>
      <c r="H202" s="3">
        <v>-151212</v>
      </c>
      <c r="I202" t="s">
        <v>63</v>
      </c>
      <c r="J202" s="2">
        <v>0</v>
      </c>
      <c r="K202" s="2">
        <v>52267</v>
      </c>
      <c r="L202" s="2">
        <v>32721</v>
      </c>
      <c r="M202" s="2">
        <v>-325991</v>
      </c>
      <c r="N202" s="2">
        <v>-325991</v>
      </c>
      <c r="O202" t="s">
        <v>3513</v>
      </c>
    </row>
    <row r="203" spans="1:15" x14ac:dyDescent="0.25">
      <c r="A203" s="1">
        <v>67144</v>
      </c>
      <c r="B203" t="s">
        <v>4257</v>
      </c>
      <c r="C203" t="s">
        <v>35</v>
      </c>
      <c r="D203" t="s">
        <v>34</v>
      </c>
      <c r="E203" t="s">
        <v>23</v>
      </c>
      <c r="F203" t="s">
        <v>63</v>
      </c>
      <c r="G203" t="s">
        <v>63</v>
      </c>
      <c r="H203" s="3">
        <v>9206755</v>
      </c>
      <c r="I203" t="s">
        <v>21</v>
      </c>
      <c r="J203" s="2">
        <v>0</v>
      </c>
      <c r="K203" s="2">
        <v>0</v>
      </c>
      <c r="L203" s="2">
        <v>0</v>
      </c>
      <c r="M203" s="2">
        <v>-533032</v>
      </c>
      <c r="N203" s="2">
        <v>-533032</v>
      </c>
      <c r="O203" t="s">
        <v>4232</v>
      </c>
    </row>
    <row r="204" spans="1:15" x14ac:dyDescent="0.25">
      <c r="A204" s="1">
        <v>63156</v>
      </c>
      <c r="B204" t="s">
        <v>3906</v>
      </c>
      <c r="C204" t="s">
        <v>35</v>
      </c>
      <c r="D204" t="s">
        <v>34</v>
      </c>
      <c r="E204" t="s">
        <v>36</v>
      </c>
      <c r="F204" t="s">
        <v>63</v>
      </c>
      <c r="G204" t="s">
        <v>63</v>
      </c>
      <c r="H204" s="3">
        <v>1410048</v>
      </c>
      <c r="I204" t="s">
        <v>63</v>
      </c>
      <c r="J204" s="2">
        <v>0</v>
      </c>
      <c r="K204" s="2">
        <v>62985</v>
      </c>
      <c r="L204" s="2">
        <v>0</v>
      </c>
      <c r="M204" s="2">
        <v>-168224</v>
      </c>
      <c r="N204" s="2">
        <v>-168224</v>
      </c>
      <c r="O204" t="s">
        <v>3904</v>
      </c>
    </row>
    <row r="205" spans="1:15" x14ac:dyDescent="0.25">
      <c r="A205" s="1">
        <v>62806</v>
      </c>
      <c r="B205" t="s">
        <v>2691</v>
      </c>
      <c r="C205" t="s">
        <v>35</v>
      </c>
      <c r="D205" t="s">
        <v>34</v>
      </c>
      <c r="E205" t="s">
        <v>23</v>
      </c>
      <c r="F205" t="s">
        <v>63</v>
      </c>
      <c r="G205" t="s">
        <v>63</v>
      </c>
      <c r="H205" s="3">
        <v>22000</v>
      </c>
      <c r="I205" t="s">
        <v>21</v>
      </c>
      <c r="J205" s="2">
        <v>0</v>
      </c>
      <c r="K205" s="2">
        <v>0</v>
      </c>
      <c r="L205" s="2">
        <v>0</v>
      </c>
      <c r="M205" s="2">
        <v>-59963</v>
      </c>
      <c r="N205" s="2">
        <v>-59963</v>
      </c>
      <c r="O205" t="s">
        <v>2637</v>
      </c>
    </row>
    <row r="206" spans="1:15" x14ac:dyDescent="0.25">
      <c r="A206" s="1">
        <v>61726</v>
      </c>
      <c r="B206" t="s">
        <v>2242</v>
      </c>
      <c r="C206" t="s">
        <v>35</v>
      </c>
      <c r="D206" t="s">
        <v>34</v>
      </c>
      <c r="E206" t="s">
        <v>23</v>
      </c>
      <c r="F206" t="s">
        <v>63</v>
      </c>
      <c r="G206" t="s">
        <v>63</v>
      </c>
      <c r="H206" s="3">
        <v>44613</v>
      </c>
      <c r="I206" t="s">
        <v>63</v>
      </c>
      <c r="J206" s="2">
        <v>0</v>
      </c>
      <c r="K206" s="2">
        <v>0</v>
      </c>
      <c r="L206" s="2">
        <v>0</v>
      </c>
      <c r="M206" s="2">
        <v>0</v>
      </c>
      <c r="N206" s="2">
        <v>448</v>
      </c>
      <c r="O206" t="s">
        <v>49</v>
      </c>
    </row>
    <row r="207" spans="1:15" x14ac:dyDescent="0.25">
      <c r="A207" s="1">
        <v>62252</v>
      </c>
      <c r="B207" t="s">
        <v>2657</v>
      </c>
      <c r="C207" t="s">
        <v>35</v>
      </c>
      <c r="D207" t="s">
        <v>34</v>
      </c>
      <c r="E207" t="s">
        <v>23</v>
      </c>
      <c r="F207" t="s">
        <v>63</v>
      </c>
      <c r="G207" t="s">
        <v>63</v>
      </c>
      <c r="H207" s="3">
        <v>957445</v>
      </c>
      <c r="I207" t="s">
        <v>63</v>
      </c>
      <c r="J207" s="2">
        <v>44239</v>
      </c>
      <c r="K207" s="2">
        <v>0</v>
      </c>
      <c r="L207" s="2">
        <v>0</v>
      </c>
      <c r="M207" s="2">
        <v>-197749</v>
      </c>
      <c r="N207" s="2">
        <v>-197749</v>
      </c>
      <c r="O207" t="s">
        <v>2637</v>
      </c>
    </row>
    <row r="208" spans="1:15" x14ac:dyDescent="0.25">
      <c r="A208" s="1">
        <v>67606</v>
      </c>
      <c r="B208" t="s">
        <v>1906</v>
      </c>
      <c r="C208" t="s">
        <v>35</v>
      </c>
      <c r="D208" t="s">
        <v>34</v>
      </c>
      <c r="E208" t="s">
        <v>36</v>
      </c>
      <c r="F208" t="s">
        <v>63</v>
      </c>
      <c r="G208" t="s">
        <v>63</v>
      </c>
      <c r="H208" s="3">
        <v>10437363</v>
      </c>
      <c r="I208" t="s">
        <v>63</v>
      </c>
      <c r="J208" s="2">
        <v>0</v>
      </c>
      <c r="K208" s="2">
        <v>121657</v>
      </c>
      <c r="L208" s="2">
        <v>0</v>
      </c>
      <c r="M208" s="2">
        <v>-212691</v>
      </c>
      <c r="N208" s="2">
        <v>-212691</v>
      </c>
      <c r="O208" t="s">
        <v>1882</v>
      </c>
    </row>
    <row r="209" spans="1:15" x14ac:dyDescent="0.25">
      <c r="A209" s="1">
        <v>78185</v>
      </c>
      <c r="B209" t="s">
        <v>3242</v>
      </c>
      <c r="C209" t="s">
        <v>35</v>
      </c>
      <c r="D209" t="s">
        <v>34</v>
      </c>
      <c r="E209" t="s">
        <v>23</v>
      </c>
      <c r="F209" t="s">
        <v>63</v>
      </c>
      <c r="G209" t="s">
        <v>63</v>
      </c>
      <c r="H209" s="3">
        <v>833135</v>
      </c>
      <c r="I209" t="s">
        <v>21</v>
      </c>
      <c r="J209" s="2">
        <v>0</v>
      </c>
      <c r="K209" s="2">
        <v>0</v>
      </c>
      <c r="L209" s="2">
        <v>0</v>
      </c>
      <c r="M209" s="2">
        <v>70287</v>
      </c>
      <c r="N209" s="2">
        <v>70287</v>
      </c>
      <c r="O209" t="s">
        <v>3230</v>
      </c>
    </row>
    <row r="210" spans="1:15" x14ac:dyDescent="0.25">
      <c r="A210" s="1">
        <v>78735</v>
      </c>
      <c r="B210" t="s">
        <v>80</v>
      </c>
      <c r="C210" t="s">
        <v>35</v>
      </c>
      <c r="D210" t="s">
        <v>34</v>
      </c>
      <c r="E210" t="s">
        <v>23</v>
      </c>
      <c r="F210" t="s">
        <v>63</v>
      </c>
      <c r="G210" t="s">
        <v>63</v>
      </c>
      <c r="H210" s="3">
        <v>1894329</v>
      </c>
      <c r="I210" t="s">
        <v>21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t="s">
        <v>57</v>
      </c>
    </row>
    <row r="211" spans="1:15" x14ac:dyDescent="0.25">
      <c r="A211" s="1">
        <v>62162</v>
      </c>
      <c r="B211" t="s">
        <v>2737</v>
      </c>
      <c r="C211" t="s">
        <v>35</v>
      </c>
      <c r="D211" t="s">
        <v>34</v>
      </c>
      <c r="E211" t="s">
        <v>23</v>
      </c>
      <c r="F211" t="s">
        <v>63</v>
      </c>
      <c r="G211" t="s">
        <v>63</v>
      </c>
      <c r="H211" s="3">
        <v>1293922</v>
      </c>
      <c r="I211" t="s">
        <v>63</v>
      </c>
      <c r="J211" s="2">
        <v>43589</v>
      </c>
      <c r="K211" s="2">
        <v>0</v>
      </c>
      <c r="L211" s="2">
        <v>0</v>
      </c>
      <c r="M211" s="2">
        <v>-244407</v>
      </c>
      <c r="N211" s="2">
        <v>-244407</v>
      </c>
      <c r="O211" t="s">
        <v>2726</v>
      </c>
    </row>
    <row r="212" spans="1:15" x14ac:dyDescent="0.25">
      <c r="A212" s="1">
        <v>65310</v>
      </c>
      <c r="B212" t="s">
        <v>4224</v>
      </c>
      <c r="C212" t="s">
        <v>35</v>
      </c>
      <c r="D212" t="s">
        <v>34</v>
      </c>
      <c r="E212" t="s">
        <v>36</v>
      </c>
      <c r="F212" t="s">
        <v>63</v>
      </c>
      <c r="G212" t="s">
        <v>63</v>
      </c>
      <c r="H212" s="3">
        <v>4294848</v>
      </c>
      <c r="I212" t="s">
        <v>63</v>
      </c>
      <c r="J212" s="2">
        <v>328006</v>
      </c>
      <c r="K212" s="2">
        <v>0</v>
      </c>
      <c r="L212" s="2">
        <v>0</v>
      </c>
      <c r="M212" s="2">
        <v>-399300</v>
      </c>
      <c r="N212" s="2">
        <v>-399300</v>
      </c>
      <c r="O212" t="s">
        <v>4208</v>
      </c>
    </row>
    <row r="213" spans="1:15" x14ac:dyDescent="0.25">
      <c r="A213" s="1">
        <v>62114</v>
      </c>
      <c r="B213" t="s">
        <v>4486</v>
      </c>
      <c r="C213" t="s">
        <v>4318</v>
      </c>
      <c r="D213" t="s">
        <v>22</v>
      </c>
      <c r="E213" t="s">
        <v>19</v>
      </c>
      <c r="F213" t="s">
        <v>19</v>
      </c>
      <c r="G213" t="s">
        <v>19</v>
      </c>
      <c r="H213" s="3">
        <v>0</v>
      </c>
      <c r="I213" t="s">
        <v>19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t="s">
        <v>2281</v>
      </c>
    </row>
    <row r="214" spans="1:15" x14ac:dyDescent="0.25">
      <c r="A214" s="1">
        <v>64356</v>
      </c>
      <c r="B214" t="s">
        <v>224</v>
      </c>
      <c r="C214" t="s">
        <v>35</v>
      </c>
      <c r="D214" t="s">
        <v>34</v>
      </c>
      <c r="E214" t="s">
        <v>23</v>
      </c>
      <c r="F214" t="s">
        <v>63</v>
      </c>
      <c r="G214" t="s">
        <v>63</v>
      </c>
      <c r="H214" s="3">
        <v>2834142</v>
      </c>
      <c r="I214" t="s">
        <v>63</v>
      </c>
      <c r="J214" s="2">
        <v>95348</v>
      </c>
      <c r="K214" s="2">
        <v>0</v>
      </c>
      <c r="L214" s="2">
        <v>0</v>
      </c>
      <c r="M214" s="2">
        <v>-139207</v>
      </c>
      <c r="N214" s="2">
        <v>-118326</v>
      </c>
      <c r="O214" t="s">
        <v>4285</v>
      </c>
    </row>
    <row r="215" spans="1:15" x14ac:dyDescent="0.25">
      <c r="A215" s="1">
        <v>67107</v>
      </c>
      <c r="B215" t="s">
        <v>814</v>
      </c>
      <c r="C215" t="s">
        <v>35</v>
      </c>
      <c r="D215" t="s">
        <v>34</v>
      </c>
      <c r="E215" t="s">
        <v>23</v>
      </c>
      <c r="F215" t="s">
        <v>63</v>
      </c>
      <c r="G215" t="s">
        <v>63</v>
      </c>
      <c r="H215" s="3">
        <v>-1337891</v>
      </c>
      <c r="I215" t="s">
        <v>21</v>
      </c>
      <c r="J215" s="2">
        <v>0</v>
      </c>
      <c r="K215" s="2">
        <v>0</v>
      </c>
      <c r="L215" s="2">
        <v>0</v>
      </c>
      <c r="M215" s="2">
        <v>-1483376</v>
      </c>
      <c r="N215" s="2">
        <v>-1483376</v>
      </c>
      <c r="O215" t="s">
        <v>4485</v>
      </c>
    </row>
    <row r="216" spans="1:15" x14ac:dyDescent="0.25">
      <c r="A216" s="1">
        <v>62440</v>
      </c>
      <c r="B216" t="s">
        <v>2511</v>
      </c>
      <c r="C216" t="s">
        <v>35</v>
      </c>
      <c r="D216" t="s">
        <v>34</v>
      </c>
      <c r="E216" t="s">
        <v>23</v>
      </c>
      <c r="F216" t="s">
        <v>63</v>
      </c>
      <c r="G216" t="s">
        <v>63</v>
      </c>
      <c r="H216" s="3">
        <v>2296522</v>
      </c>
      <c r="I216" t="s">
        <v>21</v>
      </c>
      <c r="J216" s="2">
        <v>0</v>
      </c>
      <c r="K216" s="2">
        <v>0</v>
      </c>
      <c r="L216" s="2">
        <v>0</v>
      </c>
      <c r="M216" s="2">
        <v>-353193</v>
      </c>
      <c r="N216" s="2">
        <v>-353193</v>
      </c>
      <c r="O216" t="s">
        <v>2437</v>
      </c>
    </row>
    <row r="217" spans="1:15" x14ac:dyDescent="0.25">
      <c r="A217" s="1">
        <v>61006</v>
      </c>
      <c r="B217" t="s">
        <v>1198</v>
      </c>
      <c r="C217" t="s">
        <v>35</v>
      </c>
      <c r="D217" t="s">
        <v>34</v>
      </c>
      <c r="E217" t="s">
        <v>36</v>
      </c>
      <c r="F217" t="s">
        <v>63</v>
      </c>
      <c r="G217" t="s">
        <v>63</v>
      </c>
      <c r="H217" s="3">
        <v>654321</v>
      </c>
      <c r="I217" t="s">
        <v>63</v>
      </c>
      <c r="J217" s="2">
        <v>124052</v>
      </c>
      <c r="K217" s="2">
        <v>0</v>
      </c>
      <c r="L217" s="2">
        <v>0</v>
      </c>
      <c r="M217" s="2">
        <v>22289</v>
      </c>
      <c r="N217" s="2">
        <v>22289</v>
      </c>
      <c r="O217" t="s">
        <v>4350</v>
      </c>
    </row>
    <row r="218" spans="1:15" x14ac:dyDescent="0.25">
      <c r="A218" s="1">
        <v>63389</v>
      </c>
      <c r="B218" t="s">
        <v>2840</v>
      </c>
      <c r="C218" t="s">
        <v>35</v>
      </c>
      <c r="D218" t="s">
        <v>34</v>
      </c>
      <c r="E218" t="s">
        <v>23</v>
      </c>
      <c r="F218" t="s">
        <v>63</v>
      </c>
      <c r="G218" t="s">
        <v>63</v>
      </c>
      <c r="H218" s="3">
        <v>1923881</v>
      </c>
      <c r="I218" t="s">
        <v>63</v>
      </c>
      <c r="J218" s="2">
        <v>15949</v>
      </c>
      <c r="K218" s="2">
        <v>0</v>
      </c>
      <c r="L218" s="2">
        <v>0</v>
      </c>
      <c r="M218" s="2">
        <v>-147639</v>
      </c>
      <c r="N218" s="2">
        <v>-147639</v>
      </c>
      <c r="O218" t="s">
        <v>2726</v>
      </c>
    </row>
    <row r="219" spans="1:15" x14ac:dyDescent="0.25">
      <c r="A219" s="1">
        <v>64978</v>
      </c>
      <c r="B219" t="s">
        <v>1423</v>
      </c>
      <c r="C219" t="s">
        <v>35</v>
      </c>
      <c r="D219" t="s">
        <v>34</v>
      </c>
      <c r="E219" t="s">
        <v>23</v>
      </c>
      <c r="F219" t="s">
        <v>63</v>
      </c>
      <c r="G219" t="s">
        <v>63</v>
      </c>
      <c r="H219" s="3">
        <v>-377</v>
      </c>
      <c r="I219" t="s">
        <v>21</v>
      </c>
      <c r="J219" s="2">
        <v>0</v>
      </c>
      <c r="K219" s="2">
        <v>0</v>
      </c>
      <c r="L219" s="2">
        <v>0</v>
      </c>
      <c r="M219" s="2">
        <v>-6481</v>
      </c>
      <c r="N219" s="2">
        <v>-6481</v>
      </c>
      <c r="O219" t="s">
        <v>1408</v>
      </c>
    </row>
    <row r="220" spans="1:15" x14ac:dyDescent="0.25">
      <c r="A220" s="1">
        <v>65686</v>
      </c>
      <c r="B220" t="s">
        <v>1493</v>
      </c>
      <c r="C220" t="s">
        <v>35</v>
      </c>
      <c r="D220" t="s">
        <v>34</v>
      </c>
      <c r="E220" t="s">
        <v>23</v>
      </c>
      <c r="F220" t="s">
        <v>63</v>
      </c>
      <c r="G220" t="s">
        <v>63</v>
      </c>
      <c r="H220" s="3">
        <v>5597568</v>
      </c>
      <c r="I220" t="s">
        <v>63</v>
      </c>
      <c r="J220" s="2">
        <v>32784</v>
      </c>
      <c r="K220" s="2">
        <v>0</v>
      </c>
      <c r="L220" s="2">
        <v>0</v>
      </c>
      <c r="M220" s="2">
        <v>-247032</v>
      </c>
      <c r="N220" s="2">
        <v>-247032</v>
      </c>
      <c r="O220" t="s">
        <v>1487</v>
      </c>
    </row>
    <row r="221" spans="1:15" x14ac:dyDescent="0.25">
      <c r="A221" s="1">
        <v>68001</v>
      </c>
      <c r="B221" t="s">
        <v>743</v>
      </c>
      <c r="C221" t="s">
        <v>35</v>
      </c>
      <c r="D221" t="s">
        <v>34</v>
      </c>
      <c r="E221" t="s">
        <v>23</v>
      </c>
      <c r="F221" t="s">
        <v>63</v>
      </c>
      <c r="G221" t="s">
        <v>63</v>
      </c>
      <c r="H221" s="3">
        <v>1611530</v>
      </c>
      <c r="I221" t="s">
        <v>63</v>
      </c>
      <c r="J221" s="2">
        <v>0</v>
      </c>
      <c r="K221" s="2">
        <v>6022</v>
      </c>
      <c r="L221" s="2">
        <v>0</v>
      </c>
      <c r="M221" s="2">
        <v>6022</v>
      </c>
      <c r="N221" s="2">
        <v>6022</v>
      </c>
      <c r="O221" t="s">
        <v>686</v>
      </c>
    </row>
    <row r="222" spans="1:15" x14ac:dyDescent="0.25">
      <c r="A222" s="1">
        <v>61531</v>
      </c>
      <c r="B222" t="s">
        <v>860</v>
      </c>
      <c r="C222" t="s">
        <v>35</v>
      </c>
      <c r="D222" t="s">
        <v>34</v>
      </c>
      <c r="E222" t="s">
        <v>23</v>
      </c>
      <c r="F222" t="s">
        <v>63</v>
      </c>
      <c r="G222" t="s">
        <v>63</v>
      </c>
      <c r="H222" s="3">
        <v>706025</v>
      </c>
      <c r="I222" t="s">
        <v>21</v>
      </c>
      <c r="J222" s="2">
        <v>0</v>
      </c>
      <c r="K222" s="2">
        <v>0</v>
      </c>
      <c r="L222" s="2">
        <v>0</v>
      </c>
      <c r="M222" s="2">
        <v>166845</v>
      </c>
      <c r="N222" s="2">
        <v>166845</v>
      </c>
      <c r="O222" t="s">
        <v>846</v>
      </c>
    </row>
    <row r="223" spans="1:15" x14ac:dyDescent="0.25">
      <c r="A223" s="1">
        <v>64971</v>
      </c>
      <c r="B223" t="s">
        <v>1417</v>
      </c>
      <c r="C223" t="s">
        <v>35</v>
      </c>
      <c r="D223" t="s">
        <v>34</v>
      </c>
      <c r="E223" t="s">
        <v>36</v>
      </c>
      <c r="F223" t="s">
        <v>63</v>
      </c>
      <c r="G223" t="s">
        <v>63</v>
      </c>
      <c r="H223" s="3">
        <v>514582</v>
      </c>
      <c r="I223" t="s">
        <v>63</v>
      </c>
      <c r="J223" s="2">
        <v>61909</v>
      </c>
      <c r="K223" s="2">
        <v>0</v>
      </c>
      <c r="L223" s="2">
        <v>0</v>
      </c>
      <c r="M223" s="2">
        <v>52089</v>
      </c>
      <c r="N223" s="2">
        <v>52089</v>
      </c>
      <c r="O223" t="s">
        <v>1408</v>
      </c>
    </row>
    <row r="224" spans="1:15" x14ac:dyDescent="0.25">
      <c r="A224" s="1">
        <v>64968</v>
      </c>
      <c r="B224" t="s">
        <v>1410</v>
      </c>
      <c r="C224" t="s">
        <v>35</v>
      </c>
      <c r="D224" t="s">
        <v>34</v>
      </c>
      <c r="E224" t="s">
        <v>36</v>
      </c>
      <c r="F224" t="s">
        <v>63</v>
      </c>
      <c r="G224" t="s">
        <v>63</v>
      </c>
      <c r="H224" s="3">
        <v>369989</v>
      </c>
      <c r="I224" t="s">
        <v>63</v>
      </c>
      <c r="J224" s="2">
        <v>16299</v>
      </c>
      <c r="K224" s="2">
        <v>0</v>
      </c>
      <c r="L224" s="2">
        <v>0</v>
      </c>
      <c r="M224" s="2">
        <v>19110</v>
      </c>
      <c r="N224" s="2">
        <v>19110</v>
      </c>
      <c r="O224" t="s">
        <v>1408</v>
      </c>
    </row>
    <row r="225" spans="1:15" x14ac:dyDescent="0.25">
      <c r="A225" s="1">
        <v>66296</v>
      </c>
      <c r="B225" t="s">
        <v>1701</v>
      </c>
      <c r="C225" t="s">
        <v>35</v>
      </c>
      <c r="D225" t="s">
        <v>34</v>
      </c>
      <c r="E225" t="s">
        <v>36</v>
      </c>
      <c r="F225" t="s">
        <v>63</v>
      </c>
      <c r="G225" t="s">
        <v>63</v>
      </c>
      <c r="H225" s="3">
        <v>11069562</v>
      </c>
      <c r="I225" t="s">
        <v>63</v>
      </c>
      <c r="J225" s="2">
        <v>114260</v>
      </c>
      <c r="K225" s="2">
        <v>0</v>
      </c>
      <c r="L225" s="2">
        <v>0</v>
      </c>
      <c r="M225" s="2">
        <v>-354571</v>
      </c>
      <c r="N225" s="2">
        <v>-354571</v>
      </c>
      <c r="O225" t="s">
        <v>1694</v>
      </c>
    </row>
    <row r="226" spans="1:15" x14ac:dyDescent="0.25">
      <c r="A226" s="1">
        <v>61480</v>
      </c>
      <c r="B226" t="s">
        <v>2310</v>
      </c>
      <c r="C226" t="s">
        <v>35</v>
      </c>
      <c r="D226" t="s">
        <v>34</v>
      </c>
      <c r="E226" t="s">
        <v>36</v>
      </c>
      <c r="F226" t="s">
        <v>63</v>
      </c>
      <c r="G226" t="s">
        <v>63</v>
      </c>
      <c r="H226" s="3">
        <v>500228</v>
      </c>
      <c r="I226" t="s">
        <v>21</v>
      </c>
      <c r="J226" s="2">
        <v>0</v>
      </c>
      <c r="K226" s="2">
        <v>0</v>
      </c>
      <c r="L226" s="2">
        <v>0</v>
      </c>
      <c r="M226" s="2">
        <v>-271220</v>
      </c>
      <c r="N226" s="2">
        <v>-271220</v>
      </c>
      <c r="O226" t="s">
        <v>2281</v>
      </c>
    </row>
    <row r="227" spans="1:15" x14ac:dyDescent="0.25">
      <c r="A227" s="1">
        <v>63320</v>
      </c>
      <c r="B227" t="s">
        <v>1652</v>
      </c>
      <c r="C227" t="s">
        <v>35</v>
      </c>
      <c r="D227" t="s">
        <v>34</v>
      </c>
      <c r="E227" t="s">
        <v>36</v>
      </c>
      <c r="F227" t="s">
        <v>63</v>
      </c>
      <c r="G227" t="s">
        <v>63</v>
      </c>
      <c r="H227" s="3">
        <v>8687178</v>
      </c>
      <c r="I227" t="s">
        <v>63</v>
      </c>
      <c r="J227" s="2">
        <v>32789</v>
      </c>
      <c r="K227" s="2">
        <v>0</v>
      </c>
      <c r="L227" s="2">
        <v>0</v>
      </c>
      <c r="M227" s="2">
        <v>-615185</v>
      </c>
      <c r="N227" s="2">
        <v>-615185</v>
      </c>
      <c r="O227" t="s">
        <v>1646</v>
      </c>
    </row>
    <row r="228" spans="1:15" x14ac:dyDescent="0.25">
      <c r="A228" s="1">
        <v>66253</v>
      </c>
      <c r="B228" t="s">
        <v>771</v>
      </c>
      <c r="C228" t="s">
        <v>35</v>
      </c>
      <c r="D228" t="s">
        <v>34</v>
      </c>
      <c r="E228" t="s">
        <v>36</v>
      </c>
      <c r="F228" t="s">
        <v>63</v>
      </c>
      <c r="G228" t="s">
        <v>63</v>
      </c>
      <c r="H228" s="3">
        <v>3169146</v>
      </c>
      <c r="I228" t="s">
        <v>63</v>
      </c>
      <c r="J228" s="2">
        <v>0</v>
      </c>
      <c r="K228" s="2">
        <v>22249</v>
      </c>
      <c r="L228" s="2">
        <v>116</v>
      </c>
      <c r="M228" s="2">
        <v>-567846</v>
      </c>
      <c r="N228" s="2">
        <v>-567846</v>
      </c>
      <c r="O228" t="s">
        <v>4484</v>
      </c>
    </row>
    <row r="229" spans="1:15" x14ac:dyDescent="0.25">
      <c r="A229" s="1">
        <v>61186</v>
      </c>
      <c r="B229" t="s">
        <v>4483</v>
      </c>
      <c r="C229" t="s">
        <v>35</v>
      </c>
      <c r="D229" t="s">
        <v>34</v>
      </c>
      <c r="E229" t="s">
        <v>23</v>
      </c>
      <c r="F229" t="s">
        <v>63</v>
      </c>
      <c r="G229" t="s">
        <v>21</v>
      </c>
      <c r="H229" s="3">
        <v>0</v>
      </c>
      <c r="I229" t="s">
        <v>63</v>
      </c>
      <c r="J229" s="2">
        <v>12185</v>
      </c>
      <c r="K229" s="2">
        <v>0</v>
      </c>
      <c r="L229" s="2">
        <v>0</v>
      </c>
      <c r="M229" s="2">
        <v>-41548</v>
      </c>
      <c r="N229" s="2">
        <v>-41548</v>
      </c>
      <c r="O229" t="s">
        <v>846</v>
      </c>
    </row>
    <row r="230" spans="1:15" x14ac:dyDescent="0.25">
      <c r="A230" s="1">
        <v>64856</v>
      </c>
      <c r="B230" t="s">
        <v>321</v>
      </c>
      <c r="C230" t="s">
        <v>35</v>
      </c>
      <c r="D230" t="s">
        <v>34</v>
      </c>
      <c r="E230" t="s">
        <v>36</v>
      </c>
      <c r="F230" t="s">
        <v>63</v>
      </c>
      <c r="G230" t="s">
        <v>63</v>
      </c>
      <c r="H230" s="3">
        <v>4223866</v>
      </c>
      <c r="I230" t="s">
        <v>63</v>
      </c>
      <c r="J230" s="2">
        <v>0</v>
      </c>
      <c r="K230" s="2">
        <v>17018</v>
      </c>
      <c r="L230" s="2">
        <v>0</v>
      </c>
      <c r="M230" s="2">
        <v>-187644</v>
      </c>
      <c r="N230" s="2">
        <v>-187644</v>
      </c>
      <c r="O230" t="s">
        <v>4283</v>
      </c>
    </row>
    <row r="231" spans="1:15" x14ac:dyDescent="0.25">
      <c r="A231" s="1">
        <v>62074</v>
      </c>
      <c r="B231" t="s">
        <v>2280</v>
      </c>
      <c r="C231" t="s">
        <v>35</v>
      </c>
      <c r="D231" t="s">
        <v>34</v>
      </c>
      <c r="E231" t="s">
        <v>23</v>
      </c>
      <c r="F231" t="s">
        <v>63</v>
      </c>
      <c r="G231" t="s">
        <v>63</v>
      </c>
      <c r="H231" s="3">
        <v>-2386136</v>
      </c>
      <c r="I231" t="s">
        <v>63</v>
      </c>
      <c r="J231" s="2">
        <v>299697</v>
      </c>
      <c r="K231" s="2">
        <v>0</v>
      </c>
      <c r="L231" s="2">
        <v>0</v>
      </c>
      <c r="M231" s="2">
        <v>-374491</v>
      </c>
      <c r="N231" s="2">
        <v>-374491</v>
      </c>
      <c r="O231" t="s">
        <v>49</v>
      </c>
    </row>
    <row r="232" spans="1:15" x14ac:dyDescent="0.25">
      <c r="A232" s="1">
        <v>61917</v>
      </c>
      <c r="B232" t="s">
        <v>879</v>
      </c>
      <c r="C232" t="s">
        <v>35</v>
      </c>
      <c r="D232" t="s">
        <v>34</v>
      </c>
      <c r="E232" t="s">
        <v>23</v>
      </c>
      <c r="F232" t="s">
        <v>63</v>
      </c>
      <c r="G232" t="s">
        <v>63</v>
      </c>
      <c r="H232" s="3">
        <v>-248195</v>
      </c>
      <c r="I232" t="s">
        <v>63</v>
      </c>
      <c r="J232" s="2">
        <v>55644</v>
      </c>
      <c r="K232" s="2">
        <v>0</v>
      </c>
      <c r="L232" s="2">
        <v>0</v>
      </c>
      <c r="M232" s="2">
        <v>-190071</v>
      </c>
      <c r="N232" s="2">
        <v>-190071</v>
      </c>
      <c r="O232" t="s">
        <v>865</v>
      </c>
    </row>
    <row r="233" spans="1:15" x14ac:dyDescent="0.25">
      <c r="A233" s="1">
        <v>78339</v>
      </c>
      <c r="B233" t="s">
        <v>3255</v>
      </c>
      <c r="C233" t="s">
        <v>35</v>
      </c>
      <c r="D233" t="s">
        <v>34</v>
      </c>
      <c r="E233" t="s">
        <v>23</v>
      </c>
      <c r="F233" t="s">
        <v>63</v>
      </c>
      <c r="G233" t="s">
        <v>63</v>
      </c>
      <c r="H233" s="3">
        <v>710476</v>
      </c>
      <c r="I233" t="s">
        <v>21</v>
      </c>
      <c r="J233" s="2">
        <v>0</v>
      </c>
      <c r="K233" s="2">
        <v>0</v>
      </c>
      <c r="L233" s="2">
        <v>0</v>
      </c>
      <c r="M233" s="2">
        <v>-376787</v>
      </c>
      <c r="N233" s="2">
        <v>-376787</v>
      </c>
      <c r="O233" t="s">
        <v>3230</v>
      </c>
    </row>
    <row r="234" spans="1:15" x14ac:dyDescent="0.25">
      <c r="A234" s="1">
        <v>66670</v>
      </c>
      <c r="B234" t="s">
        <v>928</v>
      </c>
      <c r="C234" t="s">
        <v>35</v>
      </c>
      <c r="D234" t="s">
        <v>34</v>
      </c>
      <c r="E234" t="s">
        <v>36</v>
      </c>
      <c r="F234" t="s">
        <v>63</v>
      </c>
      <c r="G234" t="s">
        <v>63</v>
      </c>
      <c r="H234" s="3">
        <v>7630398</v>
      </c>
      <c r="I234" t="s">
        <v>63</v>
      </c>
      <c r="J234" s="2">
        <v>30364</v>
      </c>
      <c r="K234" s="2">
        <v>0</v>
      </c>
      <c r="L234" s="2">
        <v>0</v>
      </c>
      <c r="M234" s="2">
        <v>-264547</v>
      </c>
      <c r="N234" s="2">
        <v>-264547</v>
      </c>
      <c r="O234" t="s">
        <v>923</v>
      </c>
    </row>
    <row r="235" spans="1:15" x14ac:dyDescent="0.25">
      <c r="A235" s="1">
        <v>62805</v>
      </c>
      <c r="B235" t="s">
        <v>2688</v>
      </c>
      <c r="C235" t="s">
        <v>35</v>
      </c>
      <c r="D235" t="s">
        <v>34</v>
      </c>
      <c r="E235" t="s">
        <v>23</v>
      </c>
      <c r="F235" t="s">
        <v>63</v>
      </c>
      <c r="G235" t="s">
        <v>63</v>
      </c>
      <c r="H235" s="3">
        <v>3447480</v>
      </c>
      <c r="I235" t="s">
        <v>21</v>
      </c>
      <c r="J235" s="2">
        <v>0</v>
      </c>
      <c r="K235" s="2">
        <v>0</v>
      </c>
      <c r="L235" s="2">
        <v>0</v>
      </c>
      <c r="M235" s="2">
        <v>-243026</v>
      </c>
      <c r="N235" s="2">
        <v>-243026</v>
      </c>
      <c r="O235" t="s">
        <v>2637</v>
      </c>
    </row>
    <row r="236" spans="1:15" x14ac:dyDescent="0.25">
      <c r="A236" s="1">
        <v>63544</v>
      </c>
      <c r="B236" t="s">
        <v>3707</v>
      </c>
      <c r="C236" t="s">
        <v>35</v>
      </c>
      <c r="D236" t="s">
        <v>34</v>
      </c>
      <c r="E236" t="s">
        <v>23</v>
      </c>
      <c r="F236" t="s">
        <v>63</v>
      </c>
      <c r="G236" t="s">
        <v>63</v>
      </c>
      <c r="H236" s="3">
        <v>277632</v>
      </c>
      <c r="I236" t="s">
        <v>63</v>
      </c>
      <c r="J236" s="2">
        <v>69794</v>
      </c>
      <c r="K236" s="2">
        <v>0</v>
      </c>
      <c r="L236" s="2">
        <v>0</v>
      </c>
      <c r="M236" s="2">
        <v>-127031</v>
      </c>
      <c r="N236" s="2">
        <v>-127031</v>
      </c>
      <c r="O236" t="s">
        <v>3675</v>
      </c>
    </row>
    <row r="237" spans="1:15" x14ac:dyDescent="0.25">
      <c r="A237" s="1">
        <v>62284</v>
      </c>
      <c r="B237" t="s">
        <v>2558</v>
      </c>
      <c r="C237" t="s">
        <v>35</v>
      </c>
      <c r="D237" t="s">
        <v>34</v>
      </c>
      <c r="E237" t="s">
        <v>36</v>
      </c>
      <c r="F237" t="s">
        <v>63</v>
      </c>
      <c r="G237" t="s">
        <v>63</v>
      </c>
      <c r="H237" s="3">
        <v>601561</v>
      </c>
      <c r="I237" t="s">
        <v>63</v>
      </c>
      <c r="J237" s="2">
        <v>71528</v>
      </c>
      <c r="K237" s="2">
        <v>0</v>
      </c>
      <c r="L237" s="2">
        <v>0</v>
      </c>
      <c r="M237" s="2">
        <v>-162188</v>
      </c>
      <c r="N237" s="2">
        <v>-237700</v>
      </c>
      <c r="O237" t="s">
        <v>27</v>
      </c>
    </row>
    <row r="238" spans="1:15" x14ac:dyDescent="0.25">
      <c r="A238" s="1">
        <v>63059</v>
      </c>
      <c r="B238" t="s">
        <v>3741</v>
      </c>
      <c r="C238" t="s">
        <v>35</v>
      </c>
      <c r="D238" t="s">
        <v>34</v>
      </c>
      <c r="E238" t="s">
        <v>23</v>
      </c>
      <c r="F238" t="s">
        <v>63</v>
      </c>
      <c r="G238" t="s">
        <v>63</v>
      </c>
      <c r="H238" s="3">
        <v>2321808</v>
      </c>
      <c r="I238" t="s">
        <v>63</v>
      </c>
      <c r="J238" s="2">
        <v>0</v>
      </c>
      <c r="K238" s="2">
        <v>134468</v>
      </c>
      <c r="L238" s="2">
        <v>0</v>
      </c>
      <c r="M238" s="2">
        <v>-287854</v>
      </c>
      <c r="N238" s="2">
        <v>-287854</v>
      </c>
      <c r="O238" t="s">
        <v>3739</v>
      </c>
    </row>
    <row r="239" spans="1:15" x14ac:dyDescent="0.25">
      <c r="A239" s="1">
        <v>66702</v>
      </c>
      <c r="B239" t="s">
        <v>3895</v>
      </c>
      <c r="C239" t="s">
        <v>35</v>
      </c>
      <c r="D239" t="s">
        <v>34</v>
      </c>
      <c r="E239" t="s">
        <v>23</v>
      </c>
      <c r="F239" t="s">
        <v>63</v>
      </c>
      <c r="G239" t="s">
        <v>63</v>
      </c>
      <c r="H239" s="3">
        <v>1998222</v>
      </c>
      <c r="I239" t="s">
        <v>21</v>
      </c>
      <c r="J239" s="2">
        <v>0</v>
      </c>
      <c r="K239" s="2">
        <v>0</v>
      </c>
      <c r="L239" s="2">
        <v>0</v>
      </c>
      <c r="M239" s="2">
        <v>-268373</v>
      </c>
      <c r="N239" s="2">
        <v>-268373</v>
      </c>
      <c r="O239" t="s">
        <v>3871</v>
      </c>
    </row>
    <row r="240" spans="1:15" x14ac:dyDescent="0.25">
      <c r="A240" s="1">
        <v>67583</v>
      </c>
      <c r="B240" t="s">
        <v>4004</v>
      </c>
      <c r="C240" t="s">
        <v>35</v>
      </c>
      <c r="D240" t="s">
        <v>34</v>
      </c>
      <c r="E240" t="s">
        <v>23</v>
      </c>
      <c r="F240" t="s">
        <v>63</v>
      </c>
      <c r="G240" t="s">
        <v>63</v>
      </c>
      <c r="H240" s="3">
        <v>4145398</v>
      </c>
      <c r="I240" t="s">
        <v>21</v>
      </c>
      <c r="J240" s="2">
        <v>0</v>
      </c>
      <c r="K240" s="2">
        <v>0</v>
      </c>
      <c r="L240" s="2">
        <v>0</v>
      </c>
      <c r="M240" s="2">
        <v>-379515</v>
      </c>
      <c r="N240" s="2">
        <v>-379515</v>
      </c>
      <c r="O240" t="s">
        <v>3958</v>
      </c>
    </row>
    <row r="241" spans="1:15" x14ac:dyDescent="0.25">
      <c r="A241" s="1">
        <v>67581</v>
      </c>
      <c r="B241" t="s">
        <v>4002</v>
      </c>
      <c r="C241" t="s">
        <v>35</v>
      </c>
      <c r="D241" t="s">
        <v>34</v>
      </c>
      <c r="E241" t="s">
        <v>23</v>
      </c>
      <c r="F241" t="s">
        <v>63</v>
      </c>
      <c r="G241" t="s">
        <v>63</v>
      </c>
      <c r="H241" s="3">
        <v>5354640</v>
      </c>
      <c r="I241" t="s">
        <v>21</v>
      </c>
      <c r="J241" s="2">
        <v>0</v>
      </c>
      <c r="K241" s="2">
        <v>0</v>
      </c>
      <c r="L241" s="2">
        <v>0</v>
      </c>
      <c r="M241" s="2">
        <v>-307834</v>
      </c>
      <c r="N241" s="2">
        <v>-307834</v>
      </c>
      <c r="O241" t="s">
        <v>3958</v>
      </c>
    </row>
    <row r="242" spans="1:15" x14ac:dyDescent="0.25">
      <c r="A242" s="1">
        <v>63723</v>
      </c>
      <c r="B242" t="s">
        <v>142</v>
      </c>
      <c r="C242" t="s">
        <v>35</v>
      </c>
      <c r="D242" t="s">
        <v>34</v>
      </c>
      <c r="E242" t="s">
        <v>23</v>
      </c>
      <c r="F242" t="s">
        <v>63</v>
      </c>
      <c r="G242" t="s">
        <v>63</v>
      </c>
      <c r="H242" s="3">
        <v>2407008</v>
      </c>
      <c r="I242" t="s">
        <v>21</v>
      </c>
      <c r="J242" s="2">
        <v>0</v>
      </c>
      <c r="K242" s="2">
        <v>0</v>
      </c>
      <c r="L242" s="2">
        <v>0</v>
      </c>
      <c r="M242" s="2">
        <v>-408553</v>
      </c>
      <c r="N242" s="2">
        <v>-408553</v>
      </c>
      <c r="O242" t="s">
        <v>4285</v>
      </c>
    </row>
    <row r="243" spans="1:15" x14ac:dyDescent="0.25">
      <c r="A243" s="1">
        <v>62075</v>
      </c>
      <c r="B243" t="s">
        <v>2420</v>
      </c>
      <c r="C243" t="s">
        <v>35</v>
      </c>
      <c r="D243" t="s">
        <v>34</v>
      </c>
      <c r="E243" t="s">
        <v>23</v>
      </c>
      <c r="F243" t="s">
        <v>63</v>
      </c>
      <c r="G243" t="s">
        <v>63</v>
      </c>
      <c r="H243" s="3">
        <v>1834760</v>
      </c>
      <c r="I243" t="s">
        <v>63</v>
      </c>
      <c r="J243" s="2">
        <v>0</v>
      </c>
      <c r="K243" s="2">
        <v>0</v>
      </c>
      <c r="L243" s="2">
        <v>0</v>
      </c>
      <c r="M243" s="2">
        <v>-439905</v>
      </c>
      <c r="N243" s="2">
        <v>-439905</v>
      </c>
      <c r="O243" t="s">
        <v>4482</v>
      </c>
    </row>
    <row r="244" spans="1:15" x14ac:dyDescent="0.25">
      <c r="A244" s="1">
        <v>62650</v>
      </c>
      <c r="B244" t="s">
        <v>2671</v>
      </c>
      <c r="C244" t="s">
        <v>35</v>
      </c>
      <c r="D244" t="s">
        <v>34</v>
      </c>
      <c r="E244" t="s">
        <v>23</v>
      </c>
      <c r="F244" t="s">
        <v>63</v>
      </c>
      <c r="G244" t="s">
        <v>63</v>
      </c>
      <c r="H244" s="3">
        <v>-432296</v>
      </c>
      <c r="I244" t="s">
        <v>21</v>
      </c>
      <c r="J244" s="2">
        <v>0</v>
      </c>
      <c r="K244" s="2">
        <v>0</v>
      </c>
      <c r="L244" s="2">
        <v>0</v>
      </c>
      <c r="M244" s="2">
        <v>-370910</v>
      </c>
      <c r="N244" s="2">
        <v>-370910</v>
      </c>
      <c r="O244" t="s">
        <v>2637</v>
      </c>
    </row>
    <row r="245" spans="1:15" x14ac:dyDescent="0.25">
      <c r="A245" s="1">
        <v>62935</v>
      </c>
      <c r="B245" t="s">
        <v>2708</v>
      </c>
      <c r="C245" t="s">
        <v>35</v>
      </c>
      <c r="D245" t="s">
        <v>34</v>
      </c>
      <c r="E245" t="s">
        <v>23</v>
      </c>
      <c r="F245" t="s">
        <v>63</v>
      </c>
      <c r="G245" t="s">
        <v>63</v>
      </c>
      <c r="H245" s="3">
        <v>-382137</v>
      </c>
      <c r="I245" t="s">
        <v>21</v>
      </c>
      <c r="J245" s="2">
        <v>0</v>
      </c>
      <c r="K245" s="2">
        <v>0</v>
      </c>
      <c r="L245" s="2">
        <v>0</v>
      </c>
      <c r="M245" s="2">
        <v>-146229</v>
      </c>
      <c r="N245" s="2">
        <v>-146229</v>
      </c>
      <c r="O245" t="s">
        <v>2637</v>
      </c>
    </row>
    <row r="246" spans="1:15" x14ac:dyDescent="0.25">
      <c r="A246" s="1">
        <v>62188</v>
      </c>
      <c r="B246" t="s">
        <v>545</v>
      </c>
      <c r="C246" t="s">
        <v>35</v>
      </c>
      <c r="D246" t="s">
        <v>34</v>
      </c>
      <c r="E246" t="s">
        <v>36</v>
      </c>
      <c r="F246" t="s">
        <v>63</v>
      </c>
      <c r="G246" t="s">
        <v>63</v>
      </c>
      <c r="H246" s="3">
        <v>7595400</v>
      </c>
      <c r="I246" t="s">
        <v>21</v>
      </c>
      <c r="J246" s="2">
        <v>0</v>
      </c>
      <c r="K246" s="2">
        <v>0</v>
      </c>
      <c r="L246" s="2">
        <v>0</v>
      </c>
      <c r="M246" s="2">
        <v>289229</v>
      </c>
      <c r="N246" s="2">
        <v>289229</v>
      </c>
      <c r="O246" t="s">
        <v>533</v>
      </c>
    </row>
    <row r="247" spans="1:15" x14ac:dyDescent="0.25">
      <c r="A247" s="1">
        <v>60548</v>
      </c>
      <c r="B247" t="s">
        <v>4481</v>
      </c>
      <c r="C247" t="s">
        <v>35</v>
      </c>
      <c r="D247" t="s">
        <v>34</v>
      </c>
      <c r="E247" t="s">
        <v>36</v>
      </c>
      <c r="F247" t="s">
        <v>63</v>
      </c>
      <c r="G247" t="s">
        <v>21</v>
      </c>
      <c r="H247" s="3">
        <v>0</v>
      </c>
      <c r="I247" t="s">
        <v>63</v>
      </c>
      <c r="J247" s="2">
        <v>0</v>
      </c>
      <c r="K247" s="2">
        <v>0</v>
      </c>
      <c r="L247" s="2">
        <v>4531</v>
      </c>
      <c r="M247" s="2">
        <v>-527834</v>
      </c>
      <c r="N247" s="2">
        <v>-529478</v>
      </c>
      <c r="O247" t="s">
        <v>3513</v>
      </c>
    </row>
    <row r="248" spans="1:15" x14ac:dyDescent="0.25">
      <c r="A248" s="1">
        <v>65386</v>
      </c>
      <c r="B248" t="s">
        <v>399</v>
      </c>
      <c r="C248" t="s">
        <v>35</v>
      </c>
      <c r="D248" t="s">
        <v>34</v>
      </c>
      <c r="E248" t="s">
        <v>36</v>
      </c>
      <c r="F248" t="s">
        <v>63</v>
      </c>
      <c r="G248" t="s">
        <v>63</v>
      </c>
      <c r="H248" s="3">
        <v>8419993</v>
      </c>
      <c r="I248" t="s">
        <v>63</v>
      </c>
      <c r="J248" s="2">
        <v>7426</v>
      </c>
      <c r="K248" s="2">
        <v>0</v>
      </c>
      <c r="L248" s="2">
        <v>0</v>
      </c>
      <c r="M248" s="2">
        <v>-334880</v>
      </c>
      <c r="N248" s="2">
        <v>-334880</v>
      </c>
      <c r="O248" t="s">
        <v>378</v>
      </c>
    </row>
    <row r="249" spans="1:15" x14ac:dyDescent="0.25">
      <c r="A249" s="1">
        <v>61720</v>
      </c>
      <c r="B249" t="s">
        <v>2531</v>
      </c>
      <c r="C249" t="s">
        <v>35</v>
      </c>
      <c r="D249" t="s">
        <v>34</v>
      </c>
      <c r="E249" t="s">
        <v>23</v>
      </c>
      <c r="F249" t="s">
        <v>63</v>
      </c>
      <c r="G249" t="s">
        <v>63</v>
      </c>
      <c r="H249" s="3">
        <v>133769</v>
      </c>
      <c r="I249" t="s">
        <v>63</v>
      </c>
      <c r="J249" s="2">
        <v>41927</v>
      </c>
      <c r="K249" s="2">
        <v>0</v>
      </c>
      <c r="L249" s="2">
        <v>0</v>
      </c>
      <c r="M249" s="2">
        <v>-85532</v>
      </c>
      <c r="N249" s="2">
        <v>-93229</v>
      </c>
      <c r="O249" t="s">
        <v>27</v>
      </c>
    </row>
    <row r="250" spans="1:15" x14ac:dyDescent="0.25">
      <c r="A250" s="1">
        <v>61517</v>
      </c>
      <c r="B250" t="s">
        <v>2313</v>
      </c>
      <c r="C250" t="s">
        <v>35</v>
      </c>
      <c r="D250" t="s">
        <v>34</v>
      </c>
      <c r="E250" t="s">
        <v>23</v>
      </c>
      <c r="F250" t="s">
        <v>63</v>
      </c>
      <c r="G250" t="s">
        <v>63</v>
      </c>
      <c r="H250" s="3">
        <v>1641562</v>
      </c>
      <c r="I250" t="s">
        <v>21</v>
      </c>
      <c r="J250" s="2">
        <v>0</v>
      </c>
      <c r="K250" s="2">
        <v>0</v>
      </c>
      <c r="L250" s="2">
        <v>0</v>
      </c>
      <c r="M250" s="2">
        <v>-260454</v>
      </c>
      <c r="N250" s="2">
        <v>-260454</v>
      </c>
      <c r="O250" t="s">
        <v>2281</v>
      </c>
    </row>
    <row r="251" spans="1:15" x14ac:dyDescent="0.25">
      <c r="A251" s="1">
        <v>67509</v>
      </c>
      <c r="B251" t="s">
        <v>1949</v>
      </c>
      <c r="C251" t="s">
        <v>35</v>
      </c>
      <c r="D251" t="s">
        <v>34</v>
      </c>
      <c r="E251" t="s">
        <v>23</v>
      </c>
      <c r="F251" t="s">
        <v>63</v>
      </c>
      <c r="G251" t="s">
        <v>63</v>
      </c>
      <c r="H251" s="3">
        <v>1781502</v>
      </c>
      <c r="I251" t="s">
        <v>63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t="s">
        <v>1944</v>
      </c>
    </row>
    <row r="252" spans="1:15" x14ac:dyDescent="0.25">
      <c r="A252" s="1">
        <v>65380</v>
      </c>
      <c r="B252" t="s">
        <v>3025</v>
      </c>
      <c r="C252" t="s">
        <v>35</v>
      </c>
      <c r="D252" t="s">
        <v>34</v>
      </c>
      <c r="E252" t="s">
        <v>23</v>
      </c>
      <c r="F252" t="s">
        <v>63</v>
      </c>
      <c r="G252" t="s">
        <v>63</v>
      </c>
      <c r="H252" s="3">
        <v>4655400</v>
      </c>
      <c r="I252" t="s">
        <v>63</v>
      </c>
      <c r="J252" s="2">
        <v>143716</v>
      </c>
      <c r="K252" s="2">
        <v>0</v>
      </c>
      <c r="L252" s="2">
        <v>0</v>
      </c>
      <c r="M252" s="2">
        <v>-161686</v>
      </c>
      <c r="N252" s="2">
        <v>-161686</v>
      </c>
      <c r="O252" t="s">
        <v>2997</v>
      </c>
    </row>
    <row r="253" spans="1:15" x14ac:dyDescent="0.25">
      <c r="A253" s="1">
        <v>62330</v>
      </c>
      <c r="B253" t="s">
        <v>2565</v>
      </c>
      <c r="C253" t="s">
        <v>35</v>
      </c>
      <c r="D253" t="s">
        <v>34</v>
      </c>
      <c r="E253" t="s">
        <v>36</v>
      </c>
      <c r="F253" t="s">
        <v>63</v>
      </c>
      <c r="G253" t="s">
        <v>63</v>
      </c>
      <c r="H253" s="3">
        <v>1712899</v>
      </c>
      <c r="I253" t="s">
        <v>21</v>
      </c>
      <c r="J253" s="2">
        <v>0</v>
      </c>
      <c r="K253" s="2">
        <v>0</v>
      </c>
      <c r="L253" s="2">
        <v>0</v>
      </c>
      <c r="M253" s="2">
        <v>-177128</v>
      </c>
      <c r="N253" s="2">
        <v>-177128</v>
      </c>
      <c r="O253" t="s">
        <v>27</v>
      </c>
    </row>
    <row r="254" spans="1:15" x14ac:dyDescent="0.25">
      <c r="A254" s="1">
        <v>61920</v>
      </c>
      <c r="B254" t="s">
        <v>2458</v>
      </c>
      <c r="C254" t="s">
        <v>35</v>
      </c>
      <c r="D254" t="s">
        <v>34</v>
      </c>
      <c r="E254" t="s">
        <v>36</v>
      </c>
      <c r="F254" t="s">
        <v>63</v>
      </c>
      <c r="G254" t="s">
        <v>63</v>
      </c>
      <c r="H254" s="3">
        <v>715501</v>
      </c>
      <c r="I254" t="s">
        <v>63</v>
      </c>
      <c r="J254" s="2">
        <v>7296</v>
      </c>
      <c r="K254" s="2">
        <v>0</v>
      </c>
      <c r="L254" s="2">
        <v>0</v>
      </c>
      <c r="M254" s="2">
        <v>35333</v>
      </c>
      <c r="N254" s="2">
        <v>53425</v>
      </c>
      <c r="O254" t="s">
        <v>2437</v>
      </c>
    </row>
    <row r="255" spans="1:15" x14ac:dyDescent="0.25">
      <c r="A255" s="1">
        <v>60531</v>
      </c>
      <c r="B255" t="s">
        <v>4480</v>
      </c>
      <c r="C255" t="s">
        <v>35</v>
      </c>
      <c r="D255" t="s">
        <v>34</v>
      </c>
      <c r="E255" t="s">
        <v>23</v>
      </c>
      <c r="F255" t="s">
        <v>63</v>
      </c>
      <c r="G255" t="s">
        <v>21</v>
      </c>
      <c r="H255" s="3">
        <v>0</v>
      </c>
      <c r="I255" t="s">
        <v>63</v>
      </c>
      <c r="J255" s="2">
        <v>44100</v>
      </c>
      <c r="K255" s="2">
        <v>0</v>
      </c>
      <c r="L255" s="2">
        <v>0</v>
      </c>
      <c r="M255" s="2">
        <v>-179133</v>
      </c>
      <c r="N255" s="2">
        <v>-179133</v>
      </c>
      <c r="O255" t="s">
        <v>2060</v>
      </c>
    </row>
    <row r="256" spans="1:15" x14ac:dyDescent="0.25">
      <c r="A256" s="1">
        <v>60895</v>
      </c>
      <c r="B256" t="s">
        <v>1170</v>
      </c>
      <c r="C256" t="s">
        <v>35</v>
      </c>
      <c r="D256" t="s">
        <v>34</v>
      </c>
      <c r="E256" t="s">
        <v>36</v>
      </c>
      <c r="F256" t="s">
        <v>63</v>
      </c>
      <c r="G256" t="s">
        <v>63</v>
      </c>
      <c r="H256" s="3">
        <v>1452445</v>
      </c>
      <c r="I256" t="s">
        <v>63</v>
      </c>
      <c r="J256" s="2">
        <v>0</v>
      </c>
      <c r="K256" s="2">
        <v>0</v>
      </c>
      <c r="L256" s="2">
        <v>3234</v>
      </c>
      <c r="M256" s="2">
        <v>-206674</v>
      </c>
      <c r="N256" s="2">
        <v>-206674</v>
      </c>
      <c r="O256" t="s">
        <v>1162</v>
      </c>
    </row>
    <row r="257" spans="1:15" x14ac:dyDescent="0.25">
      <c r="A257" s="1">
        <v>62498</v>
      </c>
      <c r="B257" t="s">
        <v>3725</v>
      </c>
      <c r="C257" t="s">
        <v>35</v>
      </c>
      <c r="D257" t="s">
        <v>34</v>
      </c>
      <c r="E257" t="s">
        <v>36</v>
      </c>
      <c r="F257" t="s">
        <v>63</v>
      </c>
      <c r="G257" t="s">
        <v>63</v>
      </c>
      <c r="H257" s="3">
        <v>2668600</v>
      </c>
      <c r="I257" t="s">
        <v>21</v>
      </c>
      <c r="J257" s="2">
        <v>0</v>
      </c>
      <c r="K257" s="2">
        <v>0</v>
      </c>
      <c r="L257" s="2">
        <v>0</v>
      </c>
      <c r="M257" s="2">
        <v>-210899</v>
      </c>
      <c r="N257" s="2">
        <v>-210899</v>
      </c>
      <c r="O257" t="s">
        <v>3714</v>
      </c>
    </row>
    <row r="258" spans="1:15" x14ac:dyDescent="0.25">
      <c r="A258" s="1">
        <v>60658</v>
      </c>
      <c r="B258" t="s">
        <v>3580</v>
      </c>
      <c r="C258" t="s">
        <v>35</v>
      </c>
      <c r="D258" t="s">
        <v>34</v>
      </c>
      <c r="E258" t="s">
        <v>36</v>
      </c>
      <c r="F258" t="s">
        <v>63</v>
      </c>
      <c r="G258" t="s">
        <v>63</v>
      </c>
      <c r="H258" s="3">
        <v>1725889</v>
      </c>
      <c r="I258" t="s">
        <v>21</v>
      </c>
      <c r="J258" s="2">
        <v>0</v>
      </c>
      <c r="K258" s="2">
        <v>0</v>
      </c>
      <c r="L258" s="2">
        <v>0</v>
      </c>
      <c r="M258" s="2">
        <v>-195901</v>
      </c>
      <c r="N258" s="2">
        <v>-195901</v>
      </c>
      <c r="O258" t="s">
        <v>3534</v>
      </c>
    </row>
    <row r="259" spans="1:15" x14ac:dyDescent="0.25">
      <c r="A259" s="1">
        <v>61205</v>
      </c>
      <c r="B259" t="s">
        <v>2439</v>
      </c>
      <c r="C259" t="s">
        <v>35</v>
      </c>
      <c r="D259" t="s">
        <v>34</v>
      </c>
      <c r="E259" t="s">
        <v>23</v>
      </c>
      <c r="F259" t="s">
        <v>63</v>
      </c>
      <c r="G259" t="s">
        <v>63</v>
      </c>
      <c r="H259" s="3">
        <v>1547573</v>
      </c>
      <c r="I259" t="s">
        <v>21</v>
      </c>
      <c r="J259" s="2">
        <v>0</v>
      </c>
      <c r="K259" s="2">
        <v>0</v>
      </c>
      <c r="L259" s="2">
        <v>0</v>
      </c>
      <c r="M259" s="2">
        <v>-299942</v>
      </c>
      <c r="N259" s="2">
        <v>-299942</v>
      </c>
      <c r="O259" t="s">
        <v>2437</v>
      </c>
    </row>
    <row r="260" spans="1:15" x14ac:dyDescent="0.25">
      <c r="A260" s="1">
        <v>63168</v>
      </c>
      <c r="B260" t="s">
        <v>2915</v>
      </c>
      <c r="C260" t="s">
        <v>35</v>
      </c>
      <c r="D260" t="s">
        <v>34</v>
      </c>
      <c r="E260" t="s">
        <v>36</v>
      </c>
      <c r="F260" t="s">
        <v>63</v>
      </c>
      <c r="G260" t="s">
        <v>63</v>
      </c>
      <c r="H260" s="3">
        <v>491281</v>
      </c>
      <c r="I260" t="s">
        <v>21</v>
      </c>
      <c r="J260" s="2">
        <v>0</v>
      </c>
      <c r="K260" s="2">
        <v>0</v>
      </c>
      <c r="L260" s="2">
        <v>0</v>
      </c>
      <c r="M260" s="2">
        <v>-315628</v>
      </c>
      <c r="N260" s="2">
        <v>-315628</v>
      </c>
      <c r="O260" t="s">
        <v>2897</v>
      </c>
    </row>
    <row r="261" spans="1:15" x14ac:dyDescent="0.25">
      <c r="A261" s="1">
        <v>65057</v>
      </c>
      <c r="B261" t="s">
        <v>1369</v>
      </c>
      <c r="C261" t="s">
        <v>35</v>
      </c>
      <c r="D261" t="s">
        <v>34</v>
      </c>
      <c r="E261" t="s">
        <v>23</v>
      </c>
      <c r="F261" t="s">
        <v>63</v>
      </c>
      <c r="G261" t="s">
        <v>63</v>
      </c>
      <c r="H261" s="3">
        <v>1970711</v>
      </c>
      <c r="I261" t="s">
        <v>63</v>
      </c>
      <c r="J261" s="2">
        <v>4454</v>
      </c>
      <c r="K261" s="2">
        <v>0</v>
      </c>
      <c r="L261" s="2">
        <v>0</v>
      </c>
      <c r="M261" s="2">
        <v>-279508</v>
      </c>
      <c r="N261" s="2">
        <v>-279508</v>
      </c>
      <c r="O261" t="s">
        <v>1358</v>
      </c>
    </row>
    <row r="262" spans="1:15" x14ac:dyDescent="0.25">
      <c r="A262" s="1">
        <v>60612</v>
      </c>
      <c r="B262" t="s">
        <v>4479</v>
      </c>
      <c r="C262" t="s">
        <v>35</v>
      </c>
      <c r="D262" t="s">
        <v>34</v>
      </c>
      <c r="E262" t="s">
        <v>36</v>
      </c>
      <c r="F262" t="s">
        <v>63</v>
      </c>
      <c r="G262" t="s">
        <v>21</v>
      </c>
      <c r="H262" s="3">
        <v>0</v>
      </c>
      <c r="I262" t="s">
        <v>63</v>
      </c>
      <c r="J262" s="2">
        <v>127892</v>
      </c>
      <c r="K262" s="2">
        <v>0</v>
      </c>
      <c r="L262" s="2">
        <v>0</v>
      </c>
      <c r="M262" s="2">
        <v>-132374</v>
      </c>
      <c r="N262" s="2">
        <v>-132374</v>
      </c>
      <c r="O262" t="s">
        <v>490</v>
      </c>
    </row>
    <row r="263" spans="1:15" x14ac:dyDescent="0.25">
      <c r="A263" s="1">
        <v>63369</v>
      </c>
      <c r="B263" t="s">
        <v>2977</v>
      </c>
      <c r="C263" t="s">
        <v>35</v>
      </c>
      <c r="D263" t="s">
        <v>34</v>
      </c>
      <c r="E263" t="s">
        <v>23</v>
      </c>
      <c r="F263" t="s">
        <v>63</v>
      </c>
      <c r="G263" t="s">
        <v>63</v>
      </c>
      <c r="H263" s="3">
        <v>1808409</v>
      </c>
      <c r="I263" t="s">
        <v>63</v>
      </c>
      <c r="J263" s="2">
        <v>222341</v>
      </c>
      <c r="K263" s="2">
        <v>0</v>
      </c>
      <c r="L263" s="2">
        <v>0</v>
      </c>
      <c r="M263" s="2">
        <v>-393499</v>
      </c>
      <c r="N263" s="2">
        <v>-393499</v>
      </c>
      <c r="O263" t="s">
        <v>2970</v>
      </c>
    </row>
    <row r="264" spans="1:15" x14ac:dyDescent="0.25">
      <c r="A264" s="1">
        <v>61794</v>
      </c>
      <c r="B264" t="s">
        <v>1217</v>
      </c>
      <c r="C264" t="s">
        <v>35</v>
      </c>
      <c r="D264" t="s">
        <v>34</v>
      </c>
      <c r="E264" t="s">
        <v>23</v>
      </c>
      <c r="F264" t="s">
        <v>63</v>
      </c>
      <c r="G264" t="s">
        <v>63</v>
      </c>
      <c r="H264" s="3">
        <v>-735586</v>
      </c>
      <c r="I264" t="s">
        <v>21</v>
      </c>
      <c r="J264" s="2">
        <v>0</v>
      </c>
      <c r="K264" s="2">
        <v>0</v>
      </c>
      <c r="L264" s="2">
        <v>0</v>
      </c>
      <c r="M264" s="2">
        <v>-735586</v>
      </c>
      <c r="N264" s="2">
        <v>-735586</v>
      </c>
      <c r="O264" t="s">
        <v>4478</v>
      </c>
    </row>
    <row r="265" spans="1:15" x14ac:dyDescent="0.25">
      <c r="A265" s="1">
        <v>60506</v>
      </c>
      <c r="B265" t="s">
        <v>2067</v>
      </c>
      <c r="C265" t="s">
        <v>35</v>
      </c>
      <c r="D265" t="s">
        <v>34</v>
      </c>
      <c r="E265" t="s">
        <v>23</v>
      </c>
      <c r="F265" t="s">
        <v>63</v>
      </c>
      <c r="G265" t="s">
        <v>63</v>
      </c>
      <c r="H265" s="3">
        <v>0</v>
      </c>
      <c r="I265" t="s">
        <v>63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t="s">
        <v>2065</v>
      </c>
    </row>
    <row r="266" spans="1:15" x14ac:dyDescent="0.25">
      <c r="A266" s="1">
        <v>62675</v>
      </c>
      <c r="B266" t="s">
        <v>2607</v>
      </c>
      <c r="C266" t="s">
        <v>35</v>
      </c>
      <c r="D266" t="s">
        <v>34</v>
      </c>
      <c r="E266" t="s">
        <v>23</v>
      </c>
      <c r="F266" t="s">
        <v>63</v>
      </c>
      <c r="G266" t="s">
        <v>63</v>
      </c>
      <c r="H266" s="3">
        <v>0</v>
      </c>
      <c r="I266" t="s">
        <v>21</v>
      </c>
      <c r="J266" s="2">
        <v>0</v>
      </c>
      <c r="K266" s="2">
        <v>0</v>
      </c>
      <c r="L266" s="2">
        <v>0</v>
      </c>
      <c r="M266" s="2">
        <v>-179299</v>
      </c>
      <c r="N266" s="2">
        <v>-179299</v>
      </c>
      <c r="O266" t="s">
        <v>27</v>
      </c>
    </row>
    <row r="267" spans="1:15" x14ac:dyDescent="0.25">
      <c r="A267" s="1">
        <v>63049</v>
      </c>
      <c r="B267" t="s">
        <v>2804</v>
      </c>
      <c r="C267" t="s">
        <v>35</v>
      </c>
      <c r="D267" t="s">
        <v>34</v>
      </c>
      <c r="E267" t="s">
        <v>23</v>
      </c>
      <c r="F267" t="s">
        <v>63</v>
      </c>
      <c r="G267" t="s">
        <v>63</v>
      </c>
      <c r="H267" s="3">
        <v>1979337</v>
      </c>
      <c r="I267" t="s">
        <v>63</v>
      </c>
      <c r="J267" s="2">
        <v>127782</v>
      </c>
      <c r="K267" s="2">
        <v>0</v>
      </c>
      <c r="L267" s="2">
        <v>0</v>
      </c>
      <c r="M267" s="2">
        <v>-252172</v>
      </c>
      <c r="N267" s="2">
        <v>-252172</v>
      </c>
      <c r="O267" t="s">
        <v>2726</v>
      </c>
    </row>
    <row r="268" spans="1:15" x14ac:dyDescent="0.25">
      <c r="A268" s="1">
        <v>62347</v>
      </c>
      <c r="B268" t="s">
        <v>2746</v>
      </c>
      <c r="C268" t="s">
        <v>35</v>
      </c>
      <c r="D268" t="s">
        <v>34</v>
      </c>
      <c r="E268" t="s">
        <v>23</v>
      </c>
      <c r="F268" t="s">
        <v>63</v>
      </c>
      <c r="G268" t="s">
        <v>63</v>
      </c>
      <c r="H268" s="3">
        <v>1443601</v>
      </c>
      <c r="I268" t="s">
        <v>63</v>
      </c>
      <c r="J268" s="2">
        <v>78194</v>
      </c>
      <c r="K268" s="2">
        <v>0</v>
      </c>
      <c r="L268" s="2">
        <v>0</v>
      </c>
      <c r="M268" s="2">
        <v>-210161</v>
      </c>
      <c r="N268" s="2">
        <v>-210161</v>
      </c>
      <c r="O268" t="s">
        <v>2726</v>
      </c>
    </row>
    <row r="269" spans="1:15" x14ac:dyDescent="0.25">
      <c r="A269" s="1">
        <v>78496</v>
      </c>
      <c r="B269" t="s">
        <v>3268</v>
      </c>
      <c r="C269" t="s">
        <v>35</v>
      </c>
      <c r="D269" t="s">
        <v>34</v>
      </c>
      <c r="E269" t="s">
        <v>23</v>
      </c>
      <c r="F269" t="s">
        <v>63</v>
      </c>
      <c r="G269" t="s">
        <v>63</v>
      </c>
      <c r="H269" s="3">
        <v>434739</v>
      </c>
      <c r="I269" t="s">
        <v>63</v>
      </c>
      <c r="J269" s="2">
        <v>0</v>
      </c>
      <c r="K269" s="2">
        <v>0</v>
      </c>
      <c r="L269" s="2">
        <v>0</v>
      </c>
      <c r="M269" s="2">
        <v>-235</v>
      </c>
      <c r="N269" s="2">
        <v>-235</v>
      </c>
      <c r="O269" t="s">
        <v>3230</v>
      </c>
    </row>
    <row r="270" spans="1:15" x14ac:dyDescent="0.25">
      <c r="A270" s="1">
        <v>62766</v>
      </c>
      <c r="B270" t="s">
        <v>2913</v>
      </c>
      <c r="C270" t="s">
        <v>35</v>
      </c>
      <c r="D270" t="s">
        <v>34</v>
      </c>
      <c r="E270" t="s">
        <v>23</v>
      </c>
      <c r="F270" t="s">
        <v>63</v>
      </c>
      <c r="G270" t="s">
        <v>63</v>
      </c>
      <c r="H270" s="3">
        <v>1893695</v>
      </c>
      <c r="I270" t="s">
        <v>63</v>
      </c>
      <c r="J270" s="2">
        <v>88029</v>
      </c>
      <c r="K270" s="2">
        <v>0</v>
      </c>
      <c r="L270" s="2">
        <v>0</v>
      </c>
      <c r="M270" s="2">
        <v>0</v>
      </c>
      <c r="N270" s="2">
        <v>0</v>
      </c>
      <c r="O270" t="s">
        <v>2897</v>
      </c>
    </row>
    <row r="271" spans="1:15" x14ac:dyDescent="0.25">
      <c r="A271" s="1">
        <v>62767</v>
      </c>
      <c r="B271" t="s">
        <v>2952</v>
      </c>
      <c r="C271" t="s">
        <v>35</v>
      </c>
      <c r="D271" t="s">
        <v>34</v>
      </c>
      <c r="E271" t="s">
        <v>23</v>
      </c>
      <c r="F271" t="s">
        <v>63</v>
      </c>
      <c r="G271" t="s">
        <v>63</v>
      </c>
      <c r="H271" s="3">
        <v>-135096</v>
      </c>
      <c r="I271" t="s">
        <v>63</v>
      </c>
      <c r="J271" s="2">
        <v>83802</v>
      </c>
      <c r="K271" s="2">
        <v>0</v>
      </c>
      <c r="L271" s="2">
        <v>0</v>
      </c>
      <c r="M271" s="2">
        <v>-546010</v>
      </c>
      <c r="N271" s="2">
        <v>-546010</v>
      </c>
      <c r="O271" t="s">
        <v>2950</v>
      </c>
    </row>
    <row r="272" spans="1:15" x14ac:dyDescent="0.25">
      <c r="A272" s="1">
        <v>64887</v>
      </c>
      <c r="B272" t="s">
        <v>331</v>
      </c>
      <c r="C272" t="s">
        <v>35</v>
      </c>
      <c r="D272" t="s">
        <v>34</v>
      </c>
      <c r="E272" t="s">
        <v>23</v>
      </c>
      <c r="F272" t="s">
        <v>63</v>
      </c>
      <c r="G272" t="s">
        <v>63</v>
      </c>
      <c r="H272" s="3">
        <v>376699</v>
      </c>
      <c r="I272" t="s">
        <v>63</v>
      </c>
      <c r="J272" s="2">
        <v>0</v>
      </c>
      <c r="K272" s="2">
        <v>0</v>
      </c>
      <c r="L272" s="2">
        <v>0</v>
      </c>
      <c r="M272" s="2">
        <v>-352166</v>
      </c>
      <c r="N272" s="2">
        <v>-352166</v>
      </c>
      <c r="O272" t="s">
        <v>4283</v>
      </c>
    </row>
    <row r="273" spans="1:15" x14ac:dyDescent="0.25">
      <c r="A273" s="1">
        <v>64948</v>
      </c>
      <c r="B273" t="s">
        <v>353</v>
      </c>
      <c r="C273" t="s">
        <v>35</v>
      </c>
      <c r="D273" t="s">
        <v>34</v>
      </c>
      <c r="E273" t="s">
        <v>23</v>
      </c>
      <c r="F273" t="s">
        <v>63</v>
      </c>
      <c r="G273" t="s">
        <v>63</v>
      </c>
      <c r="H273" s="3">
        <v>1512834</v>
      </c>
      <c r="I273" t="s">
        <v>63</v>
      </c>
      <c r="J273" s="2">
        <v>0</v>
      </c>
      <c r="K273" s="2">
        <v>16568</v>
      </c>
      <c r="L273" s="2">
        <v>0</v>
      </c>
      <c r="M273" s="2">
        <v>-133105</v>
      </c>
      <c r="N273" s="2">
        <v>-133105</v>
      </c>
      <c r="O273" t="s">
        <v>265</v>
      </c>
    </row>
    <row r="274" spans="1:15" x14ac:dyDescent="0.25">
      <c r="A274" s="1">
        <v>65624</v>
      </c>
      <c r="B274" t="s">
        <v>3097</v>
      </c>
      <c r="C274" t="s">
        <v>35</v>
      </c>
      <c r="D274" t="s">
        <v>34</v>
      </c>
      <c r="E274" t="s">
        <v>23</v>
      </c>
      <c r="F274" t="s">
        <v>63</v>
      </c>
      <c r="G274" t="s">
        <v>63</v>
      </c>
      <c r="H274" s="3">
        <v>2364565</v>
      </c>
      <c r="I274" t="s">
        <v>63</v>
      </c>
      <c r="J274" s="2">
        <v>9168</v>
      </c>
      <c r="K274" s="2">
        <v>0</v>
      </c>
      <c r="L274" s="2">
        <v>0</v>
      </c>
      <c r="M274" s="2">
        <v>-212650</v>
      </c>
      <c r="N274" s="2">
        <v>-157841</v>
      </c>
      <c r="O274" t="s">
        <v>3074</v>
      </c>
    </row>
    <row r="275" spans="1:15" x14ac:dyDescent="0.25">
      <c r="A275" s="1">
        <v>65830</v>
      </c>
      <c r="B275" t="s">
        <v>3134</v>
      </c>
      <c r="C275" t="s">
        <v>35</v>
      </c>
      <c r="D275" t="s">
        <v>34</v>
      </c>
      <c r="E275" t="s">
        <v>23</v>
      </c>
      <c r="F275" t="s">
        <v>63</v>
      </c>
      <c r="G275" t="s">
        <v>63</v>
      </c>
      <c r="H275" s="3">
        <v>4116683</v>
      </c>
      <c r="I275" t="s">
        <v>63</v>
      </c>
      <c r="J275" s="2">
        <v>5084</v>
      </c>
      <c r="K275" s="2">
        <v>0</v>
      </c>
      <c r="L275" s="2">
        <v>0</v>
      </c>
      <c r="M275" s="2">
        <v>-182118</v>
      </c>
      <c r="N275" s="2">
        <v>-182118</v>
      </c>
      <c r="O275" t="s">
        <v>3117</v>
      </c>
    </row>
    <row r="276" spans="1:15" x14ac:dyDescent="0.25">
      <c r="A276" s="1">
        <v>66552</v>
      </c>
      <c r="B276" t="s">
        <v>3179</v>
      </c>
      <c r="C276" t="s">
        <v>35</v>
      </c>
      <c r="D276" t="s">
        <v>34</v>
      </c>
      <c r="E276" t="s">
        <v>23</v>
      </c>
      <c r="F276" t="s">
        <v>63</v>
      </c>
      <c r="G276" t="s">
        <v>63</v>
      </c>
      <c r="H276" s="3">
        <v>3870661</v>
      </c>
      <c r="I276" t="s">
        <v>21</v>
      </c>
      <c r="J276" s="2">
        <v>0</v>
      </c>
      <c r="K276" s="2">
        <v>0</v>
      </c>
      <c r="L276" s="2">
        <v>0</v>
      </c>
      <c r="M276" s="2">
        <v>-164986</v>
      </c>
      <c r="N276" s="2">
        <v>-164986</v>
      </c>
      <c r="O276" t="s">
        <v>3146</v>
      </c>
    </row>
    <row r="277" spans="1:15" x14ac:dyDescent="0.25">
      <c r="A277" s="1">
        <v>63795</v>
      </c>
      <c r="B277" t="s">
        <v>2949</v>
      </c>
      <c r="C277" t="s">
        <v>35</v>
      </c>
      <c r="D277" t="s">
        <v>34</v>
      </c>
      <c r="E277" t="s">
        <v>23</v>
      </c>
      <c r="F277" t="s">
        <v>63</v>
      </c>
      <c r="G277" t="s">
        <v>63</v>
      </c>
      <c r="H277" s="3">
        <v>139093</v>
      </c>
      <c r="I277" t="s">
        <v>21</v>
      </c>
      <c r="J277" s="2">
        <v>0</v>
      </c>
      <c r="K277" s="2">
        <v>0</v>
      </c>
      <c r="L277" s="2">
        <v>0</v>
      </c>
      <c r="M277" s="2">
        <v>-101247</v>
      </c>
      <c r="N277" s="2">
        <v>-101247</v>
      </c>
      <c r="O277" t="s">
        <v>2897</v>
      </c>
    </row>
    <row r="278" spans="1:15" x14ac:dyDescent="0.25">
      <c r="A278" s="1">
        <v>61642</v>
      </c>
      <c r="B278" t="s">
        <v>3660</v>
      </c>
      <c r="C278" t="s">
        <v>35</v>
      </c>
      <c r="D278" t="s">
        <v>34</v>
      </c>
      <c r="E278" t="s">
        <v>23</v>
      </c>
      <c r="F278" t="s">
        <v>63</v>
      </c>
      <c r="G278" t="s">
        <v>63</v>
      </c>
      <c r="H278" s="3">
        <v>1321044</v>
      </c>
      <c r="I278" t="s">
        <v>21</v>
      </c>
      <c r="J278" s="2">
        <v>0</v>
      </c>
      <c r="K278" s="2">
        <v>0</v>
      </c>
      <c r="L278" s="2">
        <v>0</v>
      </c>
      <c r="M278" s="2">
        <v>-87130</v>
      </c>
      <c r="N278" s="2">
        <v>-87130</v>
      </c>
      <c r="O278" t="s">
        <v>3634</v>
      </c>
    </row>
    <row r="279" spans="1:15" x14ac:dyDescent="0.25">
      <c r="A279" s="1">
        <v>78313</v>
      </c>
      <c r="B279" t="s">
        <v>3253</v>
      </c>
      <c r="C279" t="s">
        <v>35</v>
      </c>
      <c r="D279" t="s">
        <v>34</v>
      </c>
      <c r="E279" t="s">
        <v>36</v>
      </c>
      <c r="F279" t="s">
        <v>63</v>
      </c>
      <c r="G279" t="s">
        <v>21</v>
      </c>
      <c r="H279" s="3">
        <v>859442</v>
      </c>
      <c r="I279" t="s">
        <v>63</v>
      </c>
      <c r="J279" s="2">
        <v>0</v>
      </c>
      <c r="K279" s="2">
        <v>0</v>
      </c>
      <c r="L279" s="2">
        <v>0</v>
      </c>
      <c r="M279" s="2">
        <v>4120</v>
      </c>
      <c r="N279" s="2">
        <v>4120</v>
      </c>
      <c r="O279" t="s">
        <v>3230</v>
      </c>
    </row>
    <row r="280" spans="1:15" x14ac:dyDescent="0.25">
      <c r="A280" s="1">
        <v>67435</v>
      </c>
      <c r="B280" t="s">
        <v>1946</v>
      </c>
      <c r="C280" t="s">
        <v>35</v>
      </c>
      <c r="D280" t="s">
        <v>34</v>
      </c>
      <c r="E280" t="s">
        <v>23</v>
      </c>
      <c r="F280" t="s">
        <v>63</v>
      </c>
      <c r="G280" t="s">
        <v>63</v>
      </c>
      <c r="H280" s="3">
        <v>1165184</v>
      </c>
      <c r="I280" t="s">
        <v>63</v>
      </c>
      <c r="J280" s="2">
        <v>0</v>
      </c>
      <c r="K280" s="2">
        <v>0</v>
      </c>
      <c r="L280" s="2">
        <v>545</v>
      </c>
      <c r="M280" s="2">
        <v>-34405</v>
      </c>
      <c r="N280" s="2">
        <v>-34405</v>
      </c>
      <c r="O280" t="s">
        <v>1944</v>
      </c>
    </row>
    <row r="281" spans="1:15" x14ac:dyDescent="0.25">
      <c r="A281" s="1">
        <v>66970</v>
      </c>
      <c r="B281" t="s">
        <v>1735</v>
      </c>
      <c r="C281" t="s">
        <v>35</v>
      </c>
      <c r="D281" t="s">
        <v>34</v>
      </c>
      <c r="E281" t="s">
        <v>36</v>
      </c>
      <c r="F281" t="s">
        <v>63</v>
      </c>
      <c r="G281" t="s">
        <v>63</v>
      </c>
      <c r="H281" s="3">
        <v>11094601</v>
      </c>
      <c r="I281" t="s">
        <v>63</v>
      </c>
      <c r="J281" s="2">
        <v>185560</v>
      </c>
      <c r="K281" s="2">
        <v>0</v>
      </c>
      <c r="L281" s="2">
        <v>0</v>
      </c>
      <c r="M281" s="2">
        <v>-983201</v>
      </c>
      <c r="N281" s="2">
        <v>-983201</v>
      </c>
      <c r="O281" t="s">
        <v>1733</v>
      </c>
    </row>
    <row r="282" spans="1:15" x14ac:dyDescent="0.25">
      <c r="A282" s="1">
        <v>65058</v>
      </c>
      <c r="B282" t="s">
        <v>1403</v>
      </c>
      <c r="C282" t="s">
        <v>35</v>
      </c>
      <c r="D282" t="s">
        <v>34</v>
      </c>
      <c r="E282" t="s">
        <v>23</v>
      </c>
      <c r="F282" t="s">
        <v>63</v>
      </c>
      <c r="G282" t="s">
        <v>63</v>
      </c>
      <c r="H282" s="3">
        <v>2271919</v>
      </c>
      <c r="I282" t="s">
        <v>63</v>
      </c>
      <c r="J282" s="2">
        <v>45456</v>
      </c>
      <c r="K282" s="2">
        <v>0</v>
      </c>
      <c r="L282" s="2">
        <v>0</v>
      </c>
      <c r="M282" s="2">
        <v>-169424</v>
      </c>
      <c r="N282" s="2">
        <v>-169424</v>
      </c>
      <c r="O282" t="s">
        <v>4421</v>
      </c>
    </row>
    <row r="283" spans="1:15" x14ac:dyDescent="0.25">
      <c r="A283" s="1">
        <v>64010</v>
      </c>
      <c r="B283" t="s">
        <v>3711</v>
      </c>
      <c r="C283" t="s">
        <v>35</v>
      </c>
      <c r="D283" t="s">
        <v>34</v>
      </c>
      <c r="E283" t="s">
        <v>23</v>
      </c>
      <c r="F283" t="s">
        <v>63</v>
      </c>
      <c r="G283" t="s">
        <v>63</v>
      </c>
      <c r="H283" s="3">
        <v>-459103</v>
      </c>
      <c r="I283" t="s">
        <v>63</v>
      </c>
      <c r="J283" s="2">
        <v>32867</v>
      </c>
      <c r="K283" s="2">
        <v>0</v>
      </c>
      <c r="L283" s="2">
        <v>0</v>
      </c>
      <c r="M283" s="2">
        <v>-151887</v>
      </c>
      <c r="N283" s="2">
        <v>-151887</v>
      </c>
      <c r="O283" t="s">
        <v>3675</v>
      </c>
    </row>
    <row r="284" spans="1:15" x14ac:dyDescent="0.25">
      <c r="A284" s="1">
        <v>64942</v>
      </c>
      <c r="B284" t="s">
        <v>4194</v>
      </c>
      <c r="C284" t="s">
        <v>35</v>
      </c>
      <c r="D284" t="s">
        <v>34</v>
      </c>
      <c r="E284" t="s">
        <v>23</v>
      </c>
      <c r="F284" t="s">
        <v>63</v>
      </c>
      <c r="G284" t="s">
        <v>63</v>
      </c>
      <c r="H284" s="3">
        <v>-1631726</v>
      </c>
      <c r="I284" t="s">
        <v>21</v>
      </c>
      <c r="J284" s="2">
        <v>0</v>
      </c>
      <c r="K284" s="2">
        <v>0</v>
      </c>
      <c r="L284" s="2">
        <v>0</v>
      </c>
      <c r="M284" s="2">
        <v>-496419</v>
      </c>
      <c r="N284" s="2">
        <v>-496419</v>
      </c>
      <c r="O284" t="s">
        <v>4182</v>
      </c>
    </row>
    <row r="285" spans="1:15" x14ac:dyDescent="0.25">
      <c r="A285" s="1">
        <v>62128</v>
      </c>
      <c r="B285" t="s">
        <v>2735</v>
      </c>
      <c r="C285" t="s">
        <v>35</v>
      </c>
      <c r="D285" t="s">
        <v>34</v>
      </c>
      <c r="E285" t="s">
        <v>23</v>
      </c>
      <c r="F285" t="s">
        <v>63</v>
      </c>
      <c r="G285" t="s">
        <v>63</v>
      </c>
      <c r="H285" s="3">
        <v>3110643</v>
      </c>
      <c r="I285" t="s">
        <v>63</v>
      </c>
      <c r="J285" s="2">
        <v>52594</v>
      </c>
      <c r="K285" s="2">
        <v>0</v>
      </c>
      <c r="L285" s="2">
        <v>0</v>
      </c>
      <c r="M285" s="2">
        <v>-219265</v>
      </c>
      <c r="N285" s="2">
        <v>-219265</v>
      </c>
      <c r="O285" t="s">
        <v>2726</v>
      </c>
    </row>
    <row r="286" spans="1:15" x14ac:dyDescent="0.25">
      <c r="A286" s="1">
        <v>61156</v>
      </c>
      <c r="B286" t="s">
        <v>2145</v>
      </c>
      <c r="C286" t="s">
        <v>35</v>
      </c>
      <c r="D286" t="s">
        <v>34</v>
      </c>
      <c r="E286" t="s">
        <v>36</v>
      </c>
      <c r="F286" t="s">
        <v>63</v>
      </c>
      <c r="G286" t="s">
        <v>63</v>
      </c>
      <c r="H286" s="3">
        <v>27019</v>
      </c>
      <c r="I286" t="s">
        <v>63</v>
      </c>
      <c r="J286" s="2">
        <v>89606</v>
      </c>
      <c r="K286" s="2">
        <v>0</v>
      </c>
      <c r="L286" s="2">
        <v>0</v>
      </c>
      <c r="M286" s="2">
        <v>-117061</v>
      </c>
      <c r="N286" s="2">
        <v>-206667</v>
      </c>
      <c r="O286" t="s">
        <v>49</v>
      </c>
    </row>
    <row r="287" spans="1:15" x14ac:dyDescent="0.25">
      <c r="A287" s="1">
        <v>63037</v>
      </c>
      <c r="B287" t="s">
        <v>1769</v>
      </c>
      <c r="C287" t="s">
        <v>35</v>
      </c>
      <c r="D287" t="s">
        <v>34</v>
      </c>
      <c r="E287" t="s">
        <v>23</v>
      </c>
      <c r="F287" t="s">
        <v>63</v>
      </c>
      <c r="G287" t="s">
        <v>63</v>
      </c>
      <c r="H287" s="3">
        <v>2013532</v>
      </c>
      <c r="I287" t="s">
        <v>21</v>
      </c>
      <c r="J287" s="2">
        <v>0</v>
      </c>
      <c r="K287" s="2">
        <v>0</v>
      </c>
      <c r="L287" s="2">
        <v>0</v>
      </c>
      <c r="M287" s="2">
        <v>-17963</v>
      </c>
      <c r="N287" s="2">
        <v>-24458</v>
      </c>
      <c r="O287" t="s">
        <v>1767</v>
      </c>
    </row>
    <row r="288" spans="1:15" x14ac:dyDescent="0.25">
      <c r="A288" s="1">
        <v>61486</v>
      </c>
      <c r="B288" t="s">
        <v>854</v>
      </c>
      <c r="C288" t="s">
        <v>35</v>
      </c>
      <c r="D288" t="s">
        <v>34</v>
      </c>
      <c r="E288" t="s">
        <v>23</v>
      </c>
      <c r="F288" t="s">
        <v>63</v>
      </c>
      <c r="G288" t="s">
        <v>63</v>
      </c>
      <c r="H288" s="3">
        <v>1006568</v>
      </c>
      <c r="I288" t="s">
        <v>21</v>
      </c>
      <c r="J288" s="2">
        <v>0</v>
      </c>
      <c r="K288" s="2">
        <v>0</v>
      </c>
      <c r="L288" s="2">
        <v>0</v>
      </c>
      <c r="M288" s="2">
        <v>-327397</v>
      </c>
      <c r="N288" s="2">
        <v>-327397</v>
      </c>
      <c r="O288" t="s">
        <v>846</v>
      </c>
    </row>
    <row r="289" spans="1:15" x14ac:dyDescent="0.25">
      <c r="A289" s="1">
        <v>66699</v>
      </c>
      <c r="B289" t="s">
        <v>649</v>
      </c>
      <c r="C289" t="s">
        <v>35</v>
      </c>
      <c r="D289" t="s">
        <v>34</v>
      </c>
      <c r="E289" t="s">
        <v>23</v>
      </c>
      <c r="F289" t="s">
        <v>63</v>
      </c>
      <c r="G289" t="s">
        <v>63</v>
      </c>
      <c r="H289" s="3">
        <v>13855602</v>
      </c>
      <c r="I289" t="s">
        <v>21</v>
      </c>
      <c r="J289" s="2">
        <v>0</v>
      </c>
      <c r="K289" s="2">
        <v>0</v>
      </c>
      <c r="L289" s="2">
        <v>0</v>
      </c>
      <c r="M289" s="2">
        <v>-245248</v>
      </c>
      <c r="N289" s="2">
        <v>-245248</v>
      </c>
      <c r="O289" t="s">
        <v>632</v>
      </c>
    </row>
    <row r="290" spans="1:15" x14ac:dyDescent="0.25">
      <c r="A290" s="1">
        <v>62545</v>
      </c>
      <c r="B290" t="s">
        <v>1006</v>
      </c>
      <c r="C290" t="s">
        <v>35</v>
      </c>
      <c r="D290" t="s">
        <v>34</v>
      </c>
      <c r="E290" t="s">
        <v>23</v>
      </c>
      <c r="F290" t="s">
        <v>21</v>
      </c>
      <c r="G290" t="s">
        <v>63</v>
      </c>
      <c r="H290" s="3">
        <v>-268217</v>
      </c>
      <c r="I290" t="s">
        <v>63</v>
      </c>
      <c r="J290" s="2">
        <v>53750</v>
      </c>
      <c r="K290" s="2">
        <v>0</v>
      </c>
      <c r="L290" s="2">
        <v>0</v>
      </c>
      <c r="M290" s="2">
        <v>-153585</v>
      </c>
      <c r="N290" s="2">
        <v>-233533</v>
      </c>
      <c r="O290" t="s">
        <v>1004</v>
      </c>
    </row>
    <row r="291" spans="1:15" x14ac:dyDescent="0.25">
      <c r="A291" s="1">
        <v>61992</v>
      </c>
      <c r="B291" t="s">
        <v>2405</v>
      </c>
      <c r="C291" t="s">
        <v>35</v>
      </c>
      <c r="D291" t="s">
        <v>34</v>
      </c>
      <c r="E291" t="s">
        <v>23</v>
      </c>
      <c r="F291" t="s">
        <v>63</v>
      </c>
      <c r="G291" t="s">
        <v>63</v>
      </c>
      <c r="H291" s="3">
        <v>2102347</v>
      </c>
      <c r="I291" t="s">
        <v>63</v>
      </c>
      <c r="J291" s="2">
        <v>0</v>
      </c>
      <c r="K291" s="2">
        <v>0</v>
      </c>
      <c r="L291" s="2">
        <v>0</v>
      </c>
      <c r="M291" s="2">
        <v>-127026</v>
      </c>
      <c r="N291" s="2">
        <v>-127026</v>
      </c>
      <c r="O291" t="s">
        <v>2281</v>
      </c>
    </row>
    <row r="292" spans="1:15" x14ac:dyDescent="0.25">
      <c r="A292" s="1">
        <v>66000</v>
      </c>
      <c r="B292" t="s">
        <v>3955</v>
      </c>
      <c r="C292" t="s">
        <v>35</v>
      </c>
      <c r="D292" t="s">
        <v>34</v>
      </c>
      <c r="E292" t="s">
        <v>36</v>
      </c>
      <c r="F292" t="s">
        <v>63</v>
      </c>
      <c r="G292" t="s">
        <v>63</v>
      </c>
      <c r="H292" s="3">
        <v>10291928</v>
      </c>
      <c r="I292" t="s">
        <v>21</v>
      </c>
      <c r="J292" s="2">
        <v>0</v>
      </c>
      <c r="K292" s="2">
        <v>0</v>
      </c>
      <c r="L292" s="2">
        <v>0</v>
      </c>
      <c r="M292" s="2">
        <v>-320297</v>
      </c>
      <c r="N292" s="2">
        <v>-320297</v>
      </c>
      <c r="O292" t="s">
        <v>3946</v>
      </c>
    </row>
    <row r="293" spans="1:15" x14ac:dyDescent="0.25">
      <c r="A293" s="1">
        <v>64243</v>
      </c>
      <c r="B293" t="s">
        <v>4242</v>
      </c>
      <c r="C293" t="s">
        <v>35</v>
      </c>
      <c r="D293" t="s">
        <v>34</v>
      </c>
      <c r="E293" t="s">
        <v>36</v>
      </c>
      <c r="F293" t="s">
        <v>63</v>
      </c>
      <c r="G293" t="s">
        <v>63</v>
      </c>
      <c r="H293" s="3">
        <v>3942334</v>
      </c>
      <c r="I293" t="s">
        <v>21</v>
      </c>
      <c r="J293" s="2">
        <v>0</v>
      </c>
      <c r="K293" s="2">
        <v>0</v>
      </c>
      <c r="L293" s="2">
        <v>0</v>
      </c>
      <c r="M293" s="2">
        <v>-437620</v>
      </c>
      <c r="N293" s="2">
        <v>-437620</v>
      </c>
      <c r="O293" t="s">
        <v>4232</v>
      </c>
    </row>
    <row r="294" spans="1:15" x14ac:dyDescent="0.25">
      <c r="A294" s="1">
        <v>61703</v>
      </c>
      <c r="B294" t="s">
        <v>2240</v>
      </c>
      <c r="C294" t="s">
        <v>35</v>
      </c>
      <c r="D294" t="s">
        <v>34</v>
      </c>
      <c r="E294" t="s">
        <v>23</v>
      </c>
      <c r="F294" t="s">
        <v>63</v>
      </c>
      <c r="G294" t="s">
        <v>63</v>
      </c>
      <c r="H294" s="3">
        <v>38222</v>
      </c>
      <c r="I294" t="s">
        <v>63</v>
      </c>
      <c r="J294" s="2">
        <v>43360</v>
      </c>
      <c r="K294" s="2">
        <v>0</v>
      </c>
      <c r="L294" s="2">
        <v>0</v>
      </c>
      <c r="M294" s="2">
        <v>-37975</v>
      </c>
      <c r="N294" s="2">
        <v>-37975</v>
      </c>
      <c r="O294" t="s">
        <v>49</v>
      </c>
    </row>
    <row r="295" spans="1:15" x14ac:dyDescent="0.25">
      <c r="A295" s="1">
        <v>64093</v>
      </c>
      <c r="B295" t="s">
        <v>167</v>
      </c>
      <c r="C295" t="s">
        <v>35</v>
      </c>
      <c r="D295" t="s">
        <v>34</v>
      </c>
      <c r="E295" t="s">
        <v>23</v>
      </c>
      <c r="F295" t="s">
        <v>63</v>
      </c>
      <c r="G295" t="s">
        <v>63</v>
      </c>
      <c r="H295" s="3">
        <v>3271575</v>
      </c>
      <c r="I295" t="s">
        <v>63</v>
      </c>
      <c r="J295" s="2">
        <v>0</v>
      </c>
      <c r="K295" s="2">
        <v>0</v>
      </c>
      <c r="L295" s="2">
        <v>0</v>
      </c>
      <c r="M295" s="2">
        <v>-307589</v>
      </c>
      <c r="N295" s="2">
        <v>-307589</v>
      </c>
      <c r="O295" t="s">
        <v>118</v>
      </c>
    </row>
    <row r="296" spans="1:15" x14ac:dyDescent="0.25">
      <c r="A296" s="1">
        <v>67270</v>
      </c>
      <c r="B296" t="s">
        <v>1894</v>
      </c>
      <c r="C296" t="s">
        <v>35</v>
      </c>
      <c r="D296" t="s">
        <v>34</v>
      </c>
      <c r="E296" t="s">
        <v>23</v>
      </c>
      <c r="F296" t="s">
        <v>63</v>
      </c>
      <c r="G296" t="s">
        <v>63</v>
      </c>
      <c r="H296" s="3">
        <v>4670453</v>
      </c>
      <c r="I296" t="s">
        <v>63</v>
      </c>
      <c r="J296" s="2">
        <v>36896</v>
      </c>
      <c r="K296" s="2">
        <v>0</v>
      </c>
      <c r="L296" s="2">
        <v>0</v>
      </c>
      <c r="M296" s="2">
        <v>-314401</v>
      </c>
      <c r="N296" s="2">
        <v>-314401</v>
      </c>
      <c r="O296" t="s">
        <v>1882</v>
      </c>
    </row>
    <row r="297" spans="1:15" x14ac:dyDescent="0.25">
      <c r="A297" s="1">
        <v>66383</v>
      </c>
      <c r="B297" t="s">
        <v>1876</v>
      </c>
      <c r="C297" t="s">
        <v>35</v>
      </c>
      <c r="D297" t="s">
        <v>34</v>
      </c>
      <c r="E297" t="s">
        <v>23</v>
      </c>
      <c r="F297" t="s">
        <v>63</v>
      </c>
      <c r="G297" t="s">
        <v>63</v>
      </c>
      <c r="H297" s="3">
        <v>4093617</v>
      </c>
      <c r="I297" t="s">
        <v>63</v>
      </c>
      <c r="J297" s="2">
        <v>3476</v>
      </c>
      <c r="K297" s="2">
        <v>0</v>
      </c>
      <c r="L297" s="2">
        <v>0</v>
      </c>
      <c r="M297" s="2">
        <v>-247212</v>
      </c>
      <c r="N297" s="2">
        <v>-247212</v>
      </c>
      <c r="O297" t="s">
        <v>1843</v>
      </c>
    </row>
    <row r="298" spans="1:15" x14ac:dyDescent="0.25">
      <c r="A298" s="1">
        <v>66881</v>
      </c>
      <c r="B298" t="s">
        <v>3970</v>
      </c>
      <c r="C298" t="s">
        <v>35</v>
      </c>
      <c r="D298" t="s">
        <v>34</v>
      </c>
      <c r="E298" t="s">
        <v>23</v>
      </c>
      <c r="F298" t="s">
        <v>63</v>
      </c>
      <c r="G298" t="s">
        <v>63</v>
      </c>
      <c r="H298" s="3">
        <v>9737830</v>
      </c>
      <c r="I298" t="s">
        <v>63</v>
      </c>
      <c r="J298" s="2">
        <v>74293</v>
      </c>
      <c r="K298" s="2">
        <v>0</v>
      </c>
      <c r="L298" s="2">
        <v>0</v>
      </c>
      <c r="M298" s="2">
        <v>-466618</v>
      </c>
      <c r="N298" s="2">
        <v>-466618</v>
      </c>
      <c r="O298" t="s">
        <v>3958</v>
      </c>
    </row>
    <row r="299" spans="1:15" x14ac:dyDescent="0.25">
      <c r="A299" s="1">
        <v>60600</v>
      </c>
      <c r="B299" t="s">
        <v>3591</v>
      </c>
      <c r="C299" t="s">
        <v>35</v>
      </c>
      <c r="D299" t="s">
        <v>34</v>
      </c>
      <c r="E299" t="s">
        <v>23</v>
      </c>
      <c r="F299" t="s">
        <v>63</v>
      </c>
      <c r="G299" t="s">
        <v>63</v>
      </c>
      <c r="H299" s="3">
        <v>2450927</v>
      </c>
      <c r="I299" t="s">
        <v>21</v>
      </c>
      <c r="J299" s="2">
        <v>0</v>
      </c>
      <c r="K299" s="2">
        <v>0</v>
      </c>
      <c r="L299" s="2">
        <v>0</v>
      </c>
      <c r="M299" s="2">
        <v>-115631</v>
      </c>
      <c r="N299" s="2">
        <v>-115631</v>
      </c>
      <c r="O299" t="s">
        <v>3589</v>
      </c>
    </row>
    <row r="300" spans="1:15" x14ac:dyDescent="0.25">
      <c r="A300" s="1">
        <v>61623</v>
      </c>
      <c r="B300" t="s">
        <v>3630</v>
      </c>
      <c r="C300" t="s">
        <v>35</v>
      </c>
      <c r="D300" t="s">
        <v>34</v>
      </c>
      <c r="E300" t="s">
        <v>23</v>
      </c>
      <c r="F300" t="s">
        <v>63</v>
      </c>
      <c r="G300" t="s">
        <v>63</v>
      </c>
      <c r="H300" s="3">
        <v>1563658</v>
      </c>
      <c r="I300" t="s">
        <v>63</v>
      </c>
      <c r="J300" s="2">
        <v>0</v>
      </c>
      <c r="K300" s="2">
        <v>158366</v>
      </c>
      <c r="L300" s="2">
        <v>0</v>
      </c>
      <c r="M300" s="2">
        <v>-104323</v>
      </c>
      <c r="N300" s="2">
        <v>-104323</v>
      </c>
      <c r="O300" t="s">
        <v>3589</v>
      </c>
    </row>
    <row r="301" spans="1:15" x14ac:dyDescent="0.25">
      <c r="A301" s="1">
        <v>61965</v>
      </c>
      <c r="B301" t="s">
        <v>4477</v>
      </c>
      <c r="C301" t="s">
        <v>4318</v>
      </c>
      <c r="D301" t="s">
        <v>22</v>
      </c>
      <c r="E301" t="s">
        <v>19</v>
      </c>
      <c r="F301" t="s">
        <v>19</v>
      </c>
      <c r="G301" t="s">
        <v>19</v>
      </c>
      <c r="H301" s="3">
        <v>0</v>
      </c>
      <c r="I301" t="s">
        <v>63</v>
      </c>
      <c r="J301" s="2">
        <v>21369</v>
      </c>
      <c r="K301" s="2">
        <v>0</v>
      </c>
      <c r="L301" s="2">
        <v>0</v>
      </c>
      <c r="M301" s="2">
        <v>-37386</v>
      </c>
      <c r="N301" s="2">
        <v>22826</v>
      </c>
      <c r="O301" t="s">
        <v>4476</v>
      </c>
    </row>
    <row r="302" spans="1:15" x14ac:dyDescent="0.25">
      <c r="A302" s="1">
        <v>67253</v>
      </c>
      <c r="B302" t="s">
        <v>1571</v>
      </c>
      <c r="C302" t="s">
        <v>35</v>
      </c>
      <c r="D302" t="s">
        <v>34</v>
      </c>
      <c r="E302" t="s">
        <v>23</v>
      </c>
      <c r="F302" t="s">
        <v>63</v>
      </c>
      <c r="G302" t="s">
        <v>63</v>
      </c>
      <c r="H302" s="3">
        <v>7029867</v>
      </c>
      <c r="I302" t="s">
        <v>63</v>
      </c>
      <c r="J302" s="2">
        <v>137497</v>
      </c>
      <c r="K302" s="2">
        <v>0</v>
      </c>
      <c r="L302" s="2">
        <v>0</v>
      </c>
      <c r="M302" s="2">
        <v>-436924</v>
      </c>
      <c r="N302" s="2">
        <v>-493833</v>
      </c>
      <c r="O302" t="s">
        <v>1553</v>
      </c>
    </row>
    <row r="303" spans="1:15" x14ac:dyDescent="0.25">
      <c r="A303" s="1">
        <v>66067</v>
      </c>
      <c r="B303" t="s">
        <v>3153</v>
      </c>
      <c r="C303" t="s">
        <v>35</v>
      </c>
      <c r="D303" t="s">
        <v>34</v>
      </c>
      <c r="E303" t="s">
        <v>36</v>
      </c>
      <c r="F303" t="s">
        <v>63</v>
      </c>
      <c r="G303" t="s">
        <v>63</v>
      </c>
      <c r="H303" s="3">
        <v>7959297</v>
      </c>
      <c r="I303" t="s">
        <v>63</v>
      </c>
      <c r="J303" s="2">
        <v>13018</v>
      </c>
      <c r="K303" s="2">
        <v>0</v>
      </c>
      <c r="L303" s="2">
        <v>0</v>
      </c>
      <c r="M303" s="2">
        <v>-445300</v>
      </c>
      <c r="N303" s="2">
        <v>-445300</v>
      </c>
      <c r="O303" t="s">
        <v>3146</v>
      </c>
    </row>
    <row r="304" spans="1:15" x14ac:dyDescent="0.25">
      <c r="A304" s="1">
        <v>60232</v>
      </c>
      <c r="B304" t="s">
        <v>3493</v>
      </c>
      <c r="C304" t="s">
        <v>35</v>
      </c>
      <c r="D304" t="s">
        <v>34</v>
      </c>
      <c r="E304" t="s">
        <v>23</v>
      </c>
      <c r="F304" t="s">
        <v>63</v>
      </c>
      <c r="G304" t="s">
        <v>63</v>
      </c>
      <c r="H304" s="3">
        <v>-194826</v>
      </c>
      <c r="I304" t="s">
        <v>63</v>
      </c>
      <c r="J304" s="2">
        <v>10078</v>
      </c>
      <c r="K304" s="2">
        <v>0</v>
      </c>
      <c r="L304" s="2">
        <v>0</v>
      </c>
      <c r="M304" s="2">
        <v>-199061</v>
      </c>
      <c r="N304" s="2">
        <v>-199061</v>
      </c>
      <c r="O304" t="s">
        <v>3488</v>
      </c>
    </row>
    <row r="305" spans="1:15" x14ac:dyDescent="0.25">
      <c r="A305" s="1">
        <v>60041</v>
      </c>
      <c r="B305" t="s">
        <v>4475</v>
      </c>
      <c r="C305" t="s">
        <v>35</v>
      </c>
      <c r="D305" t="s">
        <v>34</v>
      </c>
      <c r="E305" t="s">
        <v>23</v>
      </c>
      <c r="F305" t="s">
        <v>63</v>
      </c>
      <c r="G305" t="s">
        <v>21</v>
      </c>
      <c r="H305" s="3">
        <v>-2791</v>
      </c>
      <c r="I305" t="s">
        <v>21</v>
      </c>
      <c r="J305" s="2">
        <v>0</v>
      </c>
      <c r="K305" s="2">
        <v>0</v>
      </c>
      <c r="L305" s="2">
        <v>0</v>
      </c>
      <c r="M305" s="2">
        <v>-252169</v>
      </c>
      <c r="N305" s="2">
        <v>-252169</v>
      </c>
      <c r="O305" t="s">
        <v>3458</v>
      </c>
    </row>
    <row r="306" spans="1:15" x14ac:dyDescent="0.25">
      <c r="A306" s="1">
        <v>60247</v>
      </c>
      <c r="B306" t="s">
        <v>3496</v>
      </c>
      <c r="C306" t="s">
        <v>35</v>
      </c>
      <c r="D306" t="s">
        <v>34</v>
      </c>
      <c r="E306" t="s">
        <v>23</v>
      </c>
      <c r="F306" t="s">
        <v>63</v>
      </c>
      <c r="G306" t="s">
        <v>63</v>
      </c>
      <c r="H306" s="3">
        <v>-804732</v>
      </c>
      <c r="I306" t="s">
        <v>63</v>
      </c>
      <c r="J306" s="2">
        <v>23638</v>
      </c>
      <c r="K306" s="2">
        <v>0</v>
      </c>
      <c r="L306" s="2">
        <v>0</v>
      </c>
      <c r="M306" s="2">
        <v>-357605</v>
      </c>
      <c r="N306" s="2">
        <v>-357605</v>
      </c>
      <c r="O306" t="s">
        <v>3488</v>
      </c>
    </row>
    <row r="307" spans="1:15" x14ac:dyDescent="0.25">
      <c r="A307" s="1">
        <v>61762</v>
      </c>
      <c r="B307" t="s">
        <v>3670</v>
      </c>
      <c r="C307" t="s">
        <v>35</v>
      </c>
      <c r="D307" t="s">
        <v>34</v>
      </c>
      <c r="E307" t="s">
        <v>23</v>
      </c>
      <c r="F307" t="s">
        <v>63</v>
      </c>
      <c r="G307" t="s">
        <v>63</v>
      </c>
      <c r="H307" s="3">
        <v>2479819</v>
      </c>
      <c r="I307" t="s">
        <v>21</v>
      </c>
      <c r="J307" s="2">
        <v>0</v>
      </c>
      <c r="K307" s="2">
        <v>0</v>
      </c>
      <c r="L307" s="2">
        <v>0</v>
      </c>
      <c r="M307" s="2">
        <v>-549553</v>
      </c>
      <c r="N307" s="2">
        <v>-549553</v>
      </c>
      <c r="O307" t="s">
        <v>3634</v>
      </c>
    </row>
    <row r="308" spans="1:15" x14ac:dyDescent="0.25">
      <c r="A308" s="1">
        <v>64730</v>
      </c>
      <c r="B308" t="s">
        <v>296</v>
      </c>
      <c r="C308" t="s">
        <v>35</v>
      </c>
      <c r="D308" t="s">
        <v>34</v>
      </c>
      <c r="E308" t="s">
        <v>23</v>
      </c>
      <c r="F308" t="s">
        <v>63</v>
      </c>
      <c r="G308" t="s">
        <v>63</v>
      </c>
      <c r="H308" s="3">
        <v>2775791</v>
      </c>
      <c r="I308" t="s">
        <v>63</v>
      </c>
      <c r="J308" s="2">
        <v>79992</v>
      </c>
      <c r="K308" s="2">
        <v>0</v>
      </c>
      <c r="L308" s="2">
        <v>0</v>
      </c>
      <c r="M308" s="2">
        <v>-337321</v>
      </c>
      <c r="N308" s="2">
        <v>-337321</v>
      </c>
      <c r="O308" t="s">
        <v>4328</v>
      </c>
    </row>
    <row r="309" spans="1:15" x14ac:dyDescent="0.25">
      <c r="A309" s="1">
        <v>66093</v>
      </c>
      <c r="B309" t="s">
        <v>1785</v>
      </c>
      <c r="C309" t="s">
        <v>35</v>
      </c>
      <c r="D309" t="s">
        <v>34</v>
      </c>
      <c r="E309" t="s">
        <v>23</v>
      </c>
      <c r="F309" t="s">
        <v>63</v>
      </c>
      <c r="G309" t="s">
        <v>63</v>
      </c>
      <c r="H309" s="3">
        <v>8347571</v>
      </c>
      <c r="I309" t="s">
        <v>63</v>
      </c>
      <c r="J309" s="2">
        <v>64878</v>
      </c>
      <c r="K309" s="2">
        <v>0</v>
      </c>
      <c r="L309" s="2">
        <v>0</v>
      </c>
      <c r="M309" s="2">
        <v>-454586</v>
      </c>
      <c r="N309" s="2">
        <v>-454586</v>
      </c>
      <c r="O309" t="s">
        <v>1767</v>
      </c>
    </row>
    <row r="310" spans="1:15" x14ac:dyDescent="0.25">
      <c r="A310" s="1">
        <v>62282</v>
      </c>
      <c r="B310" t="s">
        <v>2659</v>
      </c>
      <c r="C310" t="s">
        <v>35</v>
      </c>
      <c r="D310" t="s">
        <v>34</v>
      </c>
      <c r="E310" t="s">
        <v>23</v>
      </c>
      <c r="F310" t="s">
        <v>63</v>
      </c>
      <c r="G310" t="s">
        <v>63</v>
      </c>
      <c r="H310" s="3">
        <v>684160</v>
      </c>
      <c r="I310" t="s">
        <v>63</v>
      </c>
      <c r="J310" s="2">
        <v>175804</v>
      </c>
      <c r="K310" s="2">
        <v>0</v>
      </c>
      <c r="L310" s="2">
        <v>0</v>
      </c>
      <c r="M310" s="2">
        <v>158703</v>
      </c>
      <c r="N310" s="2">
        <v>158703</v>
      </c>
      <c r="O310" t="s">
        <v>2637</v>
      </c>
    </row>
    <row r="311" spans="1:15" x14ac:dyDescent="0.25">
      <c r="A311" s="1">
        <v>63360</v>
      </c>
      <c r="B311" t="s">
        <v>568</v>
      </c>
      <c r="C311" t="s">
        <v>35</v>
      </c>
      <c r="D311" t="s">
        <v>34</v>
      </c>
      <c r="E311" t="s">
        <v>36</v>
      </c>
      <c r="F311" t="s">
        <v>63</v>
      </c>
      <c r="G311" t="s">
        <v>63</v>
      </c>
      <c r="H311" s="3">
        <v>2124533</v>
      </c>
      <c r="I311" t="s">
        <v>21</v>
      </c>
      <c r="J311" s="2">
        <v>0</v>
      </c>
      <c r="K311" s="2">
        <v>0</v>
      </c>
      <c r="L311" s="2">
        <v>0</v>
      </c>
      <c r="M311" s="2">
        <v>-73559</v>
      </c>
      <c r="N311" s="2">
        <v>-73559</v>
      </c>
      <c r="O311" t="s">
        <v>558</v>
      </c>
    </row>
    <row r="312" spans="1:15" x14ac:dyDescent="0.25">
      <c r="A312" s="1">
        <v>63100</v>
      </c>
      <c r="B312" t="s">
        <v>2021</v>
      </c>
      <c r="C312" t="s">
        <v>35</v>
      </c>
      <c r="D312" t="s">
        <v>34</v>
      </c>
      <c r="E312" t="s">
        <v>36</v>
      </c>
      <c r="F312" t="s">
        <v>63</v>
      </c>
      <c r="G312" t="s">
        <v>63</v>
      </c>
      <c r="H312" s="3">
        <v>-377027</v>
      </c>
      <c r="I312" t="s">
        <v>21</v>
      </c>
      <c r="J312" s="2">
        <v>0</v>
      </c>
      <c r="K312" s="2">
        <v>0</v>
      </c>
      <c r="L312" s="2">
        <v>0</v>
      </c>
      <c r="M312" s="2">
        <v>-102061</v>
      </c>
      <c r="N312" s="2">
        <v>-102061</v>
      </c>
      <c r="O312" t="s">
        <v>1991</v>
      </c>
    </row>
    <row r="313" spans="1:15" x14ac:dyDescent="0.25">
      <c r="A313" s="1">
        <v>61145</v>
      </c>
      <c r="B313" t="s">
        <v>4474</v>
      </c>
      <c r="C313" t="s">
        <v>35</v>
      </c>
      <c r="D313" t="s">
        <v>34</v>
      </c>
      <c r="E313" t="s">
        <v>23</v>
      </c>
      <c r="F313" t="s">
        <v>63</v>
      </c>
      <c r="G313" t="s">
        <v>21</v>
      </c>
      <c r="H313" s="3">
        <v>0</v>
      </c>
      <c r="I313" t="s">
        <v>63</v>
      </c>
      <c r="J313" s="2">
        <v>24896</v>
      </c>
      <c r="K313" s="2">
        <v>0</v>
      </c>
      <c r="L313" s="2">
        <v>0</v>
      </c>
      <c r="M313" s="2">
        <v>-56475</v>
      </c>
      <c r="N313" s="2">
        <v>-56475</v>
      </c>
      <c r="O313" t="s">
        <v>49</v>
      </c>
    </row>
    <row r="314" spans="1:15" x14ac:dyDescent="0.25">
      <c r="A314" s="1">
        <v>62459</v>
      </c>
      <c r="B314" t="s">
        <v>556</v>
      </c>
      <c r="C314" t="s">
        <v>35</v>
      </c>
      <c r="D314" t="s">
        <v>34</v>
      </c>
      <c r="E314" t="s">
        <v>36</v>
      </c>
      <c r="F314" t="s">
        <v>63</v>
      </c>
      <c r="G314" t="s">
        <v>63</v>
      </c>
      <c r="H314" s="3">
        <v>784366</v>
      </c>
      <c r="I314" t="s">
        <v>63</v>
      </c>
      <c r="J314" s="2">
        <v>220177</v>
      </c>
      <c r="K314" s="2">
        <v>0</v>
      </c>
      <c r="L314" s="2">
        <v>0</v>
      </c>
      <c r="M314" s="2">
        <v>-354255</v>
      </c>
      <c r="N314" s="2">
        <v>-354255</v>
      </c>
      <c r="O314" t="s">
        <v>533</v>
      </c>
    </row>
    <row r="315" spans="1:15" x14ac:dyDescent="0.25">
      <c r="A315" s="1">
        <v>65063</v>
      </c>
      <c r="B315" t="s">
        <v>1407</v>
      </c>
      <c r="C315" t="s">
        <v>35</v>
      </c>
      <c r="D315" t="s">
        <v>34</v>
      </c>
      <c r="E315" t="s">
        <v>23</v>
      </c>
      <c r="F315" t="s">
        <v>63</v>
      </c>
      <c r="G315" t="s">
        <v>63</v>
      </c>
      <c r="H315" s="3">
        <v>1967780</v>
      </c>
      <c r="I315" t="s">
        <v>63</v>
      </c>
      <c r="J315" s="2">
        <v>2034</v>
      </c>
      <c r="K315" s="2">
        <v>0</v>
      </c>
      <c r="L315" s="2">
        <v>0</v>
      </c>
      <c r="M315" s="2">
        <v>-197256</v>
      </c>
      <c r="N315" s="2">
        <v>-197256</v>
      </c>
      <c r="O315" t="s">
        <v>1377</v>
      </c>
    </row>
    <row r="316" spans="1:15" x14ac:dyDescent="0.25">
      <c r="A316" s="1">
        <v>64242</v>
      </c>
      <c r="B316" t="s">
        <v>190</v>
      </c>
      <c r="C316" t="s">
        <v>35</v>
      </c>
      <c r="D316" t="s">
        <v>34</v>
      </c>
      <c r="E316" t="s">
        <v>36</v>
      </c>
      <c r="F316" t="s">
        <v>63</v>
      </c>
      <c r="G316" t="s">
        <v>63</v>
      </c>
      <c r="H316" s="3">
        <v>1542392</v>
      </c>
      <c r="I316" t="s">
        <v>63</v>
      </c>
      <c r="J316" s="2">
        <v>70254</v>
      </c>
      <c r="K316" s="2">
        <v>0</v>
      </c>
      <c r="L316" s="2">
        <v>0</v>
      </c>
      <c r="M316" s="2">
        <v>-190409</v>
      </c>
      <c r="N316" s="2">
        <v>-190409</v>
      </c>
      <c r="O316" t="s">
        <v>118</v>
      </c>
    </row>
    <row r="317" spans="1:15" x14ac:dyDescent="0.25">
      <c r="A317" s="1">
        <v>60888</v>
      </c>
      <c r="B317" t="s">
        <v>2077</v>
      </c>
      <c r="C317" t="s">
        <v>35</v>
      </c>
      <c r="D317" t="s">
        <v>34</v>
      </c>
      <c r="E317" t="s">
        <v>36</v>
      </c>
      <c r="F317" t="s">
        <v>63</v>
      </c>
      <c r="G317" t="s">
        <v>63</v>
      </c>
      <c r="H317" s="3">
        <v>925358</v>
      </c>
      <c r="I317" t="s">
        <v>63</v>
      </c>
      <c r="J317" s="2">
        <v>10903</v>
      </c>
      <c r="K317" s="2">
        <v>0</v>
      </c>
      <c r="L317" s="2">
        <v>0</v>
      </c>
      <c r="M317" s="2">
        <v>-142221</v>
      </c>
      <c r="N317" s="2">
        <v>-142221</v>
      </c>
      <c r="O317" t="s">
        <v>2065</v>
      </c>
    </row>
    <row r="318" spans="1:15" x14ac:dyDescent="0.25">
      <c r="A318" s="1">
        <v>64078</v>
      </c>
      <c r="B318" t="s">
        <v>272</v>
      </c>
      <c r="C318" t="s">
        <v>35</v>
      </c>
      <c r="D318" t="s">
        <v>34</v>
      </c>
      <c r="E318" t="s">
        <v>23</v>
      </c>
      <c r="F318" t="s">
        <v>63</v>
      </c>
      <c r="G318" t="s">
        <v>63</v>
      </c>
      <c r="H318" s="3">
        <v>34705</v>
      </c>
      <c r="I318" t="s">
        <v>63</v>
      </c>
      <c r="J318" s="2">
        <v>12707</v>
      </c>
      <c r="K318" s="2">
        <v>0</v>
      </c>
      <c r="L318" s="2">
        <v>0</v>
      </c>
      <c r="M318" s="2">
        <v>-514314</v>
      </c>
      <c r="N318" s="2">
        <v>-514314</v>
      </c>
      <c r="O318" t="s">
        <v>4283</v>
      </c>
    </row>
    <row r="319" spans="1:15" x14ac:dyDescent="0.25">
      <c r="A319" s="1">
        <v>62541</v>
      </c>
      <c r="B319" t="s">
        <v>4473</v>
      </c>
      <c r="C319" t="s">
        <v>35</v>
      </c>
      <c r="D319" t="s">
        <v>34</v>
      </c>
      <c r="E319" t="s">
        <v>23</v>
      </c>
      <c r="F319" t="s">
        <v>63</v>
      </c>
      <c r="G319" t="s">
        <v>21</v>
      </c>
      <c r="H319" s="3">
        <v>0</v>
      </c>
      <c r="I319" t="s">
        <v>63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t="s">
        <v>999</v>
      </c>
    </row>
    <row r="320" spans="1:15" x14ac:dyDescent="0.25">
      <c r="A320" s="1">
        <v>62153</v>
      </c>
      <c r="B320" t="s">
        <v>2482</v>
      </c>
      <c r="C320" t="s">
        <v>35</v>
      </c>
      <c r="D320" t="s">
        <v>34</v>
      </c>
      <c r="E320" t="s">
        <v>23</v>
      </c>
      <c r="F320" t="s">
        <v>63</v>
      </c>
      <c r="G320" t="s">
        <v>63</v>
      </c>
      <c r="H320" s="3">
        <v>3618996</v>
      </c>
      <c r="I320" t="s">
        <v>63</v>
      </c>
      <c r="J320" s="2">
        <v>124209</v>
      </c>
      <c r="K320" s="2">
        <v>0</v>
      </c>
      <c r="L320" s="2">
        <v>0</v>
      </c>
      <c r="M320" s="2">
        <v>-381809</v>
      </c>
      <c r="N320" s="2">
        <v>-381809</v>
      </c>
      <c r="O320" t="s">
        <v>2437</v>
      </c>
    </row>
    <row r="321" spans="1:15" x14ac:dyDescent="0.25">
      <c r="A321" s="1">
        <v>66849</v>
      </c>
      <c r="B321" t="s">
        <v>1931</v>
      </c>
      <c r="C321" t="s">
        <v>35</v>
      </c>
      <c r="D321" t="s">
        <v>34</v>
      </c>
      <c r="E321" t="s">
        <v>23</v>
      </c>
      <c r="F321" t="s">
        <v>63</v>
      </c>
      <c r="G321" t="s">
        <v>63</v>
      </c>
      <c r="H321" s="3">
        <v>2508072</v>
      </c>
      <c r="I321" t="s">
        <v>63</v>
      </c>
      <c r="J321" s="2">
        <v>117431</v>
      </c>
      <c r="K321" s="2">
        <v>0</v>
      </c>
      <c r="L321" s="2">
        <v>0</v>
      </c>
      <c r="M321" s="2">
        <v>-774843</v>
      </c>
      <c r="N321" s="2">
        <v>-774843</v>
      </c>
      <c r="O321" t="s">
        <v>1927</v>
      </c>
    </row>
    <row r="322" spans="1:15" x14ac:dyDescent="0.25">
      <c r="A322" s="1">
        <v>66892</v>
      </c>
      <c r="B322" t="s">
        <v>656</v>
      </c>
      <c r="C322" t="s">
        <v>35</v>
      </c>
      <c r="D322" t="s">
        <v>34</v>
      </c>
      <c r="E322" t="s">
        <v>36</v>
      </c>
      <c r="F322" t="s">
        <v>63</v>
      </c>
      <c r="G322" t="s">
        <v>63</v>
      </c>
      <c r="H322" s="3">
        <v>11208195</v>
      </c>
      <c r="I322" t="s">
        <v>21</v>
      </c>
      <c r="J322" s="2">
        <v>0</v>
      </c>
      <c r="K322" s="2">
        <v>0</v>
      </c>
      <c r="L322" s="2">
        <v>0</v>
      </c>
      <c r="M322" s="2">
        <v>-390894</v>
      </c>
      <c r="N322" s="2">
        <v>-546086</v>
      </c>
      <c r="O322" t="s">
        <v>632</v>
      </c>
    </row>
    <row r="323" spans="1:15" x14ac:dyDescent="0.25">
      <c r="A323" s="1">
        <v>67959</v>
      </c>
      <c r="B323" t="s">
        <v>741</v>
      </c>
      <c r="C323" t="s">
        <v>35</v>
      </c>
      <c r="D323" t="s">
        <v>34</v>
      </c>
      <c r="E323" t="s">
        <v>23</v>
      </c>
      <c r="F323" t="s">
        <v>63</v>
      </c>
      <c r="G323" t="s">
        <v>63</v>
      </c>
      <c r="H323" s="3">
        <v>1189905</v>
      </c>
      <c r="I323" t="s">
        <v>63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t="s">
        <v>686</v>
      </c>
    </row>
    <row r="324" spans="1:15" x14ac:dyDescent="0.25">
      <c r="A324" s="1">
        <v>64880</v>
      </c>
      <c r="B324" t="s">
        <v>3002</v>
      </c>
      <c r="C324" t="s">
        <v>35</v>
      </c>
      <c r="D324" t="s">
        <v>34</v>
      </c>
      <c r="E324" t="s">
        <v>36</v>
      </c>
      <c r="F324" t="s">
        <v>63</v>
      </c>
      <c r="G324" t="s">
        <v>63</v>
      </c>
      <c r="H324" s="3">
        <v>8588295</v>
      </c>
      <c r="I324" t="s">
        <v>63</v>
      </c>
      <c r="J324" s="2">
        <v>24219</v>
      </c>
      <c r="K324" s="2">
        <v>0</v>
      </c>
      <c r="L324" s="2">
        <v>0</v>
      </c>
      <c r="M324" s="2">
        <v>-569443</v>
      </c>
      <c r="N324" s="2">
        <v>-569443</v>
      </c>
      <c r="O324" t="s">
        <v>2997</v>
      </c>
    </row>
    <row r="325" spans="1:15" x14ac:dyDescent="0.25">
      <c r="A325" s="1">
        <v>63174</v>
      </c>
      <c r="B325" t="s">
        <v>4234</v>
      </c>
      <c r="C325" t="s">
        <v>35</v>
      </c>
      <c r="D325" t="s">
        <v>34</v>
      </c>
      <c r="E325" t="s">
        <v>36</v>
      </c>
      <c r="F325" t="s">
        <v>63</v>
      </c>
      <c r="G325" t="s">
        <v>63</v>
      </c>
      <c r="H325" s="3">
        <v>5856631</v>
      </c>
      <c r="I325" t="s">
        <v>63</v>
      </c>
      <c r="J325" s="2">
        <v>12711</v>
      </c>
      <c r="K325" s="2">
        <v>0</v>
      </c>
      <c r="L325" s="2">
        <v>0</v>
      </c>
      <c r="M325" s="2">
        <v>-389890</v>
      </c>
      <c r="N325" s="2">
        <v>-389890</v>
      </c>
      <c r="O325" t="s">
        <v>4232</v>
      </c>
    </row>
    <row r="326" spans="1:15" x14ac:dyDescent="0.25">
      <c r="A326" s="1">
        <v>65639</v>
      </c>
      <c r="B326" t="s">
        <v>626</v>
      </c>
      <c r="C326" t="s">
        <v>35</v>
      </c>
      <c r="D326" t="s">
        <v>34</v>
      </c>
      <c r="E326" t="s">
        <v>23</v>
      </c>
      <c r="F326" t="s">
        <v>63</v>
      </c>
      <c r="G326" t="s">
        <v>63</v>
      </c>
      <c r="H326" s="3">
        <v>8730048</v>
      </c>
      <c r="I326" t="s">
        <v>21</v>
      </c>
      <c r="J326" s="2">
        <v>0</v>
      </c>
      <c r="K326" s="2">
        <v>0</v>
      </c>
      <c r="L326" s="2">
        <v>0</v>
      </c>
      <c r="M326" s="2">
        <v>-714564</v>
      </c>
      <c r="N326" s="2">
        <v>-714564</v>
      </c>
      <c r="O326" t="s">
        <v>618</v>
      </c>
    </row>
    <row r="327" spans="1:15" x14ac:dyDescent="0.25">
      <c r="A327" s="1">
        <v>65987</v>
      </c>
      <c r="B327" t="s">
        <v>1696</v>
      </c>
      <c r="C327" t="s">
        <v>35</v>
      </c>
      <c r="D327" t="s">
        <v>34</v>
      </c>
      <c r="E327" t="s">
        <v>23</v>
      </c>
      <c r="F327" t="s">
        <v>63</v>
      </c>
      <c r="G327" t="s">
        <v>63</v>
      </c>
      <c r="H327" s="3">
        <v>8873675</v>
      </c>
      <c r="I327" t="s">
        <v>63</v>
      </c>
      <c r="J327" s="2">
        <v>161575</v>
      </c>
      <c r="K327" s="2">
        <v>0</v>
      </c>
      <c r="L327" s="2">
        <v>0</v>
      </c>
      <c r="M327" s="2">
        <v>-1314259</v>
      </c>
      <c r="N327" s="2">
        <v>-1314259</v>
      </c>
      <c r="O327" t="s">
        <v>1694</v>
      </c>
    </row>
    <row r="328" spans="1:15" x14ac:dyDescent="0.25">
      <c r="A328" s="1">
        <v>63038</v>
      </c>
      <c r="B328" t="s">
        <v>2800</v>
      </c>
      <c r="C328" t="s">
        <v>35</v>
      </c>
      <c r="D328" t="s">
        <v>34</v>
      </c>
      <c r="E328" t="s">
        <v>23</v>
      </c>
      <c r="F328" t="s">
        <v>63</v>
      </c>
      <c r="G328" t="s">
        <v>63</v>
      </c>
      <c r="H328" s="3">
        <v>2709003</v>
      </c>
      <c r="I328" t="s">
        <v>21</v>
      </c>
      <c r="J328" s="2">
        <v>0</v>
      </c>
      <c r="K328" s="2">
        <v>0</v>
      </c>
      <c r="L328" s="2">
        <v>0</v>
      </c>
      <c r="M328" s="2">
        <v>-497060</v>
      </c>
      <c r="N328" s="2">
        <v>-497060</v>
      </c>
      <c r="O328" t="s">
        <v>2726</v>
      </c>
    </row>
    <row r="329" spans="1:15" x14ac:dyDescent="0.25">
      <c r="A329" s="1">
        <v>62558</v>
      </c>
      <c r="B329" t="s">
        <v>2593</v>
      </c>
      <c r="C329" t="s">
        <v>35</v>
      </c>
      <c r="D329" t="s">
        <v>34</v>
      </c>
      <c r="E329" t="s">
        <v>36</v>
      </c>
      <c r="F329" t="s">
        <v>63</v>
      </c>
      <c r="G329" t="s">
        <v>63</v>
      </c>
      <c r="H329" s="3">
        <v>1374315</v>
      </c>
      <c r="I329" t="s">
        <v>21</v>
      </c>
      <c r="J329" s="2">
        <v>0</v>
      </c>
      <c r="K329" s="2">
        <v>0</v>
      </c>
      <c r="L329" s="2">
        <v>0</v>
      </c>
      <c r="M329" s="2">
        <v>-395944</v>
      </c>
      <c r="N329" s="2">
        <v>-395944</v>
      </c>
      <c r="O329" t="s">
        <v>27</v>
      </c>
    </row>
    <row r="330" spans="1:15" x14ac:dyDescent="0.25">
      <c r="A330" s="1">
        <v>66274</v>
      </c>
      <c r="B330" t="s">
        <v>644</v>
      </c>
      <c r="C330" t="s">
        <v>35</v>
      </c>
      <c r="D330" t="s">
        <v>34</v>
      </c>
      <c r="E330" t="s">
        <v>23</v>
      </c>
      <c r="F330" t="s">
        <v>63</v>
      </c>
      <c r="G330" t="s">
        <v>63</v>
      </c>
      <c r="H330" s="3">
        <v>10010011</v>
      </c>
      <c r="I330" t="s">
        <v>21</v>
      </c>
      <c r="J330" s="2">
        <v>0</v>
      </c>
      <c r="K330" s="2">
        <v>0</v>
      </c>
      <c r="L330" s="2">
        <v>0</v>
      </c>
      <c r="M330" s="2">
        <v>-1129501</v>
      </c>
      <c r="N330" s="2">
        <v>-1129501</v>
      </c>
      <c r="O330" t="s">
        <v>632</v>
      </c>
    </row>
    <row r="331" spans="1:15" x14ac:dyDescent="0.25">
      <c r="A331" s="1">
        <v>67856</v>
      </c>
      <c r="B331" t="s">
        <v>4153</v>
      </c>
      <c r="C331" t="s">
        <v>35</v>
      </c>
      <c r="D331" t="s">
        <v>34</v>
      </c>
      <c r="E331" t="s">
        <v>4334</v>
      </c>
      <c r="F331" t="s">
        <v>21</v>
      </c>
      <c r="G331" t="s">
        <v>63</v>
      </c>
      <c r="H331" s="3">
        <v>1201752</v>
      </c>
      <c r="I331" t="s">
        <v>63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t="s">
        <v>4128</v>
      </c>
    </row>
    <row r="332" spans="1:15" x14ac:dyDescent="0.25">
      <c r="A332" s="1">
        <v>62977</v>
      </c>
      <c r="B332" t="s">
        <v>2790</v>
      </c>
      <c r="C332" t="s">
        <v>35</v>
      </c>
      <c r="D332" t="s">
        <v>34</v>
      </c>
      <c r="E332" t="s">
        <v>23</v>
      </c>
      <c r="F332" t="s">
        <v>63</v>
      </c>
      <c r="G332" t="s">
        <v>63</v>
      </c>
      <c r="H332" s="3">
        <v>163991</v>
      </c>
      <c r="I332" t="s">
        <v>63</v>
      </c>
      <c r="J332" s="2">
        <v>33944</v>
      </c>
      <c r="K332" s="2">
        <v>0</v>
      </c>
      <c r="L332" s="2">
        <v>0</v>
      </c>
      <c r="M332" s="2">
        <v>-434034</v>
      </c>
      <c r="N332" s="2">
        <v>-434034</v>
      </c>
      <c r="O332" t="s">
        <v>2726</v>
      </c>
    </row>
    <row r="333" spans="1:15" x14ac:dyDescent="0.25">
      <c r="A333" s="1">
        <v>61828</v>
      </c>
      <c r="B333" t="s">
        <v>2263</v>
      </c>
      <c r="C333" t="s">
        <v>35</v>
      </c>
      <c r="D333" t="s">
        <v>34</v>
      </c>
      <c r="E333" t="s">
        <v>23</v>
      </c>
      <c r="F333" t="s">
        <v>63</v>
      </c>
      <c r="G333" t="s">
        <v>63</v>
      </c>
      <c r="H333" s="3">
        <v>384175</v>
      </c>
      <c r="I333" t="s">
        <v>63</v>
      </c>
      <c r="J333" s="2">
        <v>14039</v>
      </c>
      <c r="K333" s="2">
        <v>0</v>
      </c>
      <c r="L333" s="2">
        <v>0</v>
      </c>
      <c r="M333" s="2">
        <v>-135824</v>
      </c>
      <c r="N333" s="2">
        <v>0</v>
      </c>
      <c r="O333" t="s">
        <v>49</v>
      </c>
    </row>
    <row r="334" spans="1:15" x14ac:dyDescent="0.25">
      <c r="A334" s="1">
        <v>64281</v>
      </c>
      <c r="B334" t="s">
        <v>3776</v>
      </c>
      <c r="C334" t="s">
        <v>35</v>
      </c>
      <c r="D334" t="s">
        <v>34</v>
      </c>
      <c r="E334" t="s">
        <v>23</v>
      </c>
      <c r="F334" t="s">
        <v>63</v>
      </c>
      <c r="G334" t="s">
        <v>63</v>
      </c>
      <c r="H334" s="3">
        <v>7473843</v>
      </c>
      <c r="I334" t="s">
        <v>21</v>
      </c>
      <c r="J334" s="2">
        <v>0</v>
      </c>
      <c r="K334" s="2">
        <v>0</v>
      </c>
      <c r="L334" s="2">
        <v>0</v>
      </c>
      <c r="M334" s="2">
        <v>-523745</v>
      </c>
      <c r="N334" s="2">
        <v>-523745</v>
      </c>
      <c r="O334" t="s">
        <v>3767</v>
      </c>
    </row>
    <row r="335" spans="1:15" x14ac:dyDescent="0.25">
      <c r="A335" s="1">
        <v>78360</v>
      </c>
      <c r="B335" t="s">
        <v>1254</v>
      </c>
      <c r="C335" t="s">
        <v>35</v>
      </c>
      <c r="D335" t="s">
        <v>34</v>
      </c>
      <c r="E335" t="s">
        <v>23</v>
      </c>
      <c r="F335" t="s">
        <v>63</v>
      </c>
      <c r="G335" t="s">
        <v>63</v>
      </c>
      <c r="H335" s="3">
        <v>4442930</v>
      </c>
      <c r="I335" t="s">
        <v>63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t="s">
        <v>1252</v>
      </c>
    </row>
    <row r="336" spans="1:15" x14ac:dyDescent="0.25">
      <c r="A336" s="1">
        <v>65522</v>
      </c>
      <c r="B336" t="s">
        <v>1688</v>
      </c>
      <c r="C336" t="s">
        <v>35</v>
      </c>
      <c r="D336" t="s">
        <v>34</v>
      </c>
      <c r="E336" t="s">
        <v>23</v>
      </c>
      <c r="F336" t="s">
        <v>63</v>
      </c>
      <c r="G336" t="s">
        <v>63</v>
      </c>
      <c r="H336" s="3">
        <v>24107192</v>
      </c>
      <c r="I336" t="s">
        <v>63</v>
      </c>
      <c r="J336" s="2">
        <v>666305</v>
      </c>
      <c r="K336" s="2">
        <v>0</v>
      </c>
      <c r="L336" s="2">
        <v>0</v>
      </c>
      <c r="M336" s="2">
        <v>-1556200</v>
      </c>
      <c r="N336" s="2">
        <v>-1556200</v>
      </c>
      <c r="O336" t="s">
        <v>1681</v>
      </c>
    </row>
    <row r="337" spans="1:15" x14ac:dyDescent="0.25">
      <c r="A337" s="1">
        <v>61193</v>
      </c>
      <c r="B337" t="s">
        <v>2149</v>
      </c>
      <c r="C337" t="s">
        <v>35</v>
      </c>
      <c r="D337" t="s">
        <v>34</v>
      </c>
      <c r="E337" t="s">
        <v>36</v>
      </c>
      <c r="F337" t="s">
        <v>63</v>
      </c>
      <c r="G337" t="s">
        <v>63</v>
      </c>
      <c r="H337" s="3">
        <v>2628712</v>
      </c>
      <c r="I337" t="s">
        <v>63</v>
      </c>
      <c r="J337" s="2">
        <v>16749</v>
      </c>
      <c r="K337" s="2">
        <v>0</v>
      </c>
      <c r="L337" s="2">
        <v>0</v>
      </c>
      <c r="M337" s="2">
        <v>-215616</v>
      </c>
      <c r="N337" s="2">
        <v>-215616</v>
      </c>
      <c r="O337" t="s">
        <v>49</v>
      </c>
    </row>
    <row r="338" spans="1:15" x14ac:dyDescent="0.25">
      <c r="A338" s="1">
        <v>67312</v>
      </c>
      <c r="B338" t="s">
        <v>3993</v>
      </c>
      <c r="C338" t="s">
        <v>35</v>
      </c>
      <c r="D338" t="s">
        <v>34</v>
      </c>
      <c r="E338" t="s">
        <v>36</v>
      </c>
      <c r="F338" t="s">
        <v>63</v>
      </c>
      <c r="G338" t="s">
        <v>63</v>
      </c>
      <c r="H338" s="3">
        <v>1079211</v>
      </c>
      <c r="I338" t="s">
        <v>21</v>
      </c>
      <c r="J338" s="2">
        <v>0</v>
      </c>
      <c r="K338" s="2">
        <v>0</v>
      </c>
      <c r="L338" s="2">
        <v>0</v>
      </c>
      <c r="M338" s="2">
        <v>-698539</v>
      </c>
      <c r="N338" s="2">
        <v>-698539</v>
      </c>
      <c r="O338" t="s">
        <v>3958</v>
      </c>
    </row>
    <row r="339" spans="1:15" x14ac:dyDescent="0.25">
      <c r="A339" s="1">
        <v>61721</v>
      </c>
      <c r="B339" t="s">
        <v>2343</v>
      </c>
      <c r="C339" t="s">
        <v>35</v>
      </c>
      <c r="D339" t="s">
        <v>34</v>
      </c>
      <c r="E339" t="s">
        <v>23</v>
      </c>
      <c r="F339" t="s">
        <v>63</v>
      </c>
      <c r="G339" t="s">
        <v>63</v>
      </c>
      <c r="H339" s="3">
        <v>75056</v>
      </c>
      <c r="I339" t="s">
        <v>63</v>
      </c>
      <c r="J339" s="2">
        <v>15001</v>
      </c>
      <c r="K339" s="2">
        <v>0</v>
      </c>
      <c r="L339" s="2">
        <v>0</v>
      </c>
      <c r="M339" s="2">
        <v>-353707</v>
      </c>
      <c r="N339" s="2">
        <v>-353707</v>
      </c>
      <c r="O339" t="s">
        <v>2281</v>
      </c>
    </row>
    <row r="340" spans="1:15" x14ac:dyDescent="0.25">
      <c r="A340" s="1">
        <v>67497</v>
      </c>
      <c r="B340" t="s">
        <v>4472</v>
      </c>
      <c r="C340" t="s">
        <v>35</v>
      </c>
      <c r="D340" t="s">
        <v>22</v>
      </c>
      <c r="E340" t="s">
        <v>23</v>
      </c>
      <c r="F340" t="s">
        <v>63</v>
      </c>
      <c r="G340" t="s">
        <v>63</v>
      </c>
      <c r="H340" s="3">
        <v>0</v>
      </c>
      <c r="I340" t="s">
        <v>19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t="s">
        <v>4261</v>
      </c>
    </row>
    <row r="341" spans="1:15" x14ac:dyDescent="0.25">
      <c r="A341" s="1">
        <v>60815</v>
      </c>
      <c r="B341" t="s">
        <v>4471</v>
      </c>
      <c r="C341" t="s">
        <v>35</v>
      </c>
      <c r="D341" t="s">
        <v>34</v>
      </c>
      <c r="E341" t="s">
        <v>23</v>
      </c>
      <c r="F341" t="s">
        <v>63</v>
      </c>
      <c r="G341" t="s">
        <v>21</v>
      </c>
      <c r="H341" s="3">
        <v>0</v>
      </c>
      <c r="I341" t="s">
        <v>63</v>
      </c>
      <c r="J341" s="2">
        <v>0</v>
      </c>
      <c r="K341" s="2">
        <v>0</v>
      </c>
      <c r="L341" s="2">
        <v>0</v>
      </c>
      <c r="M341" s="2">
        <v>5079</v>
      </c>
      <c r="N341" s="2">
        <v>7254</v>
      </c>
      <c r="O341" t="s">
        <v>1066</v>
      </c>
    </row>
    <row r="342" spans="1:15" x14ac:dyDescent="0.25">
      <c r="A342" s="1">
        <v>62718</v>
      </c>
      <c r="B342" t="s">
        <v>2679</v>
      </c>
      <c r="C342" t="s">
        <v>35</v>
      </c>
      <c r="D342" t="s">
        <v>34</v>
      </c>
      <c r="E342" t="s">
        <v>36</v>
      </c>
      <c r="F342" t="s">
        <v>63</v>
      </c>
      <c r="G342" t="s">
        <v>63</v>
      </c>
      <c r="H342" s="3">
        <v>282190</v>
      </c>
      <c r="I342" t="s">
        <v>63</v>
      </c>
      <c r="J342" s="2">
        <v>17576</v>
      </c>
      <c r="K342" s="2">
        <v>0</v>
      </c>
      <c r="L342" s="2">
        <v>0</v>
      </c>
      <c r="M342" s="2">
        <v>-99213</v>
      </c>
      <c r="N342" s="2">
        <v>-99213</v>
      </c>
      <c r="O342" t="s">
        <v>2637</v>
      </c>
    </row>
    <row r="343" spans="1:15" x14ac:dyDescent="0.25">
      <c r="A343" s="1">
        <v>65291</v>
      </c>
      <c r="B343" t="s">
        <v>610</v>
      </c>
      <c r="C343" t="s">
        <v>35</v>
      </c>
      <c r="D343" t="s">
        <v>34</v>
      </c>
      <c r="E343" t="s">
        <v>23</v>
      </c>
      <c r="F343" t="s">
        <v>63</v>
      </c>
      <c r="G343" t="s">
        <v>63</v>
      </c>
      <c r="H343" s="3">
        <v>9495456</v>
      </c>
      <c r="I343" t="s">
        <v>21</v>
      </c>
      <c r="J343" s="2">
        <v>0</v>
      </c>
      <c r="K343" s="2">
        <v>0</v>
      </c>
      <c r="L343" s="2">
        <v>0</v>
      </c>
      <c r="M343" s="2">
        <v>-609167</v>
      </c>
      <c r="N343" s="2">
        <v>-609167</v>
      </c>
      <c r="O343" t="s">
        <v>591</v>
      </c>
    </row>
    <row r="344" spans="1:15" x14ac:dyDescent="0.25">
      <c r="A344" s="1">
        <v>65031</v>
      </c>
      <c r="B344" t="s">
        <v>1465</v>
      </c>
      <c r="C344" t="s">
        <v>35</v>
      </c>
      <c r="D344" t="s">
        <v>34</v>
      </c>
      <c r="E344" t="s">
        <v>23</v>
      </c>
      <c r="F344" t="s">
        <v>63</v>
      </c>
      <c r="G344" t="s">
        <v>63</v>
      </c>
      <c r="H344" s="3">
        <v>1613310</v>
      </c>
      <c r="I344" t="s">
        <v>21</v>
      </c>
      <c r="J344" s="2">
        <v>0</v>
      </c>
      <c r="K344" s="2">
        <v>0</v>
      </c>
      <c r="L344" s="2">
        <v>0</v>
      </c>
      <c r="M344" s="2">
        <v>-31777</v>
      </c>
      <c r="N344" s="2">
        <v>-31777</v>
      </c>
      <c r="O344" t="s">
        <v>1453</v>
      </c>
    </row>
    <row r="345" spans="1:15" x14ac:dyDescent="0.25">
      <c r="A345" s="1">
        <v>61384</v>
      </c>
      <c r="B345" t="s">
        <v>2302</v>
      </c>
      <c r="C345" t="s">
        <v>35</v>
      </c>
      <c r="D345" t="s">
        <v>34</v>
      </c>
      <c r="E345" t="s">
        <v>36</v>
      </c>
      <c r="F345" t="s">
        <v>63</v>
      </c>
      <c r="G345" t="s">
        <v>63</v>
      </c>
      <c r="H345" s="3">
        <v>407053</v>
      </c>
      <c r="I345" t="s">
        <v>63</v>
      </c>
      <c r="J345" s="2">
        <v>8856</v>
      </c>
      <c r="K345" s="2">
        <v>0</v>
      </c>
      <c r="L345" s="2">
        <v>0</v>
      </c>
      <c r="M345" s="2">
        <v>-48683</v>
      </c>
      <c r="N345" s="2">
        <v>-55865</v>
      </c>
      <c r="O345" t="s">
        <v>2281</v>
      </c>
    </row>
    <row r="346" spans="1:15" x14ac:dyDescent="0.25">
      <c r="A346" s="1">
        <v>65980</v>
      </c>
      <c r="B346" t="s">
        <v>902</v>
      </c>
      <c r="C346" t="s">
        <v>35</v>
      </c>
      <c r="D346" t="s">
        <v>34</v>
      </c>
      <c r="E346" t="s">
        <v>36</v>
      </c>
      <c r="F346" t="s">
        <v>63</v>
      </c>
      <c r="G346" t="s">
        <v>63</v>
      </c>
      <c r="H346" s="3">
        <v>4201849</v>
      </c>
      <c r="I346" t="s">
        <v>63</v>
      </c>
      <c r="J346" s="2">
        <v>38227</v>
      </c>
      <c r="K346" s="2">
        <v>0</v>
      </c>
      <c r="L346" s="2">
        <v>0</v>
      </c>
      <c r="M346" s="2">
        <v>-285855</v>
      </c>
      <c r="N346" s="2">
        <v>-285855</v>
      </c>
      <c r="O346" t="s">
        <v>900</v>
      </c>
    </row>
    <row r="347" spans="1:15" x14ac:dyDescent="0.25">
      <c r="A347" s="1">
        <v>64977</v>
      </c>
      <c r="B347" t="s">
        <v>1383</v>
      </c>
      <c r="C347" t="s">
        <v>35</v>
      </c>
      <c r="D347" t="s">
        <v>34</v>
      </c>
      <c r="E347" t="s">
        <v>36</v>
      </c>
      <c r="F347" t="s">
        <v>63</v>
      </c>
      <c r="G347" t="s">
        <v>63</v>
      </c>
      <c r="H347" s="3">
        <v>510216</v>
      </c>
      <c r="I347" t="s">
        <v>63</v>
      </c>
      <c r="J347" s="2">
        <v>4946</v>
      </c>
      <c r="K347" s="2">
        <v>0</v>
      </c>
      <c r="L347" s="2">
        <v>0</v>
      </c>
      <c r="M347" s="2">
        <v>-48094</v>
      </c>
      <c r="N347" s="2">
        <v>-48094</v>
      </c>
      <c r="O347" t="s">
        <v>1377</v>
      </c>
    </row>
    <row r="348" spans="1:15" x14ac:dyDescent="0.25">
      <c r="A348" s="1">
        <v>64777</v>
      </c>
      <c r="B348" t="s">
        <v>311</v>
      </c>
      <c r="C348" t="s">
        <v>35</v>
      </c>
      <c r="D348" t="s">
        <v>34</v>
      </c>
      <c r="E348" t="s">
        <v>23</v>
      </c>
      <c r="F348" t="s">
        <v>63</v>
      </c>
      <c r="G348" t="s">
        <v>63</v>
      </c>
      <c r="H348" s="3">
        <v>2629343</v>
      </c>
      <c r="I348" t="s">
        <v>63</v>
      </c>
      <c r="J348" s="2">
        <v>24325</v>
      </c>
      <c r="K348" s="2">
        <v>0</v>
      </c>
      <c r="L348" s="2">
        <v>0</v>
      </c>
      <c r="M348" s="2">
        <v>-127416</v>
      </c>
      <c r="N348" s="2">
        <v>-127416</v>
      </c>
      <c r="O348" t="s">
        <v>265</v>
      </c>
    </row>
    <row r="349" spans="1:15" x14ac:dyDescent="0.25">
      <c r="A349" s="1">
        <v>64780</v>
      </c>
      <c r="B349" t="s">
        <v>314</v>
      </c>
      <c r="C349" t="s">
        <v>35</v>
      </c>
      <c r="D349" t="s">
        <v>34</v>
      </c>
      <c r="E349" t="s">
        <v>23</v>
      </c>
      <c r="F349" t="s">
        <v>63</v>
      </c>
      <c r="G349" t="s">
        <v>63</v>
      </c>
      <c r="H349" s="3">
        <v>2574802</v>
      </c>
      <c r="I349" t="s">
        <v>63</v>
      </c>
      <c r="J349" s="2">
        <v>20006</v>
      </c>
      <c r="K349" s="2">
        <v>0</v>
      </c>
      <c r="L349" s="2">
        <v>0</v>
      </c>
      <c r="M349" s="2">
        <v>-118230</v>
      </c>
      <c r="N349" s="2">
        <v>-158441</v>
      </c>
      <c r="O349" t="s">
        <v>265</v>
      </c>
    </row>
    <row r="350" spans="1:15" x14ac:dyDescent="0.25">
      <c r="A350" s="1">
        <v>63874</v>
      </c>
      <c r="B350" t="s">
        <v>2964</v>
      </c>
      <c r="C350" t="s">
        <v>35</v>
      </c>
      <c r="D350" t="s">
        <v>34</v>
      </c>
      <c r="E350" t="s">
        <v>36</v>
      </c>
      <c r="F350" t="s">
        <v>63</v>
      </c>
      <c r="G350" t="s">
        <v>63</v>
      </c>
      <c r="H350" s="3">
        <v>5767128</v>
      </c>
      <c r="I350" t="s">
        <v>63</v>
      </c>
      <c r="J350" s="2">
        <v>82908</v>
      </c>
      <c r="K350" s="2">
        <v>0</v>
      </c>
      <c r="L350" s="2">
        <v>0</v>
      </c>
      <c r="M350" s="2">
        <v>-278455</v>
      </c>
      <c r="N350" s="2">
        <v>-278455</v>
      </c>
      <c r="O350" t="s">
        <v>2950</v>
      </c>
    </row>
    <row r="351" spans="1:15" x14ac:dyDescent="0.25">
      <c r="A351" s="1">
        <v>62062</v>
      </c>
      <c r="B351" t="s">
        <v>2474</v>
      </c>
      <c r="C351" t="s">
        <v>35</v>
      </c>
      <c r="D351" t="s">
        <v>34</v>
      </c>
      <c r="E351" t="s">
        <v>23</v>
      </c>
      <c r="F351" t="s">
        <v>63</v>
      </c>
      <c r="G351" t="s">
        <v>63</v>
      </c>
      <c r="H351" s="3">
        <v>327403</v>
      </c>
      <c r="I351" t="s">
        <v>63</v>
      </c>
      <c r="J351" s="2">
        <v>131553</v>
      </c>
      <c r="K351" s="2">
        <v>0</v>
      </c>
      <c r="L351" s="2">
        <v>0</v>
      </c>
      <c r="M351" s="2">
        <v>-380269</v>
      </c>
      <c r="N351" s="2">
        <v>-380269</v>
      </c>
      <c r="O351" t="s">
        <v>2437</v>
      </c>
    </row>
    <row r="352" spans="1:15" x14ac:dyDescent="0.25">
      <c r="A352" s="1">
        <v>64370</v>
      </c>
      <c r="B352" t="s">
        <v>2722</v>
      </c>
      <c r="C352" t="s">
        <v>35</v>
      </c>
      <c r="D352" t="s">
        <v>34</v>
      </c>
      <c r="E352" t="s">
        <v>23</v>
      </c>
      <c r="F352" t="s">
        <v>63</v>
      </c>
      <c r="G352" t="s">
        <v>63</v>
      </c>
      <c r="H352" s="3">
        <v>1727440</v>
      </c>
      <c r="I352" t="s">
        <v>63</v>
      </c>
      <c r="J352" s="2">
        <v>13455</v>
      </c>
      <c r="K352" s="2">
        <v>0</v>
      </c>
      <c r="L352" s="2">
        <v>0</v>
      </c>
      <c r="M352" s="2">
        <v>-355112</v>
      </c>
      <c r="N352" s="2">
        <v>-355112</v>
      </c>
      <c r="O352" t="s">
        <v>4470</v>
      </c>
    </row>
    <row r="353" spans="1:15" x14ac:dyDescent="0.25">
      <c r="A353" s="1">
        <v>66919</v>
      </c>
      <c r="B353" t="s">
        <v>3974</v>
      </c>
      <c r="C353" t="s">
        <v>35</v>
      </c>
      <c r="D353" t="s">
        <v>34</v>
      </c>
      <c r="E353" t="s">
        <v>36</v>
      </c>
      <c r="F353" t="s">
        <v>63</v>
      </c>
      <c r="G353" t="s">
        <v>21</v>
      </c>
      <c r="H353" s="3">
        <v>1116735</v>
      </c>
      <c r="I353" t="s">
        <v>21</v>
      </c>
      <c r="J353" s="2">
        <v>0</v>
      </c>
      <c r="K353" s="2">
        <v>0</v>
      </c>
      <c r="L353" s="2">
        <v>0</v>
      </c>
      <c r="M353" s="2">
        <v>-316404</v>
      </c>
      <c r="N353" s="2">
        <v>-316404</v>
      </c>
      <c r="O353" t="s">
        <v>3958</v>
      </c>
    </row>
    <row r="354" spans="1:15" x14ac:dyDescent="0.25">
      <c r="A354" s="1">
        <v>65339</v>
      </c>
      <c r="B354" t="s">
        <v>3020</v>
      </c>
      <c r="C354" t="s">
        <v>35</v>
      </c>
      <c r="D354" t="s">
        <v>34</v>
      </c>
      <c r="E354" t="s">
        <v>36</v>
      </c>
      <c r="F354" t="s">
        <v>63</v>
      </c>
      <c r="G354" t="s">
        <v>63</v>
      </c>
      <c r="H354" s="3">
        <v>7603726</v>
      </c>
      <c r="I354" t="s">
        <v>63</v>
      </c>
      <c r="J354" s="2">
        <v>102270</v>
      </c>
      <c r="K354" s="2">
        <v>0</v>
      </c>
      <c r="L354" s="2">
        <v>0</v>
      </c>
      <c r="M354" s="2">
        <v>-548526</v>
      </c>
      <c r="N354" s="2">
        <v>-548526</v>
      </c>
      <c r="O354" t="s">
        <v>2997</v>
      </c>
    </row>
    <row r="355" spans="1:15" x14ac:dyDescent="0.25">
      <c r="A355" s="1">
        <v>65889</v>
      </c>
      <c r="B355" t="s">
        <v>3960</v>
      </c>
      <c r="C355" t="s">
        <v>35</v>
      </c>
      <c r="D355" t="s">
        <v>34</v>
      </c>
      <c r="E355" t="s">
        <v>23</v>
      </c>
      <c r="F355" t="s">
        <v>63</v>
      </c>
      <c r="G355" t="s">
        <v>63</v>
      </c>
      <c r="H355" s="3">
        <v>5841307</v>
      </c>
      <c r="I355" t="s">
        <v>63</v>
      </c>
      <c r="J355" s="2">
        <v>62429</v>
      </c>
      <c r="K355" s="2">
        <v>0</v>
      </c>
      <c r="L355" s="2">
        <v>0</v>
      </c>
      <c r="M355" s="2">
        <v>-305626</v>
      </c>
      <c r="N355" s="2">
        <v>-305626</v>
      </c>
      <c r="O355" t="s">
        <v>3958</v>
      </c>
    </row>
    <row r="356" spans="1:15" x14ac:dyDescent="0.25">
      <c r="A356" s="1">
        <v>63080</v>
      </c>
      <c r="B356" t="s">
        <v>113</v>
      </c>
      <c r="C356" t="s">
        <v>35</v>
      </c>
      <c r="D356" t="s">
        <v>34</v>
      </c>
      <c r="E356" t="s">
        <v>36</v>
      </c>
      <c r="F356" t="s">
        <v>63</v>
      </c>
      <c r="G356" t="s">
        <v>63</v>
      </c>
      <c r="H356" s="3">
        <v>22606606</v>
      </c>
      <c r="I356" t="s">
        <v>21</v>
      </c>
      <c r="J356" s="2">
        <v>0</v>
      </c>
      <c r="K356" s="2">
        <v>0</v>
      </c>
      <c r="L356" s="2">
        <v>0</v>
      </c>
      <c r="M356" s="2">
        <v>-3004005</v>
      </c>
      <c r="N356" s="2">
        <v>-3004005</v>
      </c>
      <c r="O356" t="s">
        <v>111</v>
      </c>
    </row>
    <row r="357" spans="1:15" x14ac:dyDescent="0.25">
      <c r="A357" s="1">
        <v>66704</v>
      </c>
      <c r="B357" t="s">
        <v>1712</v>
      </c>
      <c r="C357" t="s">
        <v>35</v>
      </c>
      <c r="D357" t="s">
        <v>34</v>
      </c>
      <c r="E357" t="s">
        <v>36</v>
      </c>
      <c r="F357" t="s">
        <v>63</v>
      </c>
      <c r="G357" t="s">
        <v>63</v>
      </c>
      <c r="H357" s="3">
        <v>12782232</v>
      </c>
      <c r="I357" t="s">
        <v>63</v>
      </c>
      <c r="J357" s="2">
        <v>175901</v>
      </c>
      <c r="K357" s="2">
        <v>0</v>
      </c>
      <c r="L357" s="2">
        <v>0</v>
      </c>
      <c r="M357" s="2">
        <v>-802532</v>
      </c>
      <c r="N357" s="2">
        <v>-802532</v>
      </c>
      <c r="O357" t="s">
        <v>1694</v>
      </c>
    </row>
    <row r="358" spans="1:15" x14ac:dyDescent="0.25">
      <c r="A358" s="1">
        <v>61557</v>
      </c>
      <c r="B358" t="s">
        <v>1258</v>
      </c>
      <c r="C358" t="s">
        <v>35</v>
      </c>
      <c r="D358" t="s">
        <v>34</v>
      </c>
      <c r="E358" t="s">
        <v>36</v>
      </c>
      <c r="F358" t="s">
        <v>63</v>
      </c>
      <c r="G358" t="s">
        <v>63</v>
      </c>
      <c r="H358" s="3">
        <v>691150</v>
      </c>
      <c r="I358" t="s">
        <v>63</v>
      </c>
      <c r="J358" s="2">
        <v>17272</v>
      </c>
      <c r="K358" s="2">
        <v>0</v>
      </c>
      <c r="L358" s="2">
        <v>0</v>
      </c>
      <c r="M358" s="2">
        <v>-87367</v>
      </c>
      <c r="N358" s="2">
        <v>-87367</v>
      </c>
      <c r="O358" t="s">
        <v>1256</v>
      </c>
    </row>
    <row r="359" spans="1:15" x14ac:dyDescent="0.25">
      <c r="A359" s="1">
        <v>65017</v>
      </c>
      <c r="B359" t="s">
        <v>40</v>
      </c>
      <c r="C359" t="s">
        <v>35</v>
      </c>
      <c r="D359" t="s">
        <v>34</v>
      </c>
      <c r="E359" t="s">
        <v>36</v>
      </c>
      <c r="F359" t="s">
        <v>63</v>
      </c>
      <c r="G359" t="s">
        <v>63</v>
      </c>
      <c r="H359" s="3">
        <v>2267844</v>
      </c>
      <c r="I359" t="s">
        <v>63</v>
      </c>
      <c r="J359" s="2">
        <v>33914</v>
      </c>
      <c r="K359" s="2">
        <v>0</v>
      </c>
      <c r="L359" s="2">
        <v>0</v>
      </c>
      <c r="M359" s="2">
        <v>-162240</v>
      </c>
      <c r="N359" s="2">
        <v>-162240</v>
      </c>
      <c r="O359" t="s">
        <v>4469</v>
      </c>
    </row>
    <row r="360" spans="1:15" x14ac:dyDescent="0.25">
      <c r="A360" s="1">
        <v>61875</v>
      </c>
      <c r="B360" t="s">
        <v>2005</v>
      </c>
      <c r="C360" t="s">
        <v>35</v>
      </c>
      <c r="D360" t="s">
        <v>34</v>
      </c>
      <c r="E360" t="s">
        <v>23</v>
      </c>
      <c r="F360" t="s">
        <v>63</v>
      </c>
      <c r="G360" t="s">
        <v>63</v>
      </c>
      <c r="H360" s="3">
        <v>-188389</v>
      </c>
      <c r="I360" t="s">
        <v>21</v>
      </c>
      <c r="J360" s="2">
        <v>0</v>
      </c>
      <c r="K360" s="2">
        <v>0</v>
      </c>
      <c r="L360" s="2">
        <v>0</v>
      </c>
      <c r="M360" s="2">
        <v>-477233</v>
      </c>
      <c r="N360" s="2">
        <v>-477233</v>
      </c>
      <c r="O360" t="s">
        <v>1991</v>
      </c>
    </row>
    <row r="361" spans="1:15" x14ac:dyDescent="0.25">
      <c r="A361" s="1">
        <v>10054</v>
      </c>
      <c r="B361" t="s">
        <v>14</v>
      </c>
      <c r="C361" t="s">
        <v>35</v>
      </c>
      <c r="D361" t="s">
        <v>34</v>
      </c>
      <c r="E361" t="s">
        <v>23</v>
      </c>
      <c r="F361" t="s">
        <v>63</v>
      </c>
      <c r="G361" t="s">
        <v>63</v>
      </c>
      <c r="H361" s="3">
        <v>-3173404</v>
      </c>
      <c r="I361" t="s">
        <v>63</v>
      </c>
      <c r="J361" s="2">
        <v>37078</v>
      </c>
      <c r="K361" s="2">
        <v>0</v>
      </c>
      <c r="L361" s="2">
        <v>0</v>
      </c>
      <c r="M361" s="2">
        <v>-163532</v>
      </c>
      <c r="N361" s="2">
        <v>-164660</v>
      </c>
      <c r="O361" t="s">
        <v>12</v>
      </c>
    </row>
    <row r="362" spans="1:15" x14ac:dyDescent="0.25">
      <c r="A362" s="1">
        <v>61683</v>
      </c>
      <c r="B362" t="s">
        <v>2237</v>
      </c>
      <c r="C362" t="s">
        <v>35</v>
      </c>
      <c r="D362" t="s">
        <v>34</v>
      </c>
      <c r="E362" t="s">
        <v>23</v>
      </c>
      <c r="F362" t="s">
        <v>63</v>
      </c>
      <c r="G362" t="s">
        <v>63</v>
      </c>
      <c r="H362" s="3">
        <v>-716492</v>
      </c>
      <c r="I362" t="s">
        <v>63</v>
      </c>
      <c r="J362" s="2">
        <v>0</v>
      </c>
      <c r="K362" s="2">
        <v>102510</v>
      </c>
      <c r="L362" s="2">
        <v>0</v>
      </c>
      <c r="M362" s="2">
        <v>71163</v>
      </c>
      <c r="N362" s="2">
        <v>71163</v>
      </c>
      <c r="O362" t="s">
        <v>49</v>
      </c>
    </row>
    <row r="363" spans="1:15" x14ac:dyDescent="0.25">
      <c r="A363" s="1">
        <v>66222</v>
      </c>
      <c r="B363" t="s">
        <v>3157</v>
      </c>
      <c r="C363" t="s">
        <v>35</v>
      </c>
      <c r="D363" t="s">
        <v>34</v>
      </c>
      <c r="E363" t="s">
        <v>23</v>
      </c>
      <c r="F363" t="s">
        <v>63</v>
      </c>
      <c r="G363" t="s">
        <v>63</v>
      </c>
      <c r="H363" s="3">
        <v>8440224</v>
      </c>
      <c r="I363" t="s">
        <v>63</v>
      </c>
      <c r="J363" s="2">
        <v>22004</v>
      </c>
      <c r="K363" s="2">
        <v>0</v>
      </c>
      <c r="L363" s="2">
        <v>0</v>
      </c>
      <c r="M363" s="2">
        <v>-389497</v>
      </c>
      <c r="N363" s="2">
        <v>-389497</v>
      </c>
      <c r="O363" t="s">
        <v>3146</v>
      </c>
    </row>
    <row r="364" spans="1:15" x14ac:dyDescent="0.25">
      <c r="A364" s="1">
        <v>61581</v>
      </c>
      <c r="B364" t="s">
        <v>4468</v>
      </c>
      <c r="C364" t="s">
        <v>35</v>
      </c>
      <c r="D364" t="s">
        <v>34</v>
      </c>
      <c r="E364" t="s">
        <v>36</v>
      </c>
      <c r="F364" t="s">
        <v>63</v>
      </c>
      <c r="G364" t="s">
        <v>21</v>
      </c>
      <c r="H364" s="3">
        <v>0</v>
      </c>
      <c r="I364" t="s">
        <v>63</v>
      </c>
      <c r="J364" s="2">
        <v>0</v>
      </c>
      <c r="K364" s="2">
        <v>0</v>
      </c>
      <c r="L364" s="2">
        <v>0</v>
      </c>
      <c r="M364" s="2">
        <v>62006</v>
      </c>
      <c r="N364" s="2">
        <v>85686</v>
      </c>
      <c r="O364" t="s">
        <v>4423</v>
      </c>
    </row>
    <row r="365" spans="1:15" x14ac:dyDescent="0.25">
      <c r="A365" s="1">
        <v>63338</v>
      </c>
      <c r="B365" t="s">
        <v>3738</v>
      </c>
      <c r="C365" t="s">
        <v>35</v>
      </c>
      <c r="D365" t="s">
        <v>34</v>
      </c>
      <c r="E365" t="s">
        <v>23</v>
      </c>
      <c r="F365" t="s">
        <v>63</v>
      </c>
      <c r="G365" t="s">
        <v>63</v>
      </c>
      <c r="H365" s="3">
        <v>4438758</v>
      </c>
      <c r="I365" t="s">
        <v>21</v>
      </c>
      <c r="J365" s="2">
        <v>0</v>
      </c>
      <c r="K365" s="2">
        <v>0</v>
      </c>
      <c r="L365" s="2">
        <v>0</v>
      </c>
      <c r="M365" s="2">
        <v>-539459</v>
      </c>
      <c r="N365" s="2">
        <v>-539459</v>
      </c>
      <c r="O365" t="s">
        <v>3714</v>
      </c>
    </row>
    <row r="366" spans="1:15" x14ac:dyDescent="0.25">
      <c r="A366" s="1">
        <v>65745</v>
      </c>
      <c r="B366" t="s">
        <v>1109</v>
      </c>
      <c r="C366" t="s">
        <v>35</v>
      </c>
      <c r="D366" t="s">
        <v>34</v>
      </c>
      <c r="E366" t="s">
        <v>23</v>
      </c>
      <c r="F366" t="s">
        <v>63</v>
      </c>
      <c r="G366" t="s">
        <v>63</v>
      </c>
      <c r="H366" s="3">
        <v>4519120</v>
      </c>
      <c r="I366" t="s">
        <v>63</v>
      </c>
      <c r="J366" s="2">
        <v>88798</v>
      </c>
      <c r="K366" s="2">
        <v>0</v>
      </c>
      <c r="L366" s="2">
        <v>0</v>
      </c>
      <c r="M366" s="2">
        <v>-310914</v>
      </c>
      <c r="N366" s="2">
        <v>-310914</v>
      </c>
      <c r="O366" t="s">
        <v>1107</v>
      </c>
    </row>
    <row r="367" spans="1:15" x14ac:dyDescent="0.25">
      <c r="A367" s="1">
        <v>65852</v>
      </c>
      <c r="B367" t="s">
        <v>456</v>
      </c>
      <c r="C367" t="s">
        <v>35</v>
      </c>
      <c r="D367" t="s">
        <v>34</v>
      </c>
      <c r="E367" t="s">
        <v>23</v>
      </c>
      <c r="F367" t="s">
        <v>63</v>
      </c>
      <c r="G367" t="s">
        <v>63</v>
      </c>
      <c r="H367" s="3">
        <v>5552671</v>
      </c>
      <c r="I367" t="s">
        <v>63</v>
      </c>
      <c r="J367" s="2">
        <v>0</v>
      </c>
      <c r="K367" s="2">
        <v>2397</v>
      </c>
      <c r="L367" s="2">
        <v>0</v>
      </c>
      <c r="M367" s="2">
        <v>-471945</v>
      </c>
      <c r="N367" s="2">
        <v>-471945</v>
      </c>
      <c r="O367" t="s">
        <v>440</v>
      </c>
    </row>
    <row r="368" spans="1:15" x14ac:dyDescent="0.25">
      <c r="A368" s="1">
        <v>61179</v>
      </c>
      <c r="B368" t="s">
        <v>3609</v>
      </c>
      <c r="C368" t="s">
        <v>35</v>
      </c>
      <c r="D368" t="s">
        <v>34</v>
      </c>
      <c r="E368" t="s">
        <v>36</v>
      </c>
      <c r="F368" t="s">
        <v>63</v>
      </c>
      <c r="G368" t="s">
        <v>63</v>
      </c>
      <c r="H368" s="3">
        <v>535643</v>
      </c>
      <c r="I368" t="s">
        <v>63</v>
      </c>
      <c r="J368" s="2">
        <v>0</v>
      </c>
      <c r="K368" s="2">
        <v>152354</v>
      </c>
      <c r="L368" s="2">
        <v>4103</v>
      </c>
      <c r="M368" s="2">
        <v>-320653</v>
      </c>
      <c r="N368" s="2">
        <v>-320653</v>
      </c>
      <c r="O368" t="s">
        <v>3589</v>
      </c>
    </row>
    <row r="369" spans="1:15" x14ac:dyDescent="0.25">
      <c r="A369" s="1">
        <v>64441</v>
      </c>
      <c r="B369" t="s">
        <v>247</v>
      </c>
      <c r="C369" t="s">
        <v>35</v>
      </c>
      <c r="D369" t="s">
        <v>34</v>
      </c>
      <c r="E369" t="s">
        <v>23</v>
      </c>
      <c r="F369" t="s">
        <v>63</v>
      </c>
      <c r="G369" t="s">
        <v>63</v>
      </c>
      <c r="H369" s="3">
        <v>2898892</v>
      </c>
      <c r="I369" t="s">
        <v>21</v>
      </c>
      <c r="J369" s="2">
        <v>0</v>
      </c>
      <c r="K369" s="2">
        <v>0</v>
      </c>
      <c r="L369" s="2">
        <v>0</v>
      </c>
      <c r="M369" s="2">
        <v>-113084</v>
      </c>
      <c r="N369" s="2">
        <v>-113084</v>
      </c>
      <c r="O369" t="s">
        <v>118</v>
      </c>
    </row>
    <row r="370" spans="1:15" x14ac:dyDescent="0.25">
      <c r="A370" s="1">
        <v>62374</v>
      </c>
      <c r="B370" t="s">
        <v>2567</v>
      </c>
      <c r="C370" t="s">
        <v>35</v>
      </c>
      <c r="D370" t="s">
        <v>34</v>
      </c>
      <c r="E370" t="s">
        <v>36</v>
      </c>
      <c r="F370" t="s">
        <v>63</v>
      </c>
      <c r="G370" t="s">
        <v>63</v>
      </c>
      <c r="H370" s="3">
        <v>498644</v>
      </c>
      <c r="I370" t="s">
        <v>21</v>
      </c>
      <c r="J370" s="2">
        <v>0</v>
      </c>
      <c r="K370" s="2">
        <v>0</v>
      </c>
      <c r="L370" s="2">
        <v>0</v>
      </c>
      <c r="M370" s="2">
        <v>-164808</v>
      </c>
      <c r="N370" s="2">
        <v>-164808</v>
      </c>
      <c r="O370" t="s">
        <v>27</v>
      </c>
    </row>
    <row r="371" spans="1:15" x14ac:dyDescent="0.25">
      <c r="A371" s="1">
        <v>63044</v>
      </c>
      <c r="B371" t="s">
        <v>2636</v>
      </c>
      <c r="C371" t="s">
        <v>35</v>
      </c>
      <c r="D371" t="s">
        <v>34</v>
      </c>
      <c r="E371" t="s">
        <v>36</v>
      </c>
      <c r="F371" t="s">
        <v>63</v>
      </c>
      <c r="G371" t="s">
        <v>63</v>
      </c>
      <c r="H371" s="3">
        <v>660387</v>
      </c>
      <c r="I371" t="s">
        <v>21</v>
      </c>
      <c r="J371" s="2">
        <v>0</v>
      </c>
      <c r="K371" s="2">
        <v>0</v>
      </c>
      <c r="L371" s="2">
        <v>0</v>
      </c>
      <c r="M371" s="2">
        <v>-117562</v>
      </c>
      <c r="N371" s="2">
        <v>-117562</v>
      </c>
      <c r="O371" t="s">
        <v>27</v>
      </c>
    </row>
    <row r="372" spans="1:15" x14ac:dyDescent="0.25">
      <c r="A372" s="1">
        <v>67174</v>
      </c>
      <c r="B372" t="s">
        <v>3984</v>
      </c>
      <c r="C372" t="s">
        <v>35</v>
      </c>
      <c r="D372" t="s">
        <v>34</v>
      </c>
      <c r="E372" t="s">
        <v>36</v>
      </c>
      <c r="F372" t="s">
        <v>63</v>
      </c>
      <c r="G372" t="s">
        <v>21</v>
      </c>
      <c r="H372" s="3">
        <v>5202405</v>
      </c>
      <c r="I372" t="s">
        <v>21</v>
      </c>
      <c r="J372" s="2">
        <v>0</v>
      </c>
      <c r="K372" s="2">
        <v>0</v>
      </c>
      <c r="L372" s="2">
        <v>0</v>
      </c>
      <c r="M372" s="2">
        <v>-625829</v>
      </c>
      <c r="N372" s="2">
        <v>-625829</v>
      </c>
      <c r="O372" t="s">
        <v>3958</v>
      </c>
    </row>
    <row r="373" spans="1:15" x14ac:dyDescent="0.25">
      <c r="A373" s="1">
        <v>64381</v>
      </c>
      <c r="B373" t="s">
        <v>235</v>
      </c>
      <c r="C373" t="s">
        <v>35</v>
      </c>
      <c r="D373" t="s">
        <v>34</v>
      </c>
      <c r="E373" t="s">
        <v>23</v>
      </c>
      <c r="F373" t="s">
        <v>63</v>
      </c>
      <c r="G373" t="s">
        <v>63</v>
      </c>
      <c r="H373" s="3">
        <v>2118786</v>
      </c>
      <c r="I373" t="s">
        <v>63</v>
      </c>
      <c r="J373" s="2">
        <v>123172</v>
      </c>
      <c r="K373" s="2">
        <v>0</v>
      </c>
      <c r="L373" s="2">
        <v>0</v>
      </c>
      <c r="M373" s="2">
        <v>-275629</v>
      </c>
      <c r="N373" s="2">
        <v>-275629</v>
      </c>
      <c r="O373" t="s">
        <v>4285</v>
      </c>
    </row>
    <row r="374" spans="1:15" x14ac:dyDescent="0.25">
      <c r="A374" s="1">
        <v>61490</v>
      </c>
      <c r="B374" t="s">
        <v>857</v>
      </c>
      <c r="C374" t="s">
        <v>35</v>
      </c>
      <c r="D374" t="s">
        <v>34</v>
      </c>
      <c r="E374" t="s">
        <v>23</v>
      </c>
      <c r="F374" t="s">
        <v>63</v>
      </c>
      <c r="G374" t="s">
        <v>63</v>
      </c>
      <c r="H374" s="3">
        <v>-886117</v>
      </c>
      <c r="I374" t="s">
        <v>63</v>
      </c>
      <c r="J374" s="2">
        <v>147496</v>
      </c>
      <c r="K374" s="2">
        <v>0</v>
      </c>
      <c r="L374" s="2">
        <v>0</v>
      </c>
      <c r="M374" s="2">
        <v>-445804</v>
      </c>
      <c r="N374" s="2">
        <v>-445804</v>
      </c>
      <c r="O374" t="s">
        <v>846</v>
      </c>
    </row>
    <row r="375" spans="1:15" x14ac:dyDescent="0.25">
      <c r="A375" s="1">
        <v>62011</v>
      </c>
      <c r="B375" t="s">
        <v>3685</v>
      </c>
      <c r="C375" t="s">
        <v>35</v>
      </c>
      <c r="D375" t="s">
        <v>34</v>
      </c>
      <c r="E375" t="s">
        <v>23</v>
      </c>
      <c r="F375" t="s">
        <v>63</v>
      </c>
      <c r="G375" t="s">
        <v>63</v>
      </c>
      <c r="H375" s="3">
        <v>415733</v>
      </c>
      <c r="I375" t="s">
        <v>21</v>
      </c>
      <c r="J375" s="2">
        <v>0</v>
      </c>
      <c r="K375" s="2">
        <v>0</v>
      </c>
      <c r="L375" s="2">
        <v>0</v>
      </c>
      <c r="M375" s="2">
        <v>-237093</v>
      </c>
      <c r="N375" s="2">
        <v>-237093</v>
      </c>
      <c r="O375" t="s">
        <v>3675</v>
      </c>
    </row>
    <row r="376" spans="1:15" x14ac:dyDescent="0.25">
      <c r="A376" s="1">
        <v>50055</v>
      </c>
      <c r="B376" t="s">
        <v>3470</v>
      </c>
      <c r="C376" t="s">
        <v>35</v>
      </c>
      <c r="D376" t="s">
        <v>34</v>
      </c>
      <c r="E376" t="s">
        <v>23</v>
      </c>
      <c r="F376" t="s">
        <v>63</v>
      </c>
      <c r="G376" t="s">
        <v>63</v>
      </c>
      <c r="H376" s="3">
        <v>-2753453</v>
      </c>
      <c r="I376" t="s">
        <v>63</v>
      </c>
      <c r="J376" s="2">
        <v>14275</v>
      </c>
      <c r="K376" s="2">
        <v>0</v>
      </c>
      <c r="L376" s="2">
        <v>0</v>
      </c>
      <c r="M376" s="2">
        <v>-342882</v>
      </c>
      <c r="N376" s="2">
        <v>-342882</v>
      </c>
      <c r="O376" t="s">
        <v>3466</v>
      </c>
    </row>
    <row r="377" spans="1:15" x14ac:dyDescent="0.25">
      <c r="A377" s="1">
        <v>62690</v>
      </c>
      <c r="B377" t="s">
        <v>2757</v>
      </c>
      <c r="C377" t="s">
        <v>35</v>
      </c>
      <c r="D377" t="s">
        <v>34</v>
      </c>
      <c r="E377" t="s">
        <v>23</v>
      </c>
      <c r="F377" t="s">
        <v>63</v>
      </c>
      <c r="G377" t="s">
        <v>63</v>
      </c>
      <c r="H377" s="3">
        <v>1869600</v>
      </c>
      <c r="I377" t="s">
        <v>21</v>
      </c>
      <c r="J377" s="2">
        <v>0</v>
      </c>
      <c r="K377" s="2">
        <v>0</v>
      </c>
      <c r="L377" s="2">
        <v>0</v>
      </c>
      <c r="M377" s="2">
        <v>-128259</v>
      </c>
      <c r="N377" s="2">
        <v>-128259</v>
      </c>
      <c r="O377" t="s">
        <v>2726</v>
      </c>
    </row>
    <row r="378" spans="1:15" x14ac:dyDescent="0.25">
      <c r="A378" s="1">
        <v>67639</v>
      </c>
      <c r="B378" t="s">
        <v>1580</v>
      </c>
      <c r="C378" t="s">
        <v>35</v>
      </c>
      <c r="D378" t="s">
        <v>34</v>
      </c>
      <c r="E378" t="s">
        <v>23</v>
      </c>
      <c r="F378" t="s">
        <v>63</v>
      </c>
      <c r="G378" t="s">
        <v>63</v>
      </c>
      <c r="H378" s="3">
        <v>756142</v>
      </c>
      <c r="I378" t="s">
        <v>21</v>
      </c>
      <c r="J378" s="2">
        <v>0</v>
      </c>
      <c r="K378" s="2">
        <v>0</v>
      </c>
      <c r="L378" s="2">
        <v>0</v>
      </c>
      <c r="M378" s="2">
        <v>-627747</v>
      </c>
      <c r="N378" s="2">
        <v>-627747</v>
      </c>
      <c r="O378" t="s">
        <v>1553</v>
      </c>
    </row>
    <row r="379" spans="1:15" x14ac:dyDescent="0.25">
      <c r="A379" s="1">
        <v>78571</v>
      </c>
      <c r="B379" t="s">
        <v>1290</v>
      </c>
      <c r="C379" t="s">
        <v>35</v>
      </c>
      <c r="D379" t="s">
        <v>34</v>
      </c>
      <c r="E379" t="s">
        <v>23</v>
      </c>
      <c r="F379" t="s">
        <v>63</v>
      </c>
      <c r="G379" t="s">
        <v>21</v>
      </c>
      <c r="H379" s="3">
        <v>2930859</v>
      </c>
      <c r="I379" t="s">
        <v>21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t="s">
        <v>1279</v>
      </c>
    </row>
    <row r="380" spans="1:15" x14ac:dyDescent="0.25">
      <c r="A380" s="1">
        <v>67228</v>
      </c>
      <c r="B380" t="s">
        <v>1132</v>
      </c>
      <c r="C380" t="s">
        <v>35</v>
      </c>
      <c r="D380" t="s">
        <v>34</v>
      </c>
      <c r="E380" t="s">
        <v>23</v>
      </c>
      <c r="F380" t="s">
        <v>63</v>
      </c>
      <c r="G380" t="s">
        <v>63</v>
      </c>
      <c r="H380" s="3">
        <v>6712984</v>
      </c>
      <c r="I380" t="s">
        <v>21</v>
      </c>
      <c r="J380" s="2">
        <v>0</v>
      </c>
      <c r="K380" s="2">
        <v>0</v>
      </c>
      <c r="L380" s="2">
        <v>0</v>
      </c>
      <c r="M380" s="2">
        <v>-583276</v>
      </c>
      <c r="N380" s="2">
        <v>-583276</v>
      </c>
      <c r="O380" t="s">
        <v>1107</v>
      </c>
    </row>
    <row r="381" spans="1:15" x14ac:dyDescent="0.25">
      <c r="A381" s="1">
        <v>65676</v>
      </c>
      <c r="B381" t="s">
        <v>3108</v>
      </c>
      <c r="C381" t="s">
        <v>35</v>
      </c>
      <c r="D381" t="s">
        <v>34</v>
      </c>
      <c r="E381" t="s">
        <v>23</v>
      </c>
      <c r="F381" t="s">
        <v>63</v>
      </c>
      <c r="G381" t="s">
        <v>63</v>
      </c>
      <c r="H381" s="3">
        <v>11090263</v>
      </c>
      <c r="I381" t="s">
        <v>63</v>
      </c>
      <c r="J381" s="2">
        <v>35744</v>
      </c>
      <c r="K381" s="2">
        <v>0</v>
      </c>
      <c r="L381" s="2">
        <v>0</v>
      </c>
      <c r="M381" s="2">
        <v>-739132</v>
      </c>
      <c r="N381" s="2">
        <v>-739132</v>
      </c>
      <c r="O381" t="s">
        <v>4467</v>
      </c>
    </row>
    <row r="382" spans="1:15" x14ac:dyDescent="0.25">
      <c r="A382" s="1">
        <v>65458</v>
      </c>
      <c r="B382" t="s">
        <v>3948</v>
      </c>
      <c r="C382" t="s">
        <v>35</v>
      </c>
      <c r="D382" t="s">
        <v>34</v>
      </c>
      <c r="E382" t="s">
        <v>36</v>
      </c>
      <c r="F382" t="s">
        <v>63</v>
      </c>
      <c r="G382" t="s">
        <v>63</v>
      </c>
      <c r="H382" s="3">
        <v>5940092</v>
      </c>
      <c r="I382" t="s">
        <v>21</v>
      </c>
      <c r="J382" s="2">
        <v>0</v>
      </c>
      <c r="K382" s="2">
        <v>0</v>
      </c>
      <c r="L382" s="2">
        <v>0</v>
      </c>
      <c r="M382" s="2">
        <v>-289271</v>
      </c>
      <c r="N382" s="2">
        <v>-289271</v>
      </c>
      <c r="O382" t="s">
        <v>3946</v>
      </c>
    </row>
    <row r="383" spans="1:15" x14ac:dyDescent="0.25">
      <c r="A383" s="1">
        <v>60912</v>
      </c>
      <c r="B383" t="s">
        <v>2083</v>
      </c>
      <c r="C383" t="s">
        <v>35</v>
      </c>
      <c r="D383" t="s">
        <v>34</v>
      </c>
      <c r="E383" t="s">
        <v>23</v>
      </c>
      <c r="F383" t="s">
        <v>63</v>
      </c>
      <c r="G383" t="s">
        <v>63</v>
      </c>
      <c r="H383" s="3">
        <v>6099</v>
      </c>
      <c r="I383" t="s">
        <v>63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t="s">
        <v>2065</v>
      </c>
    </row>
    <row r="384" spans="1:15" x14ac:dyDescent="0.25">
      <c r="A384" s="1">
        <v>64745</v>
      </c>
      <c r="B384" t="s">
        <v>300</v>
      </c>
      <c r="C384" t="s">
        <v>35</v>
      </c>
      <c r="D384" t="s">
        <v>34</v>
      </c>
      <c r="E384" t="s">
        <v>23</v>
      </c>
      <c r="F384" t="s">
        <v>63</v>
      </c>
      <c r="G384" t="s">
        <v>63</v>
      </c>
      <c r="H384" s="3">
        <v>8039098</v>
      </c>
      <c r="I384" t="s">
        <v>63</v>
      </c>
      <c r="J384" s="2">
        <v>154816</v>
      </c>
      <c r="K384" s="2">
        <v>0</v>
      </c>
      <c r="L384" s="2">
        <v>0</v>
      </c>
      <c r="M384" s="2">
        <v>-342419</v>
      </c>
      <c r="N384" s="2">
        <v>-342419</v>
      </c>
      <c r="O384" t="s">
        <v>265</v>
      </c>
    </row>
    <row r="385" spans="1:15" x14ac:dyDescent="0.25">
      <c r="A385" s="1">
        <v>65727</v>
      </c>
      <c r="B385" t="s">
        <v>4042</v>
      </c>
      <c r="C385" t="s">
        <v>35</v>
      </c>
      <c r="D385" t="s">
        <v>34</v>
      </c>
      <c r="E385" t="s">
        <v>23</v>
      </c>
      <c r="F385" t="s">
        <v>63</v>
      </c>
      <c r="G385" t="s">
        <v>63</v>
      </c>
      <c r="H385" s="3">
        <v>6237711</v>
      </c>
      <c r="I385" t="s">
        <v>63</v>
      </c>
      <c r="J385" s="2">
        <v>47951</v>
      </c>
      <c r="K385" s="2">
        <v>0</v>
      </c>
      <c r="L385" s="2">
        <v>0</v>
      </c>
      <c r="M385" s="2">
        <v>-290864</v>
      </c>
      <c r="N385" s="2">
        <v>-290864</v>
      </c>
      <c r="O385" t="s">
        <v>4036</v>
      </c>
    </row>
    <row r="386" spans="1:15" x14ac:dyDescent="0.25">
      <c r="A386" s="1">
        <v>65819</v>
      </c>
      <c r="B386" t="s">
        <v>3873</v>
      </c>
      <c r="C386" t="s">
        <v>35</v>
      </c>
      <c r="D386" t="s">
        <v>34</v>
      </c>
      <c r="E386" t="s">
        <v>23</v>
      </c>
      <c r="F386" t="s">
        <v>63</v>
      </c>
      <c r="G386" t="s">
        <v>63</v>
      </c>
      <c r="H386" s="3">
        <v>10383261</v>
      </c>
      <c r="I386" t="s">
        <v>63</v>
      </c>
      <c r="J386" s="2">
        <v>146678</v>
      </c>
      <c r="K386" s="2">
        <v>0</v>
      </c>
      <c r="L386" s="2">
        <v>0</v>
      </c>
      <c r="M386" s="2">
        <v>-660005</v>
      </c>
      <c r="N386" s="2">
        <v>-660005</v>
      </c>
      <c r="O386" t="s">
        <v>4466</v>
      </c>
    </row>
    <row r="387" spans="1:15" x14ac:dyDescent="0.25">
      <c r="A387" s="1">
        <v>66097</v>
      </c>
      <c r="B387" t="s">
        <v>1852</v>
      </c>
      <c r="C387" t="s">
        <v>35</v>
      </c>
      <c r="D387" t="s">
        <v>34</v>
      </c>
      <c r="E387" t="s">
        <v>23</v>
      </c>
      <c r="F387" t="s">
        <v>63</v>
      </c>
      <c r="G387" t="s">
        <v>63</v>
      </c>
      <c r="H387" s="3">
        <v>5407496</v>
      </c>
      <c r="I387" t="s">
        <v>63</v>
      </c>
      <c r="J387" s="2">
        <v>44847</v>
      </c>
      <c r="K387" s="2">
        <v>0</v>
      </c>
      <c r="L387" s="2">
        <v>0</v>
      </c>
      <c r="M387" s="2">
        <v>-333813</v>
      </c>
      <c r="N387" s="2">
        <v>-333813</v>
      </c>
      <c r="O387" t="s">
        <v>1843</v>
      </c>
    </row>
    <row r="388" spans="1:15" x14ac:dyDescent="0.25">
      <c r="A388" s="1">
        <v>65461</v>
      </c>
      <c r="B388" t="s">
        <v>1102</v>
      </c>
      <c r="C388" t="s">
        <v>35</v>
      </c>
      <c r="D388" t="s">
        <v>34</v>
      </c>
      <c r="E388" t="s">
        <v>36</v>
      </c>
      <c r="F388" t="s">
        <v>63</v>
      </c>
      <c r="G388" t="s">
        <v>63</v>
      </c>
      <c r="H388" s="3">
        <v>7447576</v>
      </c>
      <c r="I388" t="s">
        <v>63</v>
      </c>
      <c r="J388" s="2">
        <v>42676</v>
      </c>
      <c r="K388" s="2">
        <v>0</v>
      </c>
      <c r="L388" s="2">
        <v>0</v>
      </c>
      <c r="M388" s="2">
        <v>-307466</v>
      </c>
      <c r="N388" s="2">
        <v>-307466</v>
      </c>
      <c r="O388" t="s">
        <v>1095</v>
      </c>
    </row>
    <row r="389" spans="1:15" x14ac:dyDescent="0.25">
      <c r="A389" s="1">
        <v>63989</v>
      </c>
      <c r="B389" t="s">
        <v>3047</v>
      </c>
      <c r="C389" t="s">
        <v>35</v>
      </c>
      <c r="D389" t="s">
        <v>34</v>
      </c>
      <c r="E389" t="s">
        <v>36</v>
      </c>
      <c r="F389" t="s">
        <v>63</v>
      </c>
      <c r="G389" t="s">
        <v>63</v>
      </c>
      <c r="H389" s="3">
        <v>3278619</v>
      </c>
      <c r="I389" t="s">
        <v>63</v>
      </c>
      <c r="J389" s="2">
        <v>175527</v>
      </c>
      <c r="K389" s="2">
        <v>0</v>
      </c>
      <c r="L389" s="2">
        <v>0</v>
      </c>
      <c r="M389" s="2">
        <v>-364084</v>
      </c>
      <c r="N389" s="2">
        <v>-420908</v>
      </c>
      <c r="O389" t="s">
        <v>3045</v>
      </c>
    </row>
    <row r="390" spans="1:15" x14ac:dyDescent="0.25">
      <c r="A390" s="1">
        <v>62755</v>
      </c>
      <c r="B390" t="s">
        <v>2772</v>
      </c>
      <c r="C390" t="s">
        <v>35</v>
      </c>
      <c r="D390" t="s">
        <v>34</v>
      </c>
      <c r="E390" t="s">
        <v>23</v>
      </c>
      <c r="F390" t="s">
        <v>63</v>
      </c>
      <c r="G390" t="s">
        <v>63</v>
      </c>
      <c r="H390" s="3">
        <v>1844831</v>
      </c>
      <c r="I390" t="s">
        <v>21</v>
      </c>
      <c r="J390" s="2">
        <v>0</v>
      </c>
      <c r="K390" s="2">
        <v>0</v>
      </c>
      <c r="L390" s="2">
        <v>0</v>
      </c>
      <c r="M390" s="2">
        <v>-477942</v>
      </c>
      <c r="N390" s="2">
        <v>-477942</v>
      </c>
      <c r="O390" t="s">
        <v>2726</v>
      </c>
    </row>
    <row r="391" spans="1:15" x14ac:dyDescent="0.25">
      <c r="A391" s="1">
        <v>61996</v>
      </c>
      <c r="B391" t="s">
        <v>2466</v>
      </c>
      <c r="C391" t="s">
        <v>35</v>
      </c>
      <c r="D391" t="s">
        <v>34</v>
      </c>
      <c r="E391" t="s">
        <v>36</v>
      </c>
      <c r="F391" t="s">
        <v>63</v>
      </c>
      <c r="G391" t="s">
        <v>63</v>
      </c>
      <c r="H391" s="3">
        <v>1236488</v>
      </c>
      <c r="I391" t="s">
        <v>63</v>
      </c>
      <c r="J391" s="2">
        <v>7693</v>
      </c>
      <c r="K391" s="2">
        <v>0</v>
      </c>
      <c r="L391" s="2">
        <v>0</v>
      </c>
      <c r="M391" s="2">
        <v>-139417</v>
      </c>
      <c r="N391" s="2">
        <v>-139417</v>
      </c>
      <c r="O391" t="s">
        <v>2437</v>
      </c>
    </row>
    <row r="392" spans="1:15" x14ac:dyDescent="0.25">
      <c r="A392" s="1">
        <v>63014</v>
      </c>
      <c r="B392" t="s">
        <v>2793</v>
      </c>
      <c r="C392" t="s">
        <v>35</v>
      </c>
      <c r="D392" t="s">
        <v>34</v>
      </c>
      <c r="E392" t="s">
        <v>23</v>
      </c>
      <c r="F392" t="s">
        <v>63</v>
      </c>
      <c r="G392" t="s">
        <v>63</v>
      </c>
      <c r="H392" s="3">
        <v>536855</v>
      </c>
      <c r="I392" t="s">
        <v>21</v>
      </c>
      <c r="J392" s="2">
        <v>0</v>
      </c>
      <c r="K392" s="2">
        <v>0</v>
      </c>
      <c r="L392" s="2">
        <v>0</v>
      </c>
      <c r="M392" s="2">
        <v>-26218</v>
      </c>
      <c r="N392" s="2">
        <v>-27118</v>
      </c>
      <c r="O392" t="s">
        <v>2726</v>
      </c>
    </row>
    <row r="393" spans="1:15" x14ac:dyDescent="0.25">
      <c r="A393" s="1">
        <v>62204</v>
      </c>
      <c r="B393" t="s">
        <v>2492</v>
      </c>
      <c r="C393" t="s">
        <v>35</v>
      </c>
      <c r="D393" t="s">
        <v>34</v>
      </c>
      <c r="E393" t="s">
        <v>23</v>
      </c>
      <c r="F393" t="s">
        <v>19</v>
      </c>
      <c r="G393" t="s">
        <v>19</v>
      </c>
      <c r="H393" s="3">
        <v>697861</v>
      </c>
      <c r="I393" t="s">
        <v>63</v>
      </c>
      <c r="J393" s="2">
        <v>277819</v>
      </c>
      <c r="K393" s="2">
        <v>0</v>
      </c>
      <c r="L393" s="2">
        <v>0</v>
      </c>
      <c r="M393" s="2">
        <v>458339</v>
      </c>
      <c r="N393" s="2">
        <v>458339</v>
      </c>
      <c r="O393" t="s">
        <v>2437</v>
      </c>
    </row>
    <row r="394" spans="1:15" x14ac:dyDescent="0.25">
      <c r="A394" s="1">
        <v>78156</v>
      </c>
      <c r="B394" t="s">
        <v>1965</v>
      </c>
      <c r="C394" t="s">
        <v>35</v>
      </c>
      <c r="D394" t="s">
        <v>34</v>
      </c>
      <c r="E394" t="s">
        <v>23</v>
      </c>
      <c r="F394" t="s">
        <v>63</v>
      </c>
      <c r="G394" t="s">
        <v>63</v>
      </c>
      <c r="H394" s="3">
        <v>1380109</v>
      </c>
      <c r="I394" t="s">
        <v>63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t="s">
        <v>1944</v>
      </c>
    </row>
    <row r="395" spans="1:15" x14ac:dyDescent="0.25">
      <c r="A395" s="1">
        <v>66375</v>
      </c>
      <c r="B395" t="s">
        <v>573</v>
      </c>
      <c r="C395" t="s">
        <v>35</v>
      </c>
      <c r="D395" t="s">
        <v>34</v>
      </c>
      <c r="E395" t="s">
        <v>36</v>
      </c>
      <c r="F395" t="s">
        <v>63</v>
      </c>
      <c r="G395" t="s">
        <v>63</v>
      </c>
      <c r="H395" s="3">
        <v>18198444</v>
      </c>
      <c r="I395" t="s">
        <v>21</v>
      </c>
      <c r="J395" s="2">
        <v>0</v>
      </c>
      <c r="K395" s="2">
        <v>0</v>
      </c>
      <c r="L395" s="2">
        <v>0</v>
      </c>
      <c r="M395" s="2">
        <v>-1228688</v>
      </c>
      <c r="N395" s="2">
        <v>-1228688</v>
      </c>
      <c r="O395" t="s">
        <v>571</v>
      </c>
    </row>
    <row r="396" spans="1:15" x14ac:dyDescent="0.25">
      <c r="A396" s="1">
        <v>65048</v>
      </c>
      <c r="B396" t="s">
        <v>4465</v>
      </c>
      <c r="C396" t="s">
        <v>35</v>
      </c>
      <c r="D396" t="s">
        <v>34</v>
      </c>
      <c r="E396" t="s">
        <v>36</v>
      </c>
      <c r="F396" t="s">
        <v>63</v>
      </c>
      <c r="G396" t="s">
        <v>21</v>
      </c>
      <c r="H396" s="3">
        <v>0</v>
      </c>
      <c r="I396" t="s">
        <v>4407</v>
      </c>
      <c r="J396" s="2">
        <v>0</v>
      </c>
      <c r="K396" s="2">
        <v>0</v>
      </c>
      <c r="L396" s="2">
        <v>0</v>
      </c>
      <c r="M396" s="2">
        <v>-842289</v>
      </c>
      <c r="N396" s="2">
        <v>-842289</v>
      </c>
      <c r="O396" t="s">
        <v>4464</v>
      </c>
    </row>
    <row r="397" spans="1:15" x14ac:dyDescent="0.25">
      <c r="A397" s="1">
        <v>64081</v>
      </c>
      <c r="B397" t="s">
        <v>1789</v>
      </c>
      <c r="C397" t="s">
        <v>35</v>
      </c>
      <c r="D397" t="s">
        <v>34</v>
      </c>
      <c r="E397" t="s">
        <v>23</v>
      </c>
      <c r="F397" t="s">
        <v>63</v>
      </c>
      <c r="G397" t="s">
        <v>63</v>
      </c>
      <c r="H397" s="3">
        <v>2700870</v>
      </c>
      <c r="I397" t="s">
        <v>63</v>
      </c>
      <c r="J397" s="2">
        <v>119958</v>
      </c>
      <c r="K397" s="2">
        <v>0</v>
      </c>
      <c r="L397" s="2">
        <v>0</v>
      </c>
      <c r="M397" s="2">
        <v>-164470</v>
      </c>
      <c r="N397" s="2">
        <v>-164470</v>
      </c>
      <c r="O397" t="s">
        <v>1787</v>
      </c>
    </row>
    <row r="398" spans="1:15" x14ac:dyDescent="0.25">
      <c r="A398" s="1">
        <v>63386</v>
      </c>
      <c r="B398" t="s">
        <v>2956</v>
      </c>
      <c r="C398" t="s">
        <v>35</v>
      </c>
      <c r="D398" t="s">
        <v>34</v>
      </c>
      <c r="E398" t="s">
        <v>23</v>
      </c>
      <c r="F398" t="s">
        <v>63</v>
      </c>
      <c r="G398" t="s">
        <v>63</v>
      </c>
      <c r="H398" s="3">
        <v>3293065</v>
      </c>
      <c r="I398" t="s">
        <v>63</v>
      </c>
      <c r="J398" s="2">
        <v>18964</v>
      </c>
      <c r="K398" s="2">
        <v>0</v>
      </c>
      <c r="L398" s="2">
        <v>0</v>
      </c>
      <c r="M398" s="2">
        <v>-235937</v>
      </c>
      <c r="N398" s="2">
        <v>-235937</v>
      </c>
      <c r="O398" t="s">
        <v>4463</v>
      </c>
    </row>
    <row r="399" spans="1:15" x14ac:dyDescent="0.25">
      <c r="A399" s="1">
        <v>67021</v>
      </c>
      <c r="B399" t="s">
        <v>1937</v>
      </c>
      <c r="C399" t="s">
        <v>35</v>
      </c>
      <c r="D399" t="s">
        <v>34</v>
      </c>
      <c r="E399" t="s">
        <v>23</v>
      </c>
      <c r="F399" t="s">
        <v>63</v>
      </c>
      <c r="G399" t="s">
        <v>63</v>
      </c>
      <c r="H399" s="3">
        <v>-3402034</v>
      </c>
      <c r="I399" t="s">
        <v>21</v>
      </c>
      <c r="J399" s="2">
        <v>0</v>
      </c>
      <c r="K399" s="2">
        <v>0</v>
      </c>
      <c r="L399" s="2">
        <v>0</v>
      </c>
      <c r="M399" s="2">
        <v>-2761869</v>
      </c>
      <c r="N399" s="2">
        <v>-2044178</v>
      </c>
      <c r="O399" t="s">
        <v>1927</v>
      </c>
    </row>
    <row r="400" spans="1:15" x14ac:dyDescent="0.25">
      <c r="A400" s="1">
        <v>61023</v>
      </c>
      <c r="B400" t="s">
        <v>4462</v>
      </c>
      <c r="C400" t="s">
        <v>35</v>
      </c>
      <c r="D400" t="s">
        <v>34</v>
      </c>
      <c r="E400" t="s">
        <v>23</v>
      </c>
      <c r="F400" t="s">
        <v>63</v>
      </c>
      <c r="G400" t="s">
        <v>21</v>
      </c>
      <c r="H400" s="3">
        <v>0</v>
      </c>
      <c r="I400" t="s">
        <v>21</v>
      </c>
      <c r="J400" s="2">
        <v>0</v>
      </c>
      <c r="K400" s="2">
        <v>0</v>
      </c>
      <c r="L400" s="2">
        <v>0</v>
      </c>
      <c r="M400" s="2">
        <v>107203</v>
      </c>
      <c r="N400" s="2">
        <v>107203</v>
      </c>
      <c r="O400" t="s">
        <v>427</v>
      </c>
    </row>
    <row r="401" spans="1:15" x14ac:dyDescent="0.25">
      <c r="A401" s="1">
        <v>66069</v>
      </c>
      <c r="B401" t="s">
        <v>1838</v>
      </c>
      <c r="C401" t="s">
        <v>35</v>
      </c>
      <c r="D401" t="s">
        <v>34</v>
      </c>
      <c r="E401" t="s">
        <v>36</v>
      </c>
      <c r="F401" t="s">
        <v>63</v>
      </c>
      <c r="G401" t="s">
        <v>63</v>
      </c>
      <c r="H401" s="3">
        <v>5145282</v>
      </c>
      <c r="I401" t="s">
        <v>63</v>
      </c>
      <c r="J401" s="2">
        <v>4110</v>
      </c>
      <c r="K401" s="2">
        <v>0</v>
      </c>
      <c r="L401" s="2">
        <v>0</v>
      </c>
      <c r="M401" s="2">
        <v>-230335</v>
      </c>
      <c r="N401" s="2">
        <v>-230335</v>
      </c>
      <c r="O401" t="s">
        <v>1813</v>
      </c>
    </row>
    <row r="402" spans="1:15" x14ac:dyDescent="0.25">
      <c r="A402" s="1">
        <v>62740</v>
      </c>
      <c r="B402" t="s">
        <v>4461</v>
      </c>
      <c r="C402" t="s">
        <v>35</v>
      </c>
      <c r="D402" t="s">
        <v>34</v>
      </c>
      <c r="E402" t="s">
        <v>23</v>
      </c>
      <c r="F402" t="s">
        <v>63</v>
      </c>
      <c r="G402" t="s">
        <v>21</v>
      </c>
      <c r="H402" s="3">
        <v>0</v>
      </c>
      <c r="I402" t="s">
        <v>21</v>
      </c>
      <c r="J402" s="2">
        <v>0</v>
      </c>
      <c r="K402" s="2">
        <v>0</v>
      </c>
      <c r="L402" s="2">
        <v>0</v>
      </c>
      <c r="M402" s="2">
        <v>-448102</v>
      </c>
      <c r="N402" s="2">
        <v>-448102</v>
      </c>
      <c r="O402" t="s">
        <v>2726</v>
      </c>
    </row>
    <row r="403" spans="1:15" x14ac:dyDescent="0.25">
      <c r="A403" s="1">
        <v>61941</v>
      </c>
      <c r="B403" t="s">
        <v>881</v>
      </c>
      <c r="C403" t="s">
        <v>35</v>
      </c>
      <c r="D403" t="s">
        <v>34</v>
      </c>
      <c r="E403" t="s">
        <v>36</v>
      </c>
      <c r="F403" t="s">
        <v>63</v>
      </c>
      <c r="G403" t="s">
        <v>63</v>
      </c>
      <c r="H403" s="3">
        <v>1951013</v>
      </c>
      <c r="I403" t="s">
        <v>21</v>
      </c>
      <c r="J403" s="2">
        <v>0</v>
      </c>
      <c r="K403" s="2">
        <v>0</v>
      </c>
      <c r="L403" s="2">
        <v>0</v>
      </c>
      <c r="M403" s="2">
        <v>-723771</v>
      </c>
      <c r="N403" s="2">
        <v>-723771</v>
      </c>
      <c r="O403" t="s">
        <v>4460</v>
      </c>
    </row>
    <row r="404" spans="1:15" x14ac:dyDescent="0.25">
      <c r="A404" s="1">
        <v>63349</v>
      </c>
      <c r="B404" t="s">
        <v>2834</v>
      </c>
      <c r="C404" t="s">
        <v>35</v>
      </c>
      <c r="D404" t="s">
        <v>34</v>
      </c>
      <c r="E404" t="s">
        <v>36</v>
      </c>
      <c r="F404" t="s">
        <v>63</v>
      </c>
      <c r="G404" t="s">
        <v>63</v>
      </c>
      <c r="H404" s="3">
        <v>677644</v>
      </c>
      <c r="I404" t="s">
        <v>63</v>
      </c>
      <c r="J404" s="2">
        <v>0</v>
      </c>
      <c r="K404" s="2">
        <v>0</v>
      </c>
      <c r="L404" s="2">
        <v>0</v>
      </c>
      <c r="M404" s="2">
        <v>-66331</v>
      </c>
      <c r="N404" s="2">
        <v>-105762</v>
      </c>
      <c r="O404" t="s">
        <v>2726</v>
      </c>
    </row>
    <row r="405" spans="1:15" x14ac:dyDescent="0.25">
      <c r="A405" s="1">
        <v>78535</v>
      </c>
      <c r="B405" t="s">
        <v>754</v>
      </c>
      <c r="C405" t="s">
        <v>35</v>
      </c>
      <c r="D405" t="s">
        <v>34</v>
      </c>
      <c r="E405" t="s">
        <v>23</v>
      </c>
      <c r="F405" t="s">
        <v>63</v>
      </c>
      <c r="G405" t="s">
        <v>63</v>
      </c>
      <c r="H405" s="3">
        <v>2133042</v>
      </c>
      <c r="I405" t="s">
        <v>63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t="s">
        <v>686</v>
      </c>
    </row>
    <row r="406" spans="1:15" x14ac:dyDescent="0.25">
      <c r="A406" s="1">
        <v>63639</v>
      </c>
      <c r="B406" t="s">
        <v>3752</v>
      </c>
      <c r="C406" t="s">
        <v>35</v>
      </c>
      <c r="D406" t="s">
        <v>34</v>
      </c>
      <c r="E406" t="s">
        <v>23</v>
      </c>
      <c r="F406" t="s">
        <v>63</v>
      </c>
      <c r="G406" t="s">
        <v>63</v>
      </c>
      <c r="H406" s="3">
        <v>854830</v>
      </c>
      <c r="I406" t="s">
        <v>21</v>
      </c>
      <c r="J406" s="2">
        <v>55020</v>
      </c>
      <c r="K406" s="2">
        <v>0</v>
      </c>
      <c r="L406" s="2">
        <v>0</v>
      </c>
      <c r="M406" s="2">
        <v>-195870</v>
      </c>
      <c r="N406" s="2">
        <v>23243</v>
      </c>
      <c r="O406" t="s">
        <v>3739</v>
      </c>
    </row>
    <row r="407" spans="1:15" x14ac:dyDescent="0.25">
      <c r="A407" s="1">
        <v>64984</v>
      </c>
      <c r="B407" t="s">
        <v>1430</v>
      </c>
      <c r="C407" t="s">
        <v>35</v>
      </c>
      <c r="D407" t="s">
        <v>34</v>
      </c>
      <c r="E407" t="s">
        <v>36</v>
      </c>
      <c r="F407" t="s">
        <v>63</v>
      </c>
      <c r="G407" t="s">
        <v>63</v>
      </c>
      <c r="H407" s="3">
        <v>3077960</v>
      </c>
      <c r="I407" t="s">
        <v>63</v>
      </c>
      <c r="J407" s="2">
        <v>40547</v>
      </c>
      <c r="K407" s="2">
        <v>0</v>
      </c>
      <c r="L407" s="2">
        <v>0</v>
      </c>
      <c r="M407" s="2">
        <v>-177521</v>
      </c>
      <c r="N407" s="2">
        <v>-177521</v>
      </c>
      <c r="O407" t="s">
        <v>1408</v>
      </c>
    </row>
    <row r="408" spans="1:15" x14ac:dyDescent="0.25">
      <c r="A408" s="1">
        <v>64983</v>
      </c>
      <c r="B408" t="s">
        <v>1388</v>
      </c>
      <c r="C408" t="s">
        <v>35</v>
      </c>
      <c r="D408" t="s">
        <v>34</v>
      </c>
      <c r="E408" t="s">
        <v>23</v>
      </c>
      <c r="F408" t="s">
        <v>63</v>
      </c>
      <c r="G408" t="s">
        <v>63</v>
      </c>
      <c r="H408" s="3">
        <v>161324</v>
      </c>
      <c r="I408" t="s">
        <v>63</v>
      </c>
      <c r="J408" s="2">
        <v>62291</v>
      </c>
      <c r="K408" s="2">
        <v>0</v>
      </c>
      <c r="L408" s="2">
        <v>0</v>
      </c>
      <c r="M408" s="2">
        <v>-190230</v>
      </c>
      <c r="N408" s="2">
        <v>-190230</v>
      </c>
      <c r="O408" t="s">
        <v>1377</v>
      </c>
    </row>
    <row r="409" spans="1:15" x14ac:dyDescent="0.25">
      <c r="A409" s="1">
        <v>62770</v>
      </c>
      <c r="B409" t="s">
        <v>2683</v>
      </c>
      <c r="C409" t="s">
        <v>35</v>
      </c>
      <c r="D409" t="s">
        <v>34</v>
      </c>
      <c r="E409" t="s">
        <v>36</v>
      </c>
      <c r="F409" t="s">
        <v>63</v>
      </c>
      <c r="G409" t="s">
        <v>63</v>
      </c>
      <c r="H409" s="3">
        <v>85770</v>
      </c>
      <c r="I409" t="s">
        <v>21</v>
      </c>
      <c r="J409" s="2">
        <v>0</v>
      </c>
      <c r="K409" s="2">
        <v>0</v>
      </c>
      <c r="L409" s="2">
        <v>0</v>
      </c>
      <c r="M409" s="2">
        <v>105071</v>
      </c>
      <c r="N409" s="2">
        <v>105071</v>
      </c>
      <c r="O409" t="s">
        <v>2637</v>
      </c>
    </row>
    <row r="410" spans="1:15" x14ac:dyDescent="0.25">
      <c r="A410" s="1">
        <v>67940</v>
      </c>
      <c r="B410" t="s">
        <v>1963</v>
      </c>
      <c r="C410" t="s">
        <v>35</v>
      </c>
      <c r="D410" t="s">
        <v>34</v>
      </c>
      <c r="E410" t="s">
        <v>36</v>
      </c>
      <c r="F410" t="s">
        <v>63</v>
      </c>
      <c r="G410" t="s">
        <v>63</v>
      </c>
      <c r="H410" s="3">
        <v>2044250</v>
      </c>
      <c r="I410" t="s">
        <v>21</v>
      </c>
      <c r="J410" s="2">
        <v>0</v>
      </c>
      <c r="K410" s="2">
        <v>0</v>
      </c>
      <c r="L410" s="2">
        <v>0</v>
      </c>
      <c r="M410" s="2">
        <v>-1666355</v>
      </c>
      <c r="N410" s="2">
        <v>-1667558</v>
      </c>
      <c r="O410" t="s">
        <v>1944</v>
      </c>
    </row>
    <row r="411" spans="1:15" x14ac:dyDescent="0.25">
      <c r="A411" s="1">
        <v>61278</v>
      </c>
      <c r="B411" t="s">
        <v>439</v>
      </c>
      <c r="C411" t="s">
        <v>35</v>
      </c>
      <c r="D411" t="s">
        <v>34</v>
      </c>
      <c r="E411" t="s">
        <v>36</v>
      </c>
      <c r="F411" t="s">
        <v>63</v>
      </c>
      <c r="G411" t="s">
        <v>63</v>
      </c>
      <c r="H411" s="3">
        <v>0</v>
      </c>
      <c r="I411" t="s">
        <v>21</v>
      </c>
      <c r="J411" s="2">
        <v>0</v>
      </c>
      <c r="K411" s="2">
        <v>0</v>
      </c>
      <c r="L411" s="2">
        <v>0</v>
      </c>
      <c r="M411" s="2">
        <v>-34126</v>
      </c>
      <c r="N411" s="2">
        <v>-34126</v>
      </c>
      <c r="O411" t="s">
        <v>427</v>
      </c>
    </row>
    <row r="412" spans="1:15" x14ac:dyDescent="0.25">
      <c r="A412" s="1">
        <v>63113</v>
      </c>
      <c r="B412" t="s">
        <v>3701</v>
      </c>
      <c r="C412" t="s">
        <v>35</v>
      </c>
      <c r="D412" t="s">
        <v>34</v>
      </c>
      <c r="E412" t="s">
        <v>36</v>
      </c>
      <c r="F412" t="s">
        <v>63</v>
      </c>
      <c r="G412" t="s">
        <v>63</v>
      </c>
      <c r="H412" s="3">
        <v>1462689</v>
      </c>
      <c r="I412" t="s">
        <v>63</v>
      </c>
      <c r="J412" s="2">
        <v>165850</v>
      </c>
      <c r="K412" s="2">
        <v>0</v>
      </c>
      <c r="L412" s="2">
        <v>0</v>
      </c>
      <c r="M412" s="2">
        <v>-341647</v>
      </c>
      <c r="N412" s="2">
        <v>-343347</v>
      </c>
      <c r="O412" t="s">
        <v>3675</v>
      </c>
    </row>
    <row r="413" spans="1:15" x14ac:dyDescent="0.25">
      <c r="A413" s="1">
        <v>61711</v>
      </c>
      <c r="B413" t="s">
        <v>3632</v>
      </c>
      <c r="C413" t="s">
        <v>35</v>
      </c>
      <c r="D413" t="s">
        <v>34</v>
      </c>
      <c r="E413" t="s">
        <v>23</v>
      </c>
      <c r="F413" t="s">
        <v>63</v>
      </c>
      <c r="G413" t="s">
        <v>63</v>
      </c>
      <c r="H413" s="3">
        <v>1044302</v>
      </c>
      <c r="I413" t="s">
        <v>21</v>
      </c>
      <c r="J413" s="2">
        <v>0</v>
      </c>
      <c r="K413" s="2">
        <v>0</v>
      </c>
      <c r="L413" s="2">
        <v>0</v>
      </c>
      <c r="M413" s="2">
        <v>-169109</v>
      </c>
      <c r="N413" s="2">
        <v>-169109</v>
      </c>
      <c r="O413" t="s">
        <v>3589</v>
      </c>
    </row>
    <row r="414" spans="1:15" x14ac:dyDescent="0.25">
      <c r="A414" s="1">
        <v>67637</v>
      </c>
      <c r="B414" t="s">
        <v>668</v>
      </c>
      <c r="C414" t="s">
        <v>35</v>
      </c>
      <c r="D414" t="s">
        <v>34</v>
      </c>
      <c r="E414" t="s">
        <v>23</v>
      </c>
      <c r="F414" t="s">
        <v>63</v>
      </c>
      <c r="G414" t="s">
        <v>63</v>
      </c>
      <c r="H414" s="3">
        <v>1060070</v>
      </c>
      <c r="I414" t="s">
        <v>63</v>
      </c>
      <c r="J414" s="2">
        <v>0</v>
      </c>
      <c r="K414" s="2">
        <v>0</v>
      </c>
      <c r="L414" s="2">
        <v>0</v>
      </c>
      <c r="M414" s="2">
        <v>-800</v>
      </c>
      <c r="N414" s="2">
        <v>-800</v>
      </c>
      <c r="O414" t="s">
        <v>666</v>
      </c>
    </row>
    <row r="415" spans="1:15" x14ac:dyDescent="0.25">
      <c r="A415" s="1">
        <v>62171</v>
      </c>
      <c r="B415" t="s">
        <v>2484</v>
      </c>
      <c r="C415" t="s">
        <v>35</v>
      </c>
      <c r="D415" t="s">
        <v>34</v>
      </c>
      <c r="E415" t="s">
        <v>23</v>
      </c>
      <c r="F415" t="s">
        <v>63</v>
      </c>
      <c r="G415" t="s">
        <v>63</v>
      </c>
      <c r="H415" s="3">
        <v>3531952</v>
      </c>
      <c r="I415" t="s">
        <v>63</v>
      </c>
      <c r="J415" s="2">
        <v>7163</v>
      </c>
      <c r="K415" s="2">
        <v>0</v>
      </c>
      <c r="L415" s="2">
        <v>0</v>
      </c>
      <c r="M415" s="2">
        <v>-213124</v>
      </c>
      <c r="N415" s="2">
        <v>-214612</v>
      </c>
      <c r="O415" t="s">
        <v>2437</v>
      </c>
    </row>
    <row r="416" spans="1:15" x14ac:dyDescent="0.25">
      <c r="A416" s="1">
        <v>62726</v>
      </c>
      <c r="B416" t="s">
        <v>1035</v>
      </c>
      <c r="C416" t="s">
        <v>35</v>
      </c>
      <c r="D416" t="s">
        <v>34</v>
      </c>
      <c r="E416" t="s">
        <v>23</v>
      </c>
      <c r="F416" t="s">
        <v>63</v>
      </c>
      <c r="G416" t="s">
        <v>63</v>
      </c>
      <c r="H416" s="3">
        <v>270341</v>
      </c>
      <c r="I416" t="s">
        <v>21</v>
      </c>
      <c r="J416" s="2">
        <v>0</v>
      </c>
      <c r="K416" s="2">
        <v>0</v>
      </c>
      <c r="L416" s="2">
        <v>0</v>
      </c>
      <c r="M416" s="2">
        <v>-256270</v>
      </c>
      <c r="N416" s="2">
        <v>-416678</v>
      </c>
      <c r="O416" t="s">
        <v>1030</v>
      </c>
    </row>
    <row r="417" spans="1:15" x14ac:dyDescent="0.25">
      <c r="A417" s="1">
        <v>62549</v>
      </c>
      <c r="B417" t="s">
        <v>1013</v>
      </c>
      <c r="C417" t="s">
        <v>35</v>
      </c>
      <c r="D417" t="s">
        <v>34</v>
      </c>
      <c r="E417" t="s">
        <v>23</v>
      </c>
      <c r="F417" t="s">
        <v>63</v>
      </c>
      <c r="G417" t="s">
        <v>63</v>
      </c>
      <c r="H417" s="3">
        <v>-1216955</v>
      </c>
      <c r="I417" t="s">
        <v>63</v>
      </c>
      <c r="J417" s="2">
        <v>155594</v>
      </c>
      <c r="K417" s="2">
        <v>0</v>
      </c>
      <c r="L417" s="2">
        <v>0</v>
      </c>
      <c r="M417" s="2">
        <v>0</v>
      </c>
      <c r="N417" s="2">
        <v>-283401</v>
      </c>
      <c r="O417" t="s">
        <v>1004</v>
      </c>
    </row>
    <row r="418" spans="1:15" x14ac:dyDescent="0.25">
      <c r="A418" s="1">
        <v>62551</v>
      </c>
      <c r="B418" t="s">
        <v>1020</v>
      </c>
      <c r="C418" t="s">
        <v>35</v>
      </c>
      <c r="D418" t="s">
        <v>34</v>
      </c>
      <c r="E418" t="s">
        <v>23</v>
      </c>
      <c r="F418" t="s">
        <v>63</v>
      </c>
      <c r="G418" t="s">
        <v>63</v>
      </c>
      <c r="H418" s="3">
        <v>-1595594</v>
      </c>
      <c r="I418" t="s">
        <v>21</v>
      </c>
      <c r="J418" s="2">
        <v>0</v>
      </c>
      <c r="K418" s="2">
        <v>0</v>
      </c>
      <c r="L418" s="2">
        <v>0</v>
      </c>
      <c r="M418" s="2">
        <v>0</v>
      </c>
      <c r="N418" s="2">
        <v>-378705</v>
      </c>
      <c r="O418" t="s">
        <v>1018</v>
      </c>
    </row>
    <row r="419" spans="1:15" x14ac:dyDescent="0.25">
      <c r="A419" s="1">
        <v>62477</v>
      </c>
      <c r="B419" t="s">
        <v>2523</v>
      </c>
      <c r="C419" t="s">
        <v>35</v>
      </c>
      <c r="D419" t="s">
        <v>34</v>
      </c>
      <c r="E419" t="s">
        <v>23</v>
      </c>
      <c r="F419" t="s">
        <v>63</v>
      </c>
      <c r="G419" t="s">
        <v>63</v>
      </c>
      <c r="H419" s="3">
        <v>0</v>
      </c>
      <c r="I419" t="s">
        <v>63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t="s">
        <v>2437</v>
      </c>
    </row>
    <row r="420" spans="1:15" x14ac:dyDescent="0.25">
      <c r="A420" s="1">
        <v>67259</v>
      </c>
      <c r="B420" t="s">
        <v>937</v>
      </c>
      <c r="C420" t="s">
        <v>35</v>
      </c>
      <c r="D420" t="s">
        <v>34</v>
      </c>
      <c r="E420" t="s">
        <v>23</v>
      </c>
      <c r="F420" t="s">
        <v>63</v>
      </c>
      <c r="G420" t="s">
        <v>63</v>
      </c>
      <c r="H420" s="3">
        <v>6581971</v>
      </c>
      <c r="I420" t="s">
        <v>21</v>
      </c>
      <c r="J420" s="2">
        <v>0</v>
      </c>
      <c r="K420" s="2">
        <v>0</v>
      </c>
      <c r="L420" s="2">
        <v>0</v>
      </c>
      <c r="M420" s="2">
        <v>-1677513</v>
      </c>
      <c r="N420" s="2">
        <v>-1865753</v>
      </c>
      <c r="O420" t="s">
        <v>933</v>
      </c>
    </row>
    <row r="421" spans="1:15" x14ac:dyDescent="0.25">
      <c r="A421" s="1">
        <v>64886</v>
      </c>
      <c r="B421" t="s">
        <v>4214</v>
      </c>
      <c r="C421" t="s">
        <v>35</v>
      </c>
      <c r="D421" t="s">
        <v>34</v>
      </c>
      <c r="E421" t="s">
        <v>23</v>
      </c>
      <c r="F421" t="s">
        <v>63</v>
      </c>
      <c r="G421" t="s">
        <v>63</v>
      </c>
      <c r="H421" s="3">
        <v>6278046</v>
      </c>
      <c r="I421" t="s">
        <v>21</v>
      </c>
      <c r="J421" s="2">
        <v>0</v>
      </c>
      <c r="K421" s="2">
        <v>0</v>
      </c>
      <c r="L421" s="2">
        <v>0</v>
      </c>
      <c r="M421" s="2">
        <v>-154519</v>
      </c>
      <c r="N421" s="2">
        <v>-154519</v>
      </c>
      <c r="O421" t="s">
        <v>4208</v>
      </c>
    </row>
    <row r="422" spans="1:15" x14ac:dyDescent="0.25">
      <c r="A422" s="1">
        <v>61000</v>
      </c>
      <c r="B422" t="s">
        <v>2286</v>
      </c>
      <c r="C422" t="s">
        <v>35</v>
      </c>
      <c r="D422" t="s">
        <v>34</v>
      </c>
      <c r="E422" t="s">
        <v>23</v>
      </c>
      <c r="F422" t="s">
        <v>63</v>
      </c>
      <c r="G422" t="s">
        <v>63</v>
      </c>
      <c r="H422" s="3">
        <v>1032383</v>
      </c>
      <c r="I422" t="s">
        <v>63</v>
      </c>
      <c r="J422" s="2">
        <v>42460</v>
      </c>
      <c r="K422" s="2">
        <v>0</v>
      </c>
      <c r="L422" s="2">
        <v>0</v>
      </c>
      <c r="M422" s="2">
        <v>-144857</v>
      </c>
      <c r="N422" s="2">
        <v>-144857</v>
      </c>
      <c r="O422" t="s">
        <v>2281</v>
      </c>
    </row>
    <row r="423" spans="1:15" x14ac:dyDescent="0.25">
      <c r="A423" s="1">
        <v>64784</v>
      </c>
      <c r="B423" t="s">
        <v>316</v>
      </c>
      <c r="C423" t="s">
        <v>35</v>
      </c>
      <c r="D423" t="s">
        <v>34</v>
      </c>
      <c r="E423" t="s">
        <v>23</v>
      </c>
      <c r="F423" t="s">
        <v>63</v>
      </c>
      <c r="G423" t="s">
        <v>63</v>
      </c>
      <c r="H423" s="3">
        <v>14579989</v>
      </c>
      <c r="I423" t="s">
        <v>63</v>
      </c>
      <c r="J423" s="2">
        <v>33267</v>
      </c>
      <c r="K423" s="2">
        <v>0</v>
      </c>
      <c r="L423" s="2">
        <v>0</v>
      </c>
      <c r="M423" s="2">
        <v>-747877</v>
      </c>
      <c r="N423" s="2">
        <v>-747877</v>
      </c>
      <c r="O423" t="s">
        <v>265</v>
      </c>
    </row>
    <row r="424" spans="1:15" x14ac:dyDescent="0.25">
      <c r="A424" s="1">
        <v>67195</v>
      </c>
      <c r="B424" t="s">
        <v>1552</v>
      </c>
      <c r="C424" t="s">
        <v>35</v>
      </c>
      <c r="D424" t="s">
        <v>34</v>
      </c>
      <c r="E424" t="s">
        <v>36</v>
      </c>
      <c r="F424" t="s">
        <v>63</v>
      </c>
      <c r="G424" t="s">
        <v>63</v>
      </c>
      <c r="H424" s="3">
        <v>5857881</v>
      </c>
      <c r="I424" t="s">
        <v>21</v>
      </c>
      <c r="J424" s="2">
        <v>0</v>
      </c>
      <c r="K424" s="2">
        <v>0</v>
      </c>
      <c r="L424" s="2">
        <v>0</v>
      </c>
      <c r="M424" s="2">
        <v>-275594</v>
      </c>
      <c r="N424" s="2">
        <v>-275594</v>
      </c>
      <c r="O424" t="s">
        <v>1537</v>
      </c>
    </row>
    <row r="425" spans="1:15" x14ac:dyDescent="0.25">
      <c r="A425" s="1">
        <v>78289</v>
      </c>
      <c r="B425" t="s">
        <v>1971</v>
      </c>
      <c r="C425" t="s">
        <v>35</v>
      </c>
      <c r="D425" t="s">
        <v>34</v>
      </c>
      <c r="E425" t="s">
        <v>23</v>
      </c>
      <c r="F425" t="s">
        <v>63</v>
      </c>
      <c r="G425" t="s">
        <v>63</v>
      </c>
      <c r="H425" s="3">
        <v>2934369</v>
      </c>
      <c r="I425" t="s">
        <v>63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t="s">
        <v>1944</v>
      </c>
    </row>
    <row r="426" spans="1:15" x14ac:dyDescent="0.25">
      <c r="A426" s="1">
        <v>62940</v>
      </c>
      <c r="B426" t="s">
        <v>2787</v>
      </c>
      <c r="C426" t="s">
        <v>35</v>
      </c>
      <c r="D426" t="s">
        <v>34</v>
      </c>
      <c r="E426" t="s">
        <v>23</v>
      </c>
      <c r="F426" t="s">
        <v>63</v>
      </c>
      <c r="G426" t="s">
        <v>63</v>
      </c>
      <c r="H426" s="3">
        <v>961631</v>
      </c>
      <c r="I426" t="s">
        <v>63</v>
      </c>
      <c r="J426" s="2">
        <v>0</v>
      </c>
      <c r="K426" s="2">
        <v>0</v>
      </c>
      <c r="L426" s="2">
        <v>0</v>
      </c>
      <c r="M426" s="2">
        <v>41539</v>
      </c>
      <c r="N426" s="2">
        <v>41539</v>
      </c>
      <c r="O426" t="s">
        <v>2726</v>
      </c>
    </row>
    <row r="427" spans="1:15" x14ac:dyDescent="0.25">
      <c r="A427" s="1">
        <v>67997</v>
      </c>
      <c r="B427" t="s">
        <v>678</v>
      </c>
      <c r="C427" t="s">
        <v>35</v>
      </c>
      <c r="D427" t="s">
        <v>34</v>
      </c>
      <c r="E427" t="s">
        <v>23</v>
      </c>
      <c r="F427" t="s">
        <v>63</v>
      </c>
      <c r="G427" t="s">
        <v>63</v>
      </c>
      <c r="H427" s="3">
        <v>4134402</v>
      </c>
      <c r="I427" t="s">
        <v>63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t="s">
        <v>666</v>
      </c>
    </row>
    <row r="428" spans="1:15" x14ac:dyDescent="0.25">
      <c r="A428" s="1">
        <v>60165</v>
      </c>
      <c r="B428" t="s">
        <v>3483</v>
      </c>
      <c r="C428" t="s">
        <v>35</v>
      </c>
      <c r="D428" t="s">
        <v>34</v>
      </c>
      <c r="E428" t="s">
        <v>23</v>
      </c>
      <c r="F428" t="s">
        <v>63</v>
      </c>
      <c r="G428" t="s">
        <v>63</v>
      </c>
      <c r="H428" s="3">
        <v>-3041883</v>
      </c>
      <c r="I428" t="s">
        <v>63</v>
      </c>
      <c r="J428" s="2">
        <v>13226</v>
      </c>
      <c r="K428" s="2">
        <v>0</v>
      </c>
      <c r="L428" s="2">
        <v>0</v>
      </c>
      <c r="M428" s="2">
        <v>-299150</v>
      </c>
      <c r="N428" s="2">
        <v>-299150</v>
      </c>
      <c r="O428" t="s">
        <v>3466</v>
      </c>
    </row>
    <row r="429" spans="1:15" x14ac:dyDescent="0.25">
      <c r="A429" s="1">
        <v>66676</v>
      </c>
      <c r="B429" t="s">
        <v>789</v>
      </c>
      <c r="C429" t="s">
        <v>35</v>
      </c>
      <c r="D429" t="s">
        <v>34</v>
      </c>
      <c r="E429" t="s">
        <v>36</v>
      </c>
      <c r="F429" t="s">
        <v>63</v>
      </c>
      <c r="G429" t="s">
        <v>63</v>
      </c>
      <c r="H429" s="3">
        <v>9506127</v>
      </c>
      <c r="I429" t="s">
        <v>21</v>
      </c>
      <c r="J429" s="2">
        <v>0</v>
      </c>
      <c r="K429" s="2">
        <v>0</v>
      </c>
      <c r="L429" s="2">
        <v>0</v>
      </c>
      <c r="M429" s="2">
        <v>-705291</v>
      </c>
      <c r="N429" s="2">
        <v>-705291</v>
      </c>
      <c r="O429" t="s">
        <v>4459</v>
      </c>
    </row>
    <row r="430" spans="1:15" x14ac:dyDescent="0.25">
      <c r="A430" s="1">
        <v>67618</v>
      </c>
      <c r="B430" t="s">
        <v>4006</v>
      </c>
      <c r="C430" t="s">
        <v>35</v>
      </c>
      <c r="D430" t="s">
        <v>34</v>
      </c>
      <c r="E430" t="s">
        <v>36</v>
      </c>
      <c r="F430" t="s">
        <v>63</v>
      </c>
      <c r="G430" t="s">
        <v>63</v>
      </c>
      <c r="H430" s="3">
        <v>4954928</v>
      </c>
      <c r="I430" t="s">
        <v>21</v>
      </c>
      <c r="J430" s="2">
        <v>0</v>
      </c>
      <c r="K430" s="2">
        <v>0</v>
      </c>
      <c r="L430" s="2">
        <v>0</v>
      </c>
      <c r="M430" s="2">
        <v>-523675</v>
      </c>
      <c r="N430" s="2">
        <v>-406598</v>
      </c>
      <c r="O430" t="s">
        <v>3958</v>
      </c>
    </row>
    <row r="431" spans="1:15" x14ac:dyDescent="0.25">
      <c r="A431" s="1">
        <v>62445</v>
      </c>
      <c r="B431" t="s">
        <v>2750</v>
      </c>
      <c r="C431" t="s">
        <v>35</v>
      </c>
      <c r="D431" t="s">
        <v>34</v>
      </c>
      <c r="E431" t="s">
        <v>23</v>
      </c>
      <c r="F431" t="s">
        <v>63</v>
      </c>
      <c r="G431" t="s">
        <v>63</v>
      </c>
      <c r="H431" s="3">
        <v>0</v>
      </c>
      <c r="I431" t="s">
        <v>63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t="s">
        <v>2726</v>
      </c>
    </row>
    <row r="432" spans="1:15" x14ac:dyDescent="0.25">
      <c r="A432" s="1">
        <v>60720</v>
      </c>
      <c r="B432" t="s">
        <v>429</v>
      </c>
      <c r="C432" t="s">
        <v>35</v>
      </c>
      <c r="D432" t="s">
        <v>34</v>
      </c>
      <c r="E432" t="s">
        <v>23</v>
      </c>
      <c r="F432" t="s">
        <v>63</v>
      </c>
      <c r="G432" t="s">
        <v>63</v>
      </c>
      <c r="H432" s="3">
        <v>-257187</v>
      </c>
      <c r="I432" t="s">
        <v>21</v>
      </c>
      <c r="J432" s="2">
        <v>0</v>
      </c>
      <c r="K432" s="2">
        <v>0</v>
      </c>
      <c r="L432" s="2">
        <v>0</v>
      </c>
      <c r="M432" s="2">
        <v>-197557</v>
      </c>
      <c r="N432" s="2">
        <v>-197557</v>
      </c>
      <c r="O432" t="s">
        <v>427</v>
      </c>
    </row>
    <row r="433" spans="1:15" x14ac:dyDescent="0.25">
      <c r="A433" s="1">
        <v>61182</v>
      </c>
      <c r="B433" t="s">
        <v>3615</v>
      </c>
      <c r="C433" t="s">
        <v>35</v>
      </c>
      <c r="D433" t="s">
        <v>34</v>
      </c>
      <c r="E433" t="s">
        <v>23</v>
      </c>
      <c r="F433" t="s">
        <v>21</v>
      </c>
      <c r="G433" t="s">
        <v>63</v>
      </c>
      <c r="H433" s="3">
        <v>-516955</v>
      </c>
      <c r="I433" t="s">
        <v>21</v>
      </c>
      <c r="J433" s="2">
        <v>0</v>
      </c>
      <c r="K433" s="2">
        <v>0</v>
      </c>
      <c r="L433" s="2">
        <v>0</v>
      </c>
      <c r="M433" s="2">
        <v>-234356</v>
      </c>
      <c r="N433" s="2">
        <v>-234356</v>
      </c>
      <c r="O433" t="s">
        <v>3589</v>
      </c>
    </row>
    <row r="434" spans="1:15" x14ac:dyDescent="0.25">
      <c r="A434" s="1">
        <v>60966</v>
      </c>
      <c r="B434" t="s">
        <v>4458</v>
      </c>
      <c r="C434" t="s">
        <v>35</v>
      </c>
      <c r="D434" t="s">
        <v>34</v>
      </c>
      <c r="E434" t="s">
        <v>36</v>
      </c>
      <c r="F434" t="s">
        <v>63</v>
      </c>
      <c r="G434" t="s">
        <v>21</v>
      </c>
      <c r="H434" s="3">
        <v>0</v>
      </c>
      <c r="I434" t="s">
        <v>63</v>
      </c>
      <c r="J434" s="2">
        <v>58099</v>
      </c>
      <c r="K434" s="2">
        <v>0</v>
      </c>
      <c r="L434" s="2">
        <v>0</v>
      </c>
      <c r="M434" s="2">
        <v>8999</v>
      </c>
      <c r="N434" s="2">
        <v>169574</v>
      </c>
      <c r="O434" t="s">
        <v>2065</v>
      </c>
    </row>
    <row r="435" spans="1:15" x14ac:dyDescent="0.25">
      <c r="A435" s="1">
        <v>66565</v>
      </c>
      <c r="B435" t="s">
        <v>3893</v>
      </c>
      <c r="C435" t="s">
        <v>35</v>
      </c>
      <c r="D435" t="s">
        <v>34</v>
      </c>
      <c r="E435" t="s">
        <v>36</v>
      </c>
      <c r="F435" t="s">
        <v>63</v>
      </c>
      <c r="G435" t="s">
        <v>63</v>
      </c>
      <c r="H435" s="3">
        <v>3904171</v>
      </c>
      <c r="I435" t="s">
        <v>63</v>
      </c>
      <c r="J435" s="2">
        <v>52358</v>
      </c>
      <c r="K435" s="2">
        <v>0</v>
      </c>
      <c r="L435" s="2">
        <v>0</v>
      </c>
      <c r="M435" s="2">
        <v>-167387</v>
      </c>
      <c r="N435" s="2">
        <v>-167387</v>
      </c>
      <c r="O435" t="s">
        <v>3871</v>
      </c>
    </row>
    <row r="436" spans="1:15" x14ac:dyDescent="0.25">
      <c r="A436" s="1">
        <v>61198</v>
      </c>
      <c r="B436" t="s">
        <v>2153</v>
      </c>
      <c r="C436" t="s">
        <v>35</v>
      </c>
      <c r="D436" t="s">
        <v>34</v>
      </c>
      <c r="E436" t="s">
        <v>23</v>
      </c>
      <c r="F436" t="s">
        <v>63</v>
      </c>
      <c r="G436" t="s">
        <v>63</v>
      </c>
      <c r="H436" s="3">
        <v>2806661</v>
      </c>
      <c r="I436" t="s">
        <v>63</v>
      </c>
      <c r="J436" s="2">
        <v>0</v>
      </c>
      <c r="K436" s="2">
        <v>306186</v>
      </c>
      <c r="L436" s="2">
        <v>0</v>
      </c>
      <c r="M436" s="2">
        <v>546629</v>
      </c>
      <c r="N436" s="2">
        <v>544860</v>
      </c>
      <c r="O436" t="s">
        <v>49</v>
      </c>
    </row>
    <row r="437" spans="1:15" x14ac:dyDescent="0.25">
      <c r="A437" s="1">
        <v>61089</v>
      </c>
      <c r="B437" t="s">
        <v>3814</v>
      </c>
      <c r="C437" t="s">
        <v>35</v>
      </c>
      <c r="D437" t="s">
        <v>34</v>
      </c>
      <c r="E437" t="s">
        <v>36</v>
      </c>
      <c r="F437" t="s">
        <v>63</v>
      </c>
      <c r="G437" t="s">
        <v>63</v>
      </c>
      <c r="H437" s="3">
        <v>1247411</v>
      </c>
      <c r="I437" t="s">
        <v>21</v>
      </c>
      <c r="J437" s="2">
        <v>0</v>
      </c>
      <c r="K437" s="2">
        <v>0</v>
      </c>
      <c r="L437" s="2">
        <v>0</v>
      </c>
      <c r="M437" s="2">
        <v>-81738</v>
      </c>
      <c r="N437" s="2">
        <v>-81738</v>
      </c>
      <c r="O437" t="s">
        <v>3812</v>
      </c>
    </row>
    <row r="438" spans="1:15" x14ac:dyDescent="0.25">
      <c r="A438" s="1">
        <v>65139</v>
      </c>
      <c r="B438" t="s">
        <v>4201</v>
      </c>
      <c r="C438" t="s">
        <v>35</v>
      </c>
      <c r="D438" t="s">
        <v>34</v>
      </c>
      <c r="E438" t="s">
        <v>36</v>
      </c>
      <c r="F438" t="s">
        <v>63</v>
      </c>
      <c r="G438" t="s">
        <v>63</v>
      </c>
      <c r="H438" s="3">
        <v>6535731</v>
      </c>
      <c r="I438" t="s">
        <v>63</v>
      </c>
      <c r="J438" s="2">
        <v>50222</v>
      </c>
      <c r="K438" s="2">
        <v>0</v>
      </c>
      <c r="L438" s="2">
        <v>0</v>
      </c>
      <c r="M438" s="2">
        <v>-142463</v>
      </c>
      <c r="N438" s="2">
        <v>-142463</v>
      </c>
      <c r="O438" t="s">
        <v>4182</v>
      </c>
    </row>
    <row r="439" spans="1:15" x14ac:dyDescent="0.25">
      <c r="A439" s="1">
        <v>61601</v>
      </c>
      <c r="B439" t="s">
        <v>2221</v>
      </c>
      <c r="C439" t="s">
        <v>35</v>
      </c>
      <c r="D439" t="s">
        <v>34</v>
      </c>
      <c r="E439" t="s">
        <v>23</v>
      </c>
      <c r="F439" t="s">
        <v>63</v>
      </c>
      <c r="G439" t="s">
        <v>63</v>
      </c>
      <c r="H439" s="3">
        <v>145945</v>
      </c>
      <c r="I439" t="s">
        <v>63</v>
      </c>
      <c r="J439" s="2">
        <v>0</v>
      </c>
      <c r="K439" s="2">
        <v>18364</v>
      </c>
      <c r="L439" s="2">
        <v>0</v>
      </c>
      <c r="M439" s="2">
        <v>-21116</v>
      </c>
      <c r="N439" s="2">
        <v>-21116</v>
      </c>
      <c r="O439" t="s">
        <v>49</v>
      </c>
    </row>
    <row r="440" spans="1:15" x14ac:dyDescent="0.25">
      <c r="A440" s="1">
        <v>60148</v>
      </c>
      <c r="B440" t="s">
        <v>2046</v>
      </c>
      <c r="C440" t="s">
        <v>35</v>
      </c>
      <c r="D440" t="s">
        <v>34</v>
      </c>
      <c r="E440" t="s">
        <v>23</v>
      </c>
      <c r="F440" t="s">
        <v>63</v>
      </c>
      <c r="G440" t="s">
        <v>63</v>
      </c>
      <c r="H440" s="3">
        <v>0</v>
      </c>
      <c r="I440" t="s">
        <v>21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t="s">
        <v>2044</v>
      </c>
    </row>
    <row r="441" spans="1:15" x14ac:dyDescent="0.25">
      <c r="A441" s="1">
        <v>60626</v>
      </c>
      <c r="B441" t="s">
        <v>1166</v>
      </c>
      <c r="C441" t="s">
        <v>35</v>
      </c>
      <c r="D441" t="s">
        <v>34</v>
      </c>
      <c r="E441" t="s">
        <v>23</v>
      </c>
      <c r="F441" t="s">
        <v>63</v>
      </c>
      <c r="G441" t="s">
        <v>63</v>
      </c>
      <c r="H441" s="3">
        <v>0</v>
      </c>
      <c r="I441" t="s">
        <v>21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t="s">
        <v>1162</v>
      </c>
    </row>
    <row r="442" spans="1:15" x14ac:dyDescent="0.25">
      <c r="A442" s="1">
        <v>50053</v>
      </c>
      <c r="B442" t="s">
        <v>3468</v>
      </c>
      <c r="C442" t="s">
        <v>35</v>
      </c>
      <c r="D442" t="s">
        <v>34</v>
      </c>
      <c r="E442" t="s">
        <v>23</v>
      </c>
      <c r="F442" t="s">
        <v>63</v>
      </c>
      <c r="G442" t="s">
        <v>63</v>
      </c>
      <c r="H442" s="3">
        <v>-3089650</v>
      </c>
      <c r="I442" t="s">
        <v>63</v>
      </c>
      <c r="J442" s="2">
        <v>16068</v>
      </c>
      <c r="K442" s="2">
        <v>0</v>
      </c>
      <c r="L442" s="2">
        <v>0</v>
      </c>
      <c r="M442" s="2">
        <v>-463034</v>
      </c>
      <c r="N442" s="2">
        <v>-474127</v>
      </c>
      <c r="O442" t="s">
        <v>3466</v>
      </c>
    </row>
    <row r="443" spans="1:15" x14ac:dyDescent="0.25">
      <c r="A443" s="1">
        <v>65541</v>
      </c>
      <c r="B443" t="s">
        <v>3044</v>
      </c>
      <c r="C443" t="s">
        <v>35</v>
      </c>
      <c r="D443" t="s">
        <v>34</v>
      </c>
      <c r="E443" t="s">
        <v>23</v>
      </c>
      <c r="F443" t="s">
        <v>63</v>
      </c>
      <c r="G443" t="s">
        <v>63</v>
      </c>
      <c r="H443" s="3">
        <v>9461168</v>
      </c>
      <c r="I443" t="s">
        <v>63</v>
      </c>
      <c r="J443" s="2">
        <v>88806</v>
      </c>
      <c r="K443" s="2">
        <v>0</v>
      </c>
      <c r="L443" s="2">
        <v>0</v>
      </c>
      <c r="M443" s="2">
        <v>-671593</v>
      </c>
      <c r="N443" s="2">
        <v>-671593</v>
      </c>
      <c r="O443" t="s">
        <v>2997</v>
      </c>
    </row>
    <row r="444" spans="1:15" x14ac:dyDescent="0.25">
      <c r="A444" s="1">
        <v>61628</v>
      </c>
      <c r="B444" t="s">
        <v>4457</v>
      </c>
      <c r="C444" t="s">
        <v>35</v>
      </c>
      <c r="D444" t="s">
        <v>34</v>
      </c>
      <c r="E444" t="s">
        <v>36</v>
      </c>
      <c r="F444" t="s">
        <v>63</v>
      </c>
      <c r="G444" t="s">
        <v>21</v>
      </c>
      <c r="H444" s="3">
        <v>0</v>
      </c>
      <c r="I444" t="s">
        <v>21</v>
      </c>
      <c r="J444" s="2">
        <v>0</v>
      </c>
      <c r="K444" s="2">
        <v>0</v>
      </c>
      <c r="L444" s="2">
        <v>0</v>
      </c>
      <c r="M444" s="2">
        <v>-443031</v>
      </c>
      <c r="N444" s="2">
        <v>-443031</v>
      </c>
      <c r="O444" t="s">
        <v>4166</v>
      </c>
    </row>
    <row r="445" spans="1:15" x14ac:dyDescent="0.25">
      <c r="A445" s="1">
        <v>65775</v>
      </c>
      <c r="B445" t="s">
        <v>3132</v>
      </c>
      <c r="C445" t="s">
        <v>35</v>
      </c>
      <c r="D445" t="s">
        <v>34</v>
      </c>
      <c r="E445" t="s">
        <v>36</v>
      </c>
      <c r="F445" t="s">
        <v>63</v>
      </c>
      <c r="G445" t="s">
        <v>63</v>
      </c>
      <c r="H445" s="3">
        <v>4927590</v>
      </c>
      <c r="I445" t="s">
        <v>63</v>
      </c>
      <c r="J445" s="2">
        <v>100744</v>
      </c>
      <c r="K445" s="2">
        <v>0</v>
      </c>
      <c r="L445" s="2">
        <v>0</v>
      </c>
      <c r="M445" s="2">
        <v>-331119</v>
      </c>
      <c r="N445" s="2">
        <v>-331119</v>
      </c>
      <c r="O445" t="s">
        <v>3117</v>
      </c>
    </row>
    <row r="446" spans="1:15" x14ac:dyDescent="0.25">
      <c r="A446" s="1">
        <v>60200</v>
      </c>
      <c r="B446" t="s">
        <v>3536</v>
      </c>
      <c r="C446" t="s">
        <v>35</v>
      </c>
      <c r="D446" t="s">
        <v>34</v>
      </c>
      <c r="E446" t="s">
        <v>23</v>
      </c>
      <c r="F446" t="s">
        <v>63</v>
      </c>
      <c r="G446" t="s">
        <v>63</v>
      </c>
      <c r="H446" s="3">
        <v>-1357369</v>
      </c>
      <c r="I446" t="s">
        <v>63</v>
      </c>
      <c r="J446" s="2">
        <v>18169</v>
      </c>
      <c r="K446" s="2">
        <v>0</v>
      </c>
      <c r="L446" s="2">
        <v>0</v>
      </c>
      <c r="M446" s="2">
        <v>0</v>
      </c>
      <c r="N446" s="2">
        <v>0</v>
      </c>
      <c r="O446" t="s">
        <v>3534</v>
      </c>
    </row>
    <row r="447" spans="1:15" x14ac:dyDescent="0.25">
      <c r="A447" s="1">
        <v>64938</v>
      </c>
      <c r="B447" t="s">
        <v>1641</v>
      </c>
      <c r="C447" t="s">
        <v>35</v>
      </c>
      <c r="D447" t="s">
        <v>34</v>
      </c>
      <c r="E447" t="s">
        <v>36</v>
      </c>
      <c r="F447" t="s">
        <v>63</v>
      </c>
      <c r="G447" t="s">
        <v>63</v>
      </c>
      <c r="H447" s="3">
        <v>4689548</v>
      </c>
      <c r="I447" t="s">
        <v>63</v>
      </c>
      <c r="J447" s="2">
        <v>0</v>
      </c>
      <c r="K447" s="2">
        <v>5205</v>
      </c>
      <c r="L447" s="2">
        <v>0</v>
      </c>
      <c r="M447" s="2">
        <v>-286220</v>
      </c>
      <c r="N447" s="2">
        <v>-286220</v>
      </c>
      <c r="O447" t="s">
        <v>1639</v>
      </c>
    </row>
    <row r="448" spans="1:15" x14ac:dyDescent="0.25">
      <c r="A448" s="1">
        <v>62842</v>
      </c>
      <c r="B448" t="s">
        <v>1262</v>
      </c>
      <c r="C448" t="s">
        <v>35</v>
      </c>
      <c r="D448" t="s">
        <v>34</v>
      </c>
      <c r="E448" t="s">
        <v>23</v>
      </c>
      <c r="F448" t="s">
        <v>63</v>
      </c>
      <c r="G448" t="s">
        <v>63</v>
      </c>
      <c r="H448" s="3">
        <v>3198613</v>
      </c>
      <c r="I448" t="s">
        <v>63</v>
      </c>
      <c r="J448" s="2">
        <v>23622</v>
      </c>
      <c r="K448" s="2">
        <v>0</v>
      </c>
      <c r="L448" s="2">
        <v>0</v>
      </c>
      <c r="M448" s="2">
        <v>-217695</v>
      </c>
      <c r="N448" s="2">
        <v>-217695</v>
      </c>
      <c r="O448" t="s">
        <v>1256</v>
      </c>
    </row>
    <row r="449" spans="1:15" x14ac:dyDescent="0.25">
      <c r="A449" s="1">
        <v>65729</v>
      </c>
      <c r="B449" t="s">
        <v>3126</v>
      </c>
      <c r="C449" t="s">
        <v>35</v>
      </c>
      <c r="D449" t="s">
        <v>34</v>
      </c>
      <c r="E449" t="s">
        <v>36</v>
      </c>
      <c r="F449" t="s">
        <v>63</v>
      </c>
      <c r="G449" t="s">
        <v>63</v>
      </c>
      <c r="H449" s="3">
        <v>3617636</v>
      </c>
      <c r="I449" t="s">
        <v>63</v>
      </c>
      <c r="J449" s="2">
        <v>6634</v>
      </c>
      <c r="K449" s="2">
        <v>0</v>
      </c>
      <c r="L449" s="2">
        <v>0</v>
      </c>
      <c r="M449" s="2">
        <v>-178417</v>
      </c>
      <c r="N449" s="2">
        <v>-178417</v>
      </c>
      <c r="O449" t="s">
        <v>3117</v>
      </c>
    </row>
    <row r="450" spans="1:15" x14ac:dyDescent="0.25">
      <c r="A450" s="1">
        <v>64954</v>
      </c>
      <c r="B450" t="s">
        <v>3073</v>
      </c>
      <c r="C450" t="s">
        <v>35</v>
      </c>
      <c r="D450" t="s">
        <v>34</v>
      </c>
      <c r="E450" t="s">
        <v>36</v>
      </c>
      <c r="F450" t="s">
        <v>63</v>
      </c>
      <c r="G450" t="s">
        <v>63</v>
      </c>
      <c r="H450" s="3">
        <v>2187697</v>
      </c>
      <c r="I450" t="s">
        <v>63</v>
      </c>
      <c r="J450" s="2">
        <v>109685</v>
      </c>
      <c r="K450" s="2">
        <v>0</v>
      </c>
      <c r="L450" s="2">
        <v>0</v>
      </c>
      <c r="M450" s="2">
        <v>-389218</v>
      </c>
      <c r="N450" s="2">
        <v>-411045</v>
      </c>
      <c r="O450" t="s">
        <v>3045</v>
      </c>
    </row>
    <row r="451" spans="1:15" x14ac:dyDescent="0.25">
      <c r="A451" s="1">
        <v>61001</v>
      </c>
      <c r="B451" t="s">
        <v>434</v>
      </c>
      <c r="C451" t="s">
        <v>35</v>
      </c>
      <c r="D451" t="s">
        <v>34</v>
      </c>
      <c r="E451" t="s">
        <v>23</v>
      </c>
      <c r="F451" t="s">
        <v>63</v>
      </c>
      <c r="G451" t="s">
        <v>63</v>
      </c>
      <c r="H451" s="3">
        <v>891972</v>
      </c>
      <c r="I451" t="s">
        <v>63</v>
      </c>
      <c r="J451" s="2">
        <v>103399</v>
      </c>
      <c r="K451" s="2">
        <v>0</v>
      </c>
      <c r="L451" s="2">
        <v>0</v>
      </c>
      <c r="M451" s="2">
        <v>-565785</v>
      </c>
      <c r="N451" s="2">
        <v>-565785</v>
      </c>
      <c r="O451" t="s">
        <v>427</v>
      </c>
    </row>
    <row r="452" spans="1:15" x14ac:dyDescent="0.25">
      <c r="A452" s="1">
        <v>66148</v>
      </c>
      <c r="B452" t="s">
        <v>1855</v>
      </c>
      <c r="C452" t="s">
        <v>35</v>
      </c>
      <c r="D452" t="s">
        <v>34</v>
      </c>
      <c r="E452" t="s">
        <v>23</v>
      </c>
      <c r="F452" t="s">
        <v>63</v>
      </c>
      <c r="G452" t="s">
        <v>63</v>
      </c>
      <c r="H452" s="3">
        <v>6056504</v>
      </c>
      <c r="I452" t="s">
        <v>63</v>
      </c>
      <c r="J452" s="2">
        <v>86921</v>
      </c>
      <c r="K452" s="2">
        <v>0</v>
      </c>
      <c r="L452" s="2">
        <v>0</v>
      </c>
      <c r="M452" s="2">
        <v>-711874</v>
      </c>
      <c r="N452" s="2">
        <v>-711874</v>
      </c>
      <c r="O452" t="s">
        <v>1843</v>
      </c>
    </row>
    <row r="453" spans="1:15" x14ac:dyDescent="0.25">
      <c r="A453" s="1">
        <v>60493</v>
      </c>
      <c r="B453" t="s">
        <v>2058</v>
      </c>
      <c r="C453" t="s">
        <v>4306</v>
      </c>
      <c r="D453" t="s">
        <v>34</v>
      </c>
      <c r="E453" t="s">
        <v>23</v>
      </c>
      <c r="F453" t="s">
        <v>63</v>
      </c>
      <c r="G453" t="s">
        <v>63</v>
      </c>
      <c r="H453" s="3">
        <v>-3629910</v>
      </c>
      <c r="I453" t="s">
        <v>63</v>
      </c>
      <c r="J453" s="2">
        <v>0</v>
      </c>
      <c r="K453" s="2">
        <v>0</v>
      </c>
      <c r="L453" s="2">
        <v>0</v>
      </c>
      <c r="M453" s="2">
        <v>-18343</v>
      </c>
      <c r="N453" s="2">
        <v>64345</v>
      </c>
      <c r="O453" t="s">
        <v>2056</v>
      </c>
    </row>
    <row r="454" spans="1:15" x14ac:dyDescent="0.25">
      <c r="A454" s="1">
        <v>62632</v>
      </c>
      <c r="B454" t="s">
        <v>2601</v>
      </c>
      <c r="C454" t="s">
        <v>35</v>
      </c>
      <c r="D454" t="s">
        <v>34</v>
      </c>
      <c r="E454" t="s">
        <v>23</v>
      </c>
      <c r="F454" t="s">
        <v>63</v>
      </c>
      <c r="G454" t="s">
        <v>63</v>
      </c>
      <c r="H454" s="3">
        <v>-1556246</v>
      </c>
      <c r="I454" t="s">
        <v>21</v>
      </c>
      <c r="J454" s="2">
        <v>0</v>
      </c>
      <c r="K454" s="2">
        <v>0</v>
      </c>
      <c r="L454" s="2">
        <v>0</v>
      </c>
      <c r="M454" s="2">
        <v>-392670</v>
      </c>
      <c r="N454" s="2">
        <v>-392670</v>
      </c>
      <c r="O454" t="s">
        <v>27</v>
      </c>
    </row>
    <row r="455" spans="1:15" x14ac:dyDescent="0.25">
      <c r="A455" s="1">
        <v>65182</v>
      </c>
      <c r="B455" t="s">
        <v>1325</v>
      </c>
      <c r="C455" t="s">
        <v>35</v>
      </c>
      <c r="D455" t="s">
        <v>34</v>
      </c>
      <c r="E455" t="s">
        <v>23</v>
      </c>
      <c r="F455" t="s">
        <v>63</v>
      </c>
      <c r="G455" t="s">
        <v>63</v>
      </c>
      <c r="H455" s="3">
        <v>555401</v>
      </c>
      <c r="I455" t="s">
        <v>63</v>
      </c>
      <c r="J455" s="2">
        <v>35351</v>
      </c>
      <c r="K455" s="2">
        <v>0</v>
      </c>
      <c r="L455" s="2">
        <v>0</v>
      </c>
      <c r="M455" s="2">
        <v>-657472</v>
      </c>
      <c r="N455" s="2">
        <v>-672103</v>
      </c>
      <c r="O455" t="s">
        <v>1304</v>
      </c>
    </row>
    <row r="456" spans="1:15" x14ac:dyDescent="0.25">
      <c r="A456" s="1">
        <v>62642</v>
      </c>
      <c r="B456" t="s">
        <v>4173</v>
      </c>
      <c r="C456" t="s">
        <v>35</v>
      </c>
      <c r="D456" t="s">
        <v>34</v>
      </c>
      <c r="E456" t="s">
        <v>23</v>
      </c>
      <c r="F456" t="s">
        <v>63</v>
      </c>
      <c r="G456" t="s">
        <v>63</v>
      </c>
      <c r="H456" s="3">
        <v>1101215</v>
      </c>
      <c r="I456" t="s">
        <v>63</v>
      </c>
      <c r="J456" s="2">
        <v>0</v>
      </c>
      <c r="K456" s="2">
        <v>25793</v>
      </c>
      <c r="L456" s="2">
        <v>13</v>
      </c>
      <c r="M456" s="2">
        <v>-63413</v>
      </c>
      <c r="N456" s="2">
        <v>-63413</v>
      </c>
      <c r="O456" t="s">
        <v>4169</v>
      </c>
    </row>
    <row r="457" spans="1:15" x14ac:dyDescent="0.25">
      <c r="A457" s="1">
        <v>60717</v>
      </c>
      <c r="B457" t="s">
        <v>2075</v>
      </c>
      <c r="C457" t="s">
        <v>35</v>
      </c>
      <c r="D457" t="s">
        <v>34</v>
      </c>
      <c r="E457" t="s">
        <v>23</v>
      </c>
      <c r="F457" t="s">
        <v>63</v>
      </c>
      <c r="G457" t="s">
        <v>63</v>
      </c>
      <c r="H457" s="3">
        <v>0</v>
      </c>
      <c r="I457" t="s">
        <v>63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t="s">
        <v>2065</v>
      </c>
    </row>
    <row r="458" spans="1:15" x14ac:dyDescent="0.25">
      <c r="A458" s="1">
        <v>64056</v>
      </c>
      <c r="B458" t="s">
        <v>162</v>
      </c>
      <c r="C458" t="s">
        <v>35</v>
      </c>
      <c r="D458" t="s">
        <v>34</v>
      </c>
      <c r="E458" t="s">
        <v>36</v>
      </c>
      <c r="F458" t="s">
        <v>63</v>
      </c>
      <c r="G458" t="s">
        <v>63</v>
      </c>
      <c r="H458" s="3">
        <v>2231659</v>
      </c>
      <c r="I458" t="s">
        <v>21</v>
      </c>
      <c r="J458" s="2">
        <v>0</v>
      </c>
      <c r="K458" s="2">
        <v>0</v>
      </c>
      <c r="L458" s="2">
        <v>0</v>
      </c>
      <c r="M458" s="2">
        <v>-232999</v>
      </c>
      <c r="N458" s="2">
        <v>-232999</v>
      </c>
      <c r="O458" t="s">
        <v>4285</v>
      </c>
    </row>
    <row r="459" spans="1:15" x14ac:dyDescent="0.25">
      <c r="A459" s="1">
        <v>66332</v>
      </c>
      <c r="B459" t="s">
        <v>1246</v>
      </c>
      <c r="C459" t="s">
        <v>35</v>
      </c>
      <c r="D459" t="s">
        <v>34</v>
      </c>
      <c r="E459" t="s">
        <v>23</v>
      </c>
      <c r="F459" t="s">
        <v>63</v>
      </c>
      <c r="G459" t="s">
        <v>63</v>
      </c>
      <c r="H459" s="3">
        <v>7760480</v>
      </c>
      <c r="I459" t="s">
        <v>63</v>
      </c>
      <c r="J459" s="2">
        <v>67133</v>
      </c>
      <c r="K459" s="2">
        <v>0</v>
      </c>
      <c r="L459" s="2">
        <v>0</v>
      </c>
      <c r="M459" s="2">
        <v>-470857</v>
      </c>
      <c r="N459" s="2">
        <v>-470857</v>
      </c>
      <c r="O459" t="s">
        <v>1239</v>
      </c>
    </row>
    <row r="460" spans="1:15" x14ac:dyDescent="0.25">
      <c r="A460" s="1">
        <v>67178</v>
      </c>
      <c r="B460" t="s">
        <v>717</v>
      </c>
      <c r="C460" t="s">
        <v>35</v>
      </c>
      <c r="D460" t="s">
        <v>34</v>
      </c>
      <c r="E460" t="s">
        <v>23</v>
      </c>
      <c r="F460" t="s">
        <v>63</v>
      </c>
      <c r="G460" t="s">
        <v>21</v>
      </c>
      <c r="H460" s="3">
        <v>13396800</v>
      </c>
      <c r="I460" t="s">
        <v>63</v>
      </c>
      <c r="J460" s="2">
        <v>197690</v>
      </c>
      <c r="K460" s="2">
        <v>0</v>
      </c>
      <c r="L460" s="2">
        <v>0</v>
      </c>
      <c r="M460" s="2">
        <v>-727455</v>
      </c>
      <c r="N460" s="2">
        <v>-727455</v>
      </c>
      <c r="O460" t="s">
        <v>686</v>
      </c>
    </row>
    <row r="461" spans="1:15" x14ac:dyDescent="0.25">
      <c r="A461" s="1">
        <v>66744</v>
      </c>
      <c r="B461" t="s">
        <v>471</v>
      </c>
      <c r="C461" t="s">
        <v>35</v>
      </c>
      <c r="D461" t="s">
        <v>34</v>
      </c>
      <c r="E461" t="s">
        <v>23</v>
      </c>
      <c r="F461" t="s">
        <v>63</v>
      </c>
      <c r="G461" t="s">
        <v>63</v>
      </c>
      <c r="H461" s="3">
        <v>112561</v>
      </c>
      <c r="I461" t="s">
        <v>63</v>
      </c>
      <c r="J461" s="2">
        <v>0</v>
      </c>
      <c r="K461" s="2">
        <v>0</v>
      </c>
      <c r="L461" s="2">
        <v>0</v>
      </c>
      <c r="M461" s="2">
        <v>-2439</v>
      </c>
      <c r="N461" s="2">
        <v>-2439</v>
      </c>
      <c r="O461" t="s">
        <v>469</v>
      </c>
    </row>
    <row r="462" spans="1:15" x14ac:dyDescent="0.25">
      <c r="A462" s="1">
        <v>60623</v>
      </c>
      <c r="B462" t="s">
        <v>2070</v>
      </c>
      <c r="C462" t="s">
        <v>35</v>
      </c>
      <c r="D462" t="s">
        <v>34</v>
      </c>
      <c r="E462" t="s">
        <v>23</v>
      </c>
      <c r="F462" t="s">
        <v>63</v>
      </c>
      <c r="G462" t="s">
        <v>63</v>
      </c>
      <c r="H462" s="3">
        <v>-703571</v>
      </c>
      <c r="I462" t="s">
        <v>63</v>
      </c>
      <c r="J462" s="2">
        <v>36656</v>
      </c>
      <c r="K462" s="2">
        <v>0</v>
      </c>
      <c r="L462" s="2">
        <v>0</v>
      </c>
      <c r="M462" s="2">
        <v>-144521</v>
      </c>
      <c r="N462" s="2">
        <v>-144521</v>
      </c>
      <c r="O462" t="s">
        <v>2065</v>
      </c>
    </row>
    <row r="463" spans="1:15" x14ac:dyDescent="0.25">
      <c r="A463" s="1">
        <v>64080</v>
      </c>
      <c r="B463" t="s">
        <v>383</v>
      </c>
      <c r="C463" t="s">
        <v>35</v>
      </c>
      <c r="D463" t="s">
        <v>34</v>
      </c>
      <c r="E463" t="s">
        <v>23</v>
      </c>
      <c r="F463" t="s">
        <v>63</v>
      </c>
      <c r="G463" t="s">
        <v>63</v>
      </c>
      <c r="H463" s="3">
        <v>4248128</v>
      </c>
      <c r="I463" t="s">
        <v>63</v>
      </c>
      <c r="J463" s="2">
        <v>34814</v>
      </c>
      <c r="K463" s="2">
        <v>0</v>
      </c>
      <c r="L463" s="2">
        <v>0</v>
      </c>
      <c r="M463" s="2">
        <v>-388002</v>
      </c>
      <c r="N463" s="2">
        <v>-388002</v>
      </c>
      <c r="O463" t="s">
        <v>378</v>
      </c>
    </row>
    <row r="464" spans="1:15" x14ac:dyDescent="0.25">
      <c r="A464" s="1">
        <v>64805</v>
      </c>
      <c r="B464" t="s">
        <v>3065</v>
      </c>
      <c r="C464" t="s">
        <v>35</v>
      </c>
      <c r="D464" t="s">
        <v>34</v>
      </c>
      <c r="E464" t="s">
        <v>36</v>
      </c>
      <c r="F464" t="s">
        <v>63</v>
      </c>
      <c r="G464" t="s">
        <v>63</v>
      </c>
      <c r="H464" s="3">
        <v>34928</v>
      </c>
      <c r="I464" t="s">
        <v>63</v>
      </c>
      <c r="J464" s="2">
        <v>241047</v>
      </c>
      <c r="K464" s="2">
        <v>0</v>
      </c>
      <c r="L464" s="2">
        <v>0</v>
      </c>
      <c r="M464" s="2">
        <v>-10187</v>
      </c>
      <c r="N464" s="2">
        <v>-32475</v>
      </c>
      <c r="O464" t="s">
        <v>3045</v>
      </c>
    </row>
    <row r="465" spans="1:15" x14ac:dyDescent="0.25">
      <c r="A465" s="1">
        <v>61130</v>
      </c>
      <c r="B465" t="s">
        <v>4456</v>
      </c>
      <c r="C465" t="s">
        <v>35</v>
      </c>
      <c r="D465" t="s">
        <v>34</v>
      </c>
      <c r="E465" t="s">
        <v>36</v>
      </c>
      <c r="F465" t="s">
        <v>63</v>
      </c>
      <c r="G465" t="s">
        <v>21</v>
      </c>
      <c r="H465" s="3">
        <v>0</v>
      </c>
      <c r="I465" t="s">
        <v>21</v>
      </c>
      <c r="J465" s="2">
        <v>0</v>
      </c>
      <c r="K465" s="2">
        <v>0</v>
      </c>
      <c r="L465" s="2">
        <v>0</v>
      </c>
      <c r="M465" s="2">
        <v>-149480</v>
      </c>
      <c r="N465" s="2">
        <v>-149480</v>
      </c>
      <c r="O465" t="s">
        <v>49</v>
      </c>
    </row>
    <row r="466" spans="1:15" x14ac:dyDescent="0.25">
      <c r="A466" s="1">
        <v>66224</v>
      </c>
      <c r="B466" t="s">
        <v>3818</v>
      </c>
      <c r="C466" t="s">
        <v>35</v>
      </c>
      <c r="D466" t="s">
        <v>34</v>
      </c>
      <c r="E466" t="s">
        <v>23</v>
      </c>
      <c r="F466" t="s">
        <v>63</v>
      </c>
      <c r="G466" t="s">
        <v>63</v>
      </c>
      <c r="H466" s="3">
        <v>10864617</v>
      </c>
      <c r="I466" t="s">
        <v>63</v>
      </c>
      <c r="J466" s="2">
        <v>0</v>
      </c>
      <c r="K466" s="2">
        <v>0</v>
      </c>
      <c r="L466" s="2">
        <v>0</v>
      </c>
      <c r="M466" s="2">
        <v>-538234</v>
      </c>
      <c r="N466" s="2">
        <v>-538234</v>
      </c>
      <c r="O466" t="s">
        <v>3816</v>
      </c>
    </row>
    <row r="467" spans="1:15" x14ac:dyDescent="0.25">
      <c r="A467" s="1">
        <v>61955</v>
      </c>
      <c r="B467" t="s">
        <v>1224</v>
      </c>
      <c r="C467" t="s">
        <v>35</v>
      </c>
      <c r="D467" t="s">
        <v>34</v>
      </c>
      <c r="E467" t="s">
        <v>36</v>
      </c>
      <c r="F467" t="s">
        <v>63</v>
      </c>
      <c r="G467" t="s">
        <v>63</v>
      </c>
      <c r="H467" s="3">
        <v>1764937</v>
      </c>
      <c r="I467" t="s">
        <v>21</v>
      </c>
      <c r="J467" s="2">
        <v>0</v>
      </c>
      <c r="K467" s="2">
        <v>0</v>
      </c>
      <c r="L467" s="2">
        <v>0</v>
      </c>
      <c r="M467" s="2">
        <v>-468969</v>
      </c>
      <c r="N467" s="2">
        <v>-468969</v>
      </c>
      <c r="O467" t="s">
        <v>4455</v>
      </c>
    </row>
    <row r="468" spans="1:15" x14ac:dyDescent="0.25">
      <c r="A468" s="1">
        <v>64980</v>
      </c>
      <c r="B468" t="s">
        <v>1426</v>
      </c>
      <c r="C468" t="s">
        <v>35</v>
      </c>
      <c r="D468" t="s">
        <v>34</v>
      </c>
      <c r="E468" t="s">
        <v>36</v>
      </c>
      <c r="F468" t="s">
        <v>63</v>
      </c>
      <c r="G468" t="s">
        <v>63</v>
      </c>
      <c r="H468" s="3">
        <v>1310420</v>
      </c>
      <c r="I468" t="s">
        <v>21</v>
      </c>
      <c r="J468" s="2">
        <v>0</v>
      </c>
      <c r="K468" s="2">
        <v>0</v>
      </c>
      <c r="L468" s="2">
        <v>0</v>
      </c>
      <c r="M468" s="2">
        <v>-211692</v>
      </c>
      <c r="N468" s="2">
        <v>-211692</v>
      </c>
      <c r="O468" t="s">
        <v>1408</v>
      </c>
    </row>
    <row r="469" spans="1:15" x14ac:dyDescent="0.25">
      <c r="A469" s="1">
        <v>67166</v>
      </c>
      <c r="B469" t="s">
        <v>3944</v>
      </c>
      <c r="C469" t="s">
        <v>35</v>
      </c>
      <c r="D469" t="s">
        <v>34</v>
      </c>
      <c r="E469" t="s">
        <v>36</v>
      </c>
      <c r="F469" t="s">
        <v>63</v>
      </c>
      <c r="G469" t="s">
        <v>21</v>
      </c>
      <c r="H469" s="3">
        <v>3304774</v>
      </c>
      <c r="I469" t="s">
        <v>21</v>
      </c>
      <c r="J469" s="2">
        <v>0</v>
      </c>
      <c r="K469" s="2">
        <v>0</v>
      </c>
      <c r="L469" s="2">
        <v>0</v>
      </c>
      <c r="M469" s="2">
        <v>-474818</v>
      </c>
      <c r="N469" s="2">
        <v>-474818</v>
      </c>
      <c r="O469" t="s">
        <v>3904</v>
      </c>
    </row>
    <row r="470" spans="1:15" x14ac:dyDescent="0.25">
      <c r="A470" s="1">
        <v>60527</v>
      </c>
      <c r="B470" t="s">
        <v>844</v>
      </c>
      <c r="C470" t="s">
        <v>35</v>
      </c>
      <c r="D470" t="s">
        <v>34</v>
      </c>
      <c r="E470" t="s">
        <v>36</v>
      </c>
      <c r="F470" t="s">
        <v>63</v>
      </c>
      <c r="G470" t="s">
        <v>63</v>
      </c>
      <c r="H470" s="3">
        <v>23144</v>
      </c>
      <c r="I470" t="s">
        <v>63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t="s">
        <v>842</v>
      </c>
    </row>
    <row r="471" spans="1:15" x14ac:dyDescent="0.25">
      <c r="A471" s="1">
        <v>62975</v>
      </c>
      <c r="B471" t="s">
        <v>2712</v>
      </c>
      <c r="C471" t="s">
        <v>35</v>
      </c>
      <c r="D471" t="s">
        <v>34</v>
      </c>
      <c r="E471" t="s">
        <v>23</v>
      </c>
      <c r="F471" t="s">
        <v>63</v>
      </c>
      <c r="G471" t="s">
        <v>63</v>
      </c>
      <c r="H471" s="3">
        <v>241586</v>
      </c>
      <c r="I471" t="s">
        <v>21</v>
      </c>
      <c r="J471" s="2">
        <v>0</v>
      </c>
      <c r="K471" s="2">
        <v>0</v>
      </c>
      <c r="L471" s="2">
        <v>0</v>
      </c>
      <c r="M471" s="2">
        <v>-108502</v>
      </c>
      <c r="N471" s="2">
        <v>-108502</v>
      </c>
      <c r="O471" t="s">
        <v>2637</v>
      </c>
    </row>
    <row r="472" spans="1:15" x14ac:dyDescent="0.25">
      <c r="A472" s="1">
        <v>60245</v>
      </c>
      <c r="B472" t="s">
        <v>3524</v>
      </c>
      <c r="C472" t="s">
        <v>35</v>
      </c>
      <c r="D472" t="s">
        <v>34</v>
      </c>
      <c r="E472" t="s">
        <v>23</v>
      </c>
      <c r="F472" t="s">
        <v>63</v>
      </c>
      <c r="G472" t="s">
        <v>63</v>
      </c>
      <c r="H472" s="3">
        <v>-1119403</v>
      </c>
      <c r="I472" t="s">
        <v>63</v>
      </c>
      <c r="J472" s="2">
        <v>0</v>
      </c>
      <c r="K472" s="2">
        <v>95622</v>
      </c>
      <c r="L472" s="2">
        <v>26132</v>
      </c>
      <c r="M472" s="2">
        <v>-270855</v>
      </c>
      <c r="N472" s="2">
        <v>-270855</v>
      </c>
      <c r="O472" t="s">
        <v>3513</v>
      </c>
    </row>
    <row r="473" spans="1:15" x14ac:dyDescent="0.25">
      <c r="A473" s="1">
        <v>78096</v>
      </c>
      <c r="B473" t="s">
        <v>749</v>
      </c>
      <c r="C473" t="s">
        <v>35</v>
      </c>
      <c r="D473" t="s">
        <v>34</v>
      </c>
      <c r="E473" t="s">
        <v>23</v>
      </c>
      <c r="F473" t="s">
        <v>63</v>
      </c>
      <c r="G473" t="s">
        <v>63</v>
      </c>
      <c r="H473" s="3">
        <v>2744920</v>
      </c>
      <c r="I473" t="s">
        <v>63</v>
      </c>
      <c r="J473" s="2">
        <v>0</v>
      </c>
      <c r="K473" s="2">
        <v>0</v>
      </c>
      <c r="L473" s="2">
        <v>0</v>
      </c>
      <c r="M473" s="2">
        <v>4532</v>
      </c>
      <c r="N473" s="2">
        <v>4532</v>
      </c>
      <c r="O473" t="s">
        <v>686</v>
      </c>
    </row>
    <row r="474" spans="1:15" x14ac:dyDescent="0.25">
      <c r="A474" s="1">
        <v>63900</v>
      </c>
      <c r="B474" t="s">
        <v>2967</v>
      </c>
      <c r="C474" t="s">
        <v>35</v>
      </c>
      <c r="D474" t="s">
        <v>34</v>
      </c>
      <c r="E474" t="s">
        <v>23</v>
      </c>
      <c r="F474" t="s">
        <v>63</v>
      </c>
      <c r="G474" t="s">
        <v>63</v>
      </c>
      <c r="H474" s="3">
        <v>1537358</v>
      </c>
      <c r="I474" t="s">
        <v>21</v>
      </c>
      <c r="J474" s="2">
        <v>0</v>
      </c>
      <c r="K474" s="2">
        <v>0</v>
      </c>
      <c r="L474" s="2">
        <v>0</v>
      </c>
      <c r="M474" s="2">
        <v>-270094</v>
      </c>
      <c r="N474" s="2">
        <v>-270094</v>
      </c>
      <c r="O474" t="s">
        <v>2950</v>
      </c>
    </row>
    <row r="475" spans="1:15" x14ac:dyDescent="0.25">
      <c r="A475" s="1">
        <v>61909</v>
      </c>
      <c r="B475" t="s">
        <v>2383</v>
      </c>
      <c r="C475" t="s">
        <v>35</v>
      </c>
      <c r="D475" t="s">
        <v>34</v>
      </c>
      <c r="E475" t="s">
        <v>23</v>
      </c>
      <c r="F475" t="s">
        <v>63</v>
      </c>
      <c r="G475" t="s">
        <v>63</v>
      </c>
      <c r="H475" s="3">
        <v>1892634</v>
      </c>
      <c r="I475" t="s">
        <v>63</v>
      </c>
      <c r="J475" s="2">
        <v>19549</v>
      </c>
      <c r="K475" s="2">
        <v>0</v>
      </c>
      <c r="L475" s="2">
        <v>0</v>
      </c>
      <c r="M475" s="2">
        <v>-178806</v>
      </c>
      <c r="N475" s="2">
        <v>-178806</v>
      </c>
      <c r="O475" t="s">
        <v>2281</v>
      </c>
    </row>
    <row r="476" spans="1:15" x14ac:dyDescent="0.25">
      <c r="A476" s="1">
        <v>67794</v>
      </c>
      <c r="B476" t="s">
        <v>3200</v>
      </c>
      <c r="C476" t="s">
        <v>35</v>
      </c>
      <c r="D476" t="s">
        <v>34</v>
      </c>
      <c r="E476" t="s">
        <v>23</v>
      </c>
      <c r="F476" t="s">
        <v>63</v>
      </c>
      <c r="G476" t="s">
        <v>63</v>
      </c>
      <c r="H476" s="3">
        <v>871115</v>
      </c>
      <c r="I476" t="s">
        <v>63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t="s">
        <v>3192</v>
      </c>
    </row>
    <row r="477" spans="1:15" x14ac:dyDescent="0.25">
      <c r="A477" s="1">
        <v>61780</v>
      </c>
      <c r="B477" t="s">
        <v>2251</v>
      </c>
      <c r="C477" t="s">
        <v>35</v>
      </c>
      <c r="D477" t="s">
        <v>34</v>
      </c>
      <c r="E477" t="s">
        <v>23</v>
      </c>
      <c r="F477" t="s">
        <v>63</v>
      </c>
      <c r="G477" t="s">
        <v>63</v>
      </c>
      <c r="H477" s="3">
        <v>-881518</v>
      </c>
      <c r="I477" t="s">
        <v>21</v>
      </c>
      <c r="J477" s="2">
        <v>0</v>
      </c>
      <c r="K477" s="2">
        <v>0</v>
      </c>
      <c r="L477" s="2">
        <v>0</v>
      </c>
      <c r="M477" s="2">
        <v>0</v>
      </c>
      <c r="N477" s="2">
        <v>-482947</v>
      </c>
      <c r="O477" t="s">
        <v>49</v>
      </c>
    </row>
    <row r="478" spans="1:15" x14ac:dyDescent="0.25">
      <c r="A478" s="1">
        <v>65109</v>
      </c>
      <c r="B478" t="s">
        <v>1669</v>
      </c>
      <c r="C478" t="s">
        <v>35</v>
      </c>
      <c r="D478" t="s">
        <v>34</v>
      </c>
      <c r="E478" t="s">
        <v>23</v>
      </c>
      <c r="F478" t="s">
        <v>63</v>
      </c>
      <c r="G478" t="s">
        <v>63</v>
      </c>
      <c r="H478" s="3">
        <v>11979744</v>
      </c>
      <c r="I478" t="s">
        <v>63</v>
      </c>
      <c r="J478" s="2">
        <v>62648</v>
      </c>
      <c r="K478" s="2">
        <v>0</v>
      </c>
      <c r="L478" s="2">
        <v>0</v>
      </c>
      <c r="M478" s="2">
        <v>-802707</v>
      </c>
      <c r="N478" s="2">
        <v>-802707</v>
      </c>
      <c r="O478" t="s">
        <v>1665</v>
      </c>
    </row>
    <row r="479" spans="1:15" x14ac:dyDescent="0.25">
      <c r="A479" s="1">
        <v>63352</v>
      </c>
      <c r="B479" t="s">
        <v>1630</v>
      </c>
      <c r="C479" t="s">
        <v>35</v>
      </c>
      <c r="D479" t="s">
        <v>34</v>
      </c>
      <c r="E479" t="s">
        <v>36</v>
      </c>
      <c r="F479" t="s">
        <v>63</v>
      </c>
      <c r="G479" t="s">
        <v>63</v>
      </c>
      <c r="H479" s="3">
        <v>4092343</v>
      </c>
      <c r="I479" t="s">
        <v>21</v>
      </c>
      <c r="J479" s="2">
        <v>0</v>
      </c>
      <c r="K479" s="2">
        <v>0</v>
      </c>
      <c r="L479" s="2">
        <v>0</v>
      </c>
      <c r="M479" s="2">
        <v>-587014</v>
      </c>
      <c r="N479" s="2">
        <v>-587014</v>
      </c>
      <c r="O479" t="s">
        <v>1628</v>
      </c>
    </row>
    <row r="480" spans="1:15" x14ac:dyDescent="0.25">
      <c r="A480" s="1">
        <v>78674</v>
      </c>
      <c r="B480" t="s">
        <v>1297</v>
      </c>
      <c r="C480" t="s">
        <v>35</v>
      </c>
      <c r="D480" t="s">
        <v>34</v>
      </c>
      <c r="E480" t="s">
        <v>36</v>
      </c>
      <c r="F480" t="s">
        <v>63</v>
      </c>
      <c r="G480" t="s">
        <v>63</v>
      </c>
      <c r="H480" s="3">
        <v>3190477</v>
      </c>
      <c r="I480" t="s">
        <v>63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t="s">
        <v>1279</v>
      </c>
    </row>
    <row r="481" spans="1:15" x14ac:dyDescent="0.25">
      <c r="A481" s="1">
        <v>78181</v>
      </c>
      <c r="B481" t="s">
        <v>2034</v>
      </c>
      <c r="C481" t="s">
        <v>35</v>
      </c>
      <c r="D481" t="s">
        <v>22</v>
      </c>
      <c r="E481" t="s">
        <v>19</v>
      </c>
      <c r="F481" t="s">
        <v>19</v>
      </c>
      <c r="G481" t="s">
        <v>19</v>
      </c>
      <c r="H481" s="3">
        <v>0</v>
      </c>
      <c r="I481" t="s">
        <v>19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t="s">
        <v>2032</v>
      </c>
    </row>
    <row r="482" spans="1:15" x14ac:dyDescent="0.25">
      <c r="A482" s="1">
        <v>78634</v>
      </c>
      <c r="B482" t="s">
        <v>1292</v>
      </c>
      <c r="C482" t="s">
        <v>35</v>
      </c>
      <c r="D482" t="s">
        <v>34</v>
      </c>
      <c r="E482" t="s">
        <v>23</v>
      </c>
      <c r="F482" t="s">
        <v>63</v>
      </c>
      <c r="G482" t="s">
        <v>63</v>
      </c>
      <c r="H482" s="3">
        <v>2558183</v>
      </c>
      <c r="I482" t="s">
        <v>63</v>
      </c>
      <c r="J482" s="2">
        <v>0</v>
      </c>
      <c r="K482" s="2">
        <v>0</v>
      </c>
      <c r="L482" s="2">
        <v>0</v>
      </c>
      <c r="M482" s="2">
        <v>-800</v>
      </c>
      <c r="N482" s="2">
        <v>-800</v>
      </c>
      <c r="O482" t="s">
        <v>1279</v>
      </c>
    </row>
    <row r="483" spans="1:15" x14ac:dyDescent="0.25">
      <c r="A483" s="1">
        <v>64102</v>
      </c>
      <c r="B483" t="s">
        <v>170</v>
      </c>
      <c r="C483" t="s">
        <v>35</v>
      </c>
      <c r="D483" t="s">
        <v>34</v>
      </c>
      <c r="E483" t="s">
        <v>36</v>
      </c>
      <c r="F483" t="s">
        <v>63</v>
      </c>
      <c r="G483" t="s">
        <v>63</v>
      </c>
      <c r="H483" s="3">
        <v>4093746</v>
      </c>
      <c r="I483" t="s">
        <v>63</v>
      </c>
      <c r="J483" s="2">
        <v>30757</v>
      </c>
      <c r="K483" s="2">
        <v>0</v>
      </c>
      <c r="L483" s="2">
        <v>0</v>
      </c>
      <c r="M483" s="2">
        <v>-272152</v>
      </c>
      <c r="N483" s="2">
        <v>-272152</v>
      </c>
      <c r="O483" t="s">
        <v>118</v>
      </c>
    </row>
    <row r="484" spans="1:15" x14ac:dyDescent="0.25">
      <c r="A484" s="1">
        <v>61426</v>
      </c>
      <c r="B484" t="s">
        <v>2306</v>
      </c>
      <c r="C484" t="s">
        <v>35</v>
      </c>
      <c r="D484" t="s">
        <v>34</v>
      </c>
      <c r="E484" t="s">
        <v>36</v>
      </c>
      <c r="F484" t="s">
        <v>63</v>
      </c>
      <c r="G484" t="s">
        <v>63</v>
      </c>
      <c r="H484" s="3">
        <v>-266062</v>
      </c>
      <c r="I484" t="s">
        <v>63</v>
      </c>
      <c r="J484" s="2">
        <v>20830</v>
      </c>
      <c r="K484" s="2">
        <v>0</v>
      </c>
      <c r="L484" s="2">
        <v>0</v>
      </c>
      <c r="M484" s="2">
        <v>-89962</v>
      </c>
      <c r="N484" s="2">
        <v>-89962</v>
      </c>
      <c r="O484" t="s">
        <v>2281</v>
      </c>
    </row>
    <row r="485" spans="1:15" x14ac:dyDescent="0.25">
      <c r="A485" s="1">
        <v>62630</v>
      </c>
      <c r="B485" t="s">
        <v>2598</v>
      </c>
      <c r="C485" t="s">
        <v>35</v>
      </c>
      <c r="D485" t="s">
        <v>34</v>
      </c>
      <c r="E485" t="s">
        <v>23</v>
      </c>
      <c r="F485" t="s">
        <v>63</v>
      </c>
      <c r="G485" t="s">
        <v>63</v>
      </c>
      <c r="H485" s="3">
        <v>735026</v>
      </c>
      <c r="I485" t="s">
        <v>63</v>
      </c>
      <c r="J485" s="2">
        <v>1288</v>
      </c>
      <c r="K485" s="2">
        <v>0</v>
      </c>
      <c r="L485" s="2">
        <v>0</v>
      </c>
      <c r="M485" s="2">
        <v>-138336</v>
      </c>
      <c r="N485" s="2">
        <v>-138336</v>
      </c>
      <c r="O485" t="s">
        <v>27</v>
      </c>
    </row>
    <row r="486" spans="1:15" x14ac:dyDescent="0.25">
      <c r="A486" s="1">
        <v>67823</v>
      </c>
      <c r="B486" t="s">
        <v>487</v>
      </c>
      <c r="C486" t="s">
        <v>35</v>
      </c>
      <c r="D486" t="s">
        <v>34</v>
      </c>
      <c r="E486" t="s">
        <v>23</v>
      </c>
      <c r="F486" t="s">
        <v>63</v>
      </c>
      <c r="G486" t="s">
        <v>63</v>
      </c>
      <c r="H486" s="3">
        <v>449484</v>
      </c>
      <c r="I486" t="s">
        <v>63</v>
      </c>
      <c r="J486" s="2">
        <v>76888</v>
      </c>
      <c r="K486" s="2">
        <v>0</v>
      </c>
      <c r="L486" s="2">
        <v>0</v>
      </c>
      <c r="M486" s="2">
        <v>-615901</v>
      </c>
      <c r="N486" s="2">
        <v>-615901</v>
      </c>
      <c r="O486" t="s">
        <v>469</v>
      </c>
    </row>
    <row r="487" spans="1:15" x14ac:dyDescent="0.25">
      <c r="A487" s="1">
        <v>78363</v>
      </c>
      <c r="B487" t="s">
        <v>832</v>
      </c>
      <c r="C487" t="s">
        <v>35</v>
      </c>
      <c r="D487" t="s">
        <v>34</v>
      </c>
      <c r="E487" t="s">
        <v>23</v>
      </c>
      <c r="F487" t="s">
        <v>63</v>
      </c>
      <c r="G487" t="s">
        <v>21</v>
      </c>
      <c r="H487" s="3">
        <v>3398547</v>
      </c>
      <c r="I487" t="s">
        <v>63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t="s">
        <v>4454</v>
      </c>
    </row>
    <row r="488" spans="1:15" x14ac:dyDescent="0.25">
      <c r="A488" s="1">
        <v>61886</v>
      </c>
      <c r="B488" t="s">
        <v>3790</v>
      </c>
      <c r="C488" t="s">
        <v>35</v>
      </c>
      <c r="D488" t="s">
        <v>34</v>
      </c>
      <c r="E488" t="s">
        <v>23</v>
      </c>
      <c r="F488" t="s">
        <v>63</v>
      </c>
      <c r="G488" t="s">
        <v>63</v>
      </c>
      <c r="H488" s="3">
        <v>598950</v>
      </c>
      <c r="I488" t="s">
        <v>63</v>
      </c>
      <c r="J488" s="2">
        <v>14652</v>
      </c>
      <c r="K488" s="2">
        <v>0</v>
      </c>
      <c r="L488" s="2">
        <v>0</v>
      </c>
      <c r="M488" s="2">
        <v>-320684</v>
      </c>
      <c r="N488" s="2">
        <v>-404238</v>
      </c>
      <c r="O488" t="s">
        <v>3777</v>
      </c>
    </row>
    <row r="489" spans="1:15" x14ac:dyDescent="0.25">
      <c r="A489" s="1">
        <v>66317</v>
      </c>
      <c r="B489" t="s">
        <v>1514</v>
      </c>
      <c r="C489" t="s">
        <v>35</v>
      </c>
      <c r="D489" t="s">
        <v>34</v>
      </c>
      <c r="E489" t="s">
        <v>36</v>
      </c>
      <c r="F489" t="s">
        <v>63</v>
      </c>
      <c r="G489" t="s">
        <v>63</v>
      </c>
      <c r="H489" s="3">
        <v>1626175</v>
      </c>
      <c r="I489" t="s">
        <v>63</v>
      </c>
      <c r="J489" s="2">
        <v>65112</v>
      </c>
      <c r="K489" s="2">
        <v>0</v>
      </c>
      <c r="L489" s="2">
        <v>0</v>
      </c>
      <c r="M489" s="2">
        <v>-269428</v>
      </c>
      <c r="N489" s="2">
        <v>-269428</v>
      </c>
      <c r="O489" t="s">
        <v>1496</v>
      </c>
    </row>
    <row r="490" spans="1:15" x14ac:dyDescent="0.25">
      <c r="A490" s="1">
        <v>61793</v>
      </c>
      <c r="B490" t="s">
        <v>2254</v>
      </c>
      <c r="C490" t="s">
        <v>35</v>
      </c>
      <c r="D490" t="s">
        <v>34</v>
      </c>
      <c r="E490" t="s">
        <v>36</v>
      </c>
      <c r="F490" t="s">
        <v>63</v>
      </c>
      <c r="G490" t="s">
        <v>63</v>
      </c>
      <c r="H490" s="3">
        <v>3350</v>
      </c>
      <c r="I490" t="s">
        <v>21</v>
      </c>
      <c r="J490" s="2">
        <v>0</v>
      </c>
      <c r="K490" s="2">
        <v>0</v>
      </c>
      <c r="L490" s="2">
        <v>0</v>
      </c>
      <c r="M490" s="2">
        <v>-53040</v>
      </c>
      <c r="N490" s="2">
        <v>-53040</v>
      </c>
      <c r="O490" t="s">
        <v>49</v>
      </c>
    </row>
    <row r="491" spans="1:15" x14ac:dyDescent="0.25">
      <c r="A491" s="1">
        <v>61745</v>
      </c>
      <c r="B491" t="s">
        <v>2641</v>
      </c>
      <c r="C491" t="s">
        <v>35</v>
      </c>
      <c r="D491" t="s">
        <v>34</v>
      </c>
      <c r="E491" t="s">
        <v>23</v>
      </c>
      <c r="F491" t="s">
        <v>63</v>
      </c>
      <c r="G491" t="s">
        <v>63</v>
      </c>
      <c r="H491" s="3">
        <v>1050186</v>
      </c>
      <c r="I491" t="s">
        <v>63</v>
      </c>
      <c r="J491" s="2">
        <v>80597</v>
      </c>
      <c r="K491" s="2">
        <v>0</v>
      </c>
      <c r="L491" s="2">
        <v>0</v>
      </c>
      <c r="M491" s="2">
        <v>-212154</v>
      </c>
      <c r="N491" s="2">
        <v>-212154</v>
      </c>
      <c r="O491" t="s">
        <v>2637</v>
      </c>
    </row>
    <row r="492" spans="1:15" x14ac:dyDescent="0.25">
      <c r="A492" s="1">
        <v>61014</v>
      </c>
      <c r="B492" t="s">
        <v>4453</v>
      </c>
      <c r="C492" t="s">
        <v>35</v>
      </c>
      <c r="D492" t="s">
        <v>34</v>
      </c>
      <c r="E492" t="s">
        <v>23</v>
      </c>
      <c r="F492" t="s">
        <v>63</v>
      </c>
      <c r="G492" t="s">
        <v>21</v>
      </c>
      <c r="H492" s="3">
        <v>0</v>
      </c>
      <c r="I492" t="s">
        <v>63</v>
      </c>
      <c r="J492" s="2">
        <v>0</v>
      </c>
      <c r="K492" s="2">
        <v>888462</v>
      </c>
      <c r="L492" s="2">
        <v>0</v>
      </c>
      <c r="M492" s="2">
        <v>377669</v>
      </c>
      <c r="N492" s="2">
        <v>377669</v>
      </c>
      <c r="O492" t="s">
        <v>3534</v>
      </c>
    </row>
    <row r="493" spans="1:15" x14ac:dyDescent="0.25">
      <c r="A493" s="1">
        <v>61928</v>
      </c>
      <c r="B493" t="s">
        <v>2396</v>
      </c>
      <c r="C493" t="s">
        <v>35</v>
      </c>
      <c r="D493" t="s">
        <v>34</v>
      </c>
      <c r="E493" t="s">
        <v>23</v>
      </c>
      <c r="F493" t="s">
        <v>63</v>
      </c>
      <c r="G493" t="s">
        <v>63</v>
      </c>
      <c r="H493" s="3">
        <v>36708</v>
      </c>
      <c r="I493" t="s">
        <v>21</v>
      </c>
      <c r="J493" s="2">
        <v>0</v>
      </c>
      <c r="K493" s="2">
        <v>0</v>
      </c>
      <c r="L493" s="2">
        <v>0</v>
      </c>
      <c r="M493" s="2">
        <v>-64217</v>
      </c>
      <c r="N493" s="2">
        <v>-64217</v>
      </c>
      <c r="O493" t="s">
        <v>2281</v>
      </c>
    </row>
    <row r="494" spans="1:15" x14ac:dyDescent="0.25">
      <c r="A494" s="1">
        <v>66585</v>
      </c>
      <c r="B494" t="s">
        <v>3184</v>
      </c>
      <c r="C494" t="s">
        <v>35</v>
      </c>
      <c r="D494" t="s">
        <v>34</v>
      </c>
      <c r="E494" t="s">
        <v>23</v>
      </c>
      <c r="F494" t="s">
        <v>63</v>
      </c>
      <c r="G494" t="s">
        <v>63</v>
      </c>
      <c r="H494" s="3">
        <v>2285941</v>
      </c>
      <c r="I494" t="s">
        <v>63</v>
      </c>
      <c r="J494" s="2">
        <v>30227</v>
      </c>
      <c r="K494" s="2">
        <v>0</v>
      </c>
      <c r="L494" s="2">
        <v>0</v>
      </c>
      <c r="M494" s="2">
        <v>-175098</v>
      </c>
      <c r="N494" s="2">
        <v>-175098</v>
      </c>
      <c r="O494" t="s">
        <v>3146</v>
      </c>
    </row>
    <row r="495" spans="1:15" x14ac:dyDescent="0.25">
      <c r="A495" s="1">
        <v>62879</v>
      </c>
      <c r="B495" t="s">
        <v>2876</v>
      </c>
      <c r="C495" t="s">
        <v>35</v>
      </c>
      <c r="D495" t="s">
        <v>34</v>
      </c>
      <c r="E495" t="s">
        <v>23</v>
      </c>
      <c r="F495" t="s">
        <v>63</v>
      </c>
      <c r="G495" t="s">
        <v>63</v>
      </c>
      <c r="H495" s="3">
        <v>424164</v>
      </c>
      <c r="I495" t="s">
        <v>63</v>
      </c>
      <c r="J495" s="2">
        <v>2578</v>
      </c>
      <c r="K495" s="2">
        <v>0</v>
      </c>
      <c r="L495" s="2">
        <v>0</v>
      </c>
      <c r="M495" s="2">
        <v>-56035</v>
      </c>
      <c r="N495" s="2">
        <v>-56035</v>
      </c>
      <c r="O495" t="s">
        <v>2850</v>
      </c>
    </row>
    <row r="496" spans="1:15" x14ac:dyDescent="0.25">
      <c r="A496" s="1">
        <v>62877</v>
      </c>
      <c r="B496" t="s">
        <v>2873</v>
      </c>
      <c r="C496" t="s">
        <v>35</v>
      </c>
      <c r="D496" t="s">
        <v>34</v>
      </c>
      <c r="E496" t="s">
        <v>23</v>
      </c>
      <c r="F496" t="s">
        <v>63</v>
      </c>
      <c r="G496" t="s">
        <v>63</v>
      </c>
      <c r="H496" s="3">
        <v>903674</v>
      </c>
      <c r="I496" t="s">
        <v>63</v>
      </c>
      <c r="J496" s="2">
        <v>0</v>
      </c>
      <c r="K496" s="2">
        <v>62360</v>
      </c>
      <c r="L496" s="2">
        <v>0</v>
      </c>
      <c r="M496" s="2">
        <v>-34999</v>
      </c>
      <c r="N496" s="2">
        <v>-34999</v>
      </c>
      <c r="O496" t="s">
        <v>2850</v>
      </c>
    </row>
    <row r="497" spans="1:15" x14ac:dyDescent="0.25">
      <c r="A497" s="1">
        <v>66541</v>
      </c>
      <c r="B497" t="s">
        <v>3885</v>
      </c>
      <c r="C497" t="s">
        <v>35</v>
      </c>
      <c r="D497" t="s">
        <v>34</v>
      </c>
      <c r="E497" t="s">
        <v>36</v>
      </c>
      <c r="F497" t="s">
        <v>63</v>
      </c>
      <c r="G497" t="s">
        <v>63</v>
      </c>
      <c r="H497" s="3">
        <v>5312674</v>
      </c>
      <c r="I497" t="s">
        <v>21</v>
      </c>
      <c r="J497" s="2">
        <v>0</v>
      </c>
      <c r="K497" s="2">
        <v>0</v>
      </c>
      <c r="L497" s="2">
        <v>0</v>
      </c>
      <c r="M497" s="2">
        <v>-267559</v>
      </c>
      <c r="N497" s="2">
        <v>-267559</v>
      </c>
      <c r="O497" t="s">
        <v>3871</v>
      </c>
    </row>
    <row r="498" spans="1:15" x14ac:dyDescent="0.25">
      <c r="A498" s="1">
        <v>62859</v>
      </c>
      <c r="B498" t="s">
        <v>2870</v>
      </c>
      <c r="C498" t="s">
        <v>35</v>
      </c>
      <c r="D498" t="s">
        <v>34</v>
      </c>
      <c r="E498" t="s">
        <v>23</v>
      </c>
      <c r="F498" t="s">
        <v>63</v>
      </c>
      <c r="G498" t="s">
        <v>63</v>
      </c>
      <c r="H498" s="3">
        <v>316049</v>
      </c>
      <c r="I498" t="s">
        <v>63</v>
      </c>
      <c r="J498" s="2">
        <v>71262</v>
      </c>
      <c r="K498" s="2">
        <v>0</v>
      </c>
      <c r="L498" s="2">
        <v>0</v>
      </c>
      <c r="M498" s="2">
        <v>-81406</v>
      </c>
      <c r="N498" s="2">
        <v>-81406</v>
      </c>
      <c r="O498" t="s">
        <v>2850</v>
      </c>
    </row>
    <row r="499" spans="1:15" x14ac:dyDescent="0.25">
      <c r="A499" s="1">
        <v>66679</v>
      </c>
      <c r="B499" t="s">
        <v>3964</v>
      </c>
      <c r="C499" t="s">
        <v>35</v>
      </c>
      <c r="D499" t="s">
        <v>34</v>
      </c>
      <c r="E499" t="s">
        <v>23</v>
      </c>
      <c r="F499" t="s">
        <v>63</v>
      </c>
      <c r="G499" t="s">
        <v>63</v>
      </c>
      <c r="H499" s="3">
        <v>3052839</v>
      </c>
      <c r="I499" t="s">
        <v>21</v>
      </c>
      <c r="J499" s="2">
        <v>0</v>
      </c>
      <c r="K499" s="2">
        <v>0</v>
      </c>
      <c r="L499" s="2">
        <v>0</v>
      </c>
      <c r="M499" s="2">
        <v>-703742</v>
      </c>
      <c r="N499" s="2">
        <v>-703742</v>
      </c>
      <c r="O499" t="s">
        <v>3958</v>
      </c>
    </row>
    <row r="500" spans="1:15" x14ac:dyDescent="0.25">
      <c r="A500" s="1">
        <v>60313</v>
      </c>
      <c r="B500" t="s">
        <v>2049</v>
      </c>
      <c r="C500" t="s">
        <v>35</v>
      </c>
      <c r="D500" t="s">
        <v>34</v>
      </c>
      <c r="E500" t="s">
        <v>23</v>
      </c>
      <c r="F500" t="s">
        <v>63</v>
      </c>
      <c r="G500" t="s">
        <v>63</v>
      </c>
      <c r="H500" s="3">
        <v>-98263</v>
      </c>
      <c r="I500" t="s">
        <v>63</v>
      </c>
      <c r="J500" s="2">
        <v>48824</v>
      </c>
      <c r="K500" s="2">
        <v>0</v>
      </c>
      <c r="L500" s="2">
        <v>0</v>
      </c>
      <c r="M500" s="2">
        <v>-117708</v>
      </c>
      <c r="N500" s="2">
        <v>-117708</v>
      </c>
      <c r="O500" t="s">
        <v>4452</v>
      </c>
    </row>
    <row r="501" spans="1:15" x14ac:dyDescent="0.25">
      <c r="A501" s="1">
        <v>67445</v>
      </c>
      <c r="B501" t="s">
        <v>1911</v>
      </c>
      <c r="C501" t="s">
        <v>35</v>
      </c>
      <c r="D501" t="s">
        <v>34</v>
      </c>
      <c r="E501" t="s">
        <v>36</v>
      </c>
      <c r="F501" t="s">
        <v>63</v>
      </c>
      <c r="G501" t="s">
        <v>63</v>
      </c>
      <c r="H501" s="3">
        <v>2298228</v>
      </c>
      <c r="I501" t="s">
        <v>21</v>
      </c>
      <c r="J501" s="2">
        <v>0</v>
      </c>
      <c r="K501" s="2">
        <v>0</v>
      </c>
      <c r="L501" s="2">
        <v>0</v>
      </c>
      <c r="M501" s="2">
        <v>-615539</v>
      </c>
      <c r="N501" s="2">
        <v>-615539</v>
      </c>
      <c r="O501" t="s">
        <v>1907</v>
      </c>
    </row>
    <row r="502" spans="1:15" x14ac:dyDescent="0.25">
      <c r="A502" s="1">
        <v>61194</v>
      </c>
      <c r="B502" t="s">
        <v>3628</v>
      </c>
      <c r="C502" t="s">
        <v>35</v>
      </c>
      <c r="D502" t="s">
        <v>34</v>
      </c>
      <c r="E502" t="s">
        <v>19</v>
      </c>
      <c r="F502" t="s">
        <v>63</v>
      </c>
      <c r="G502" t="s">
        <v>63</v>
      </c>
      <c r="H502" s="3">
        <v>384580</v>
      </c>
      <c r="I502" t="s">
        <v>21</v>
      </c>
      <c r="J502" s="2">
        <v>0</v>
      </c>
      <c r="K502" s="2">
        <v>0</v>
      </c>
      <c r="L502" s="2">
        <v>0</v>
      </c>
      <c r="M502" s="2">
        <v>-259777</v>
      </c>
      <c r="N502" s="2">
        <v>-259777</v>
      </c>
      <c r="O502" t="s">
        <v>3589</v>
      </c>
    </row>
    <row r="503" spans="1:15" x14ac:dyDescent="0.25">
      <c r="A503" s="1">
        <v>61750</v>
      </c>
      <c r="B503" t="s">
        <v>2029</v>
      </c>
      <c r="C503" t="s">
        <v>35</v>
      </c>
      <c r="D503" t="s">
        <v>34</v>
      </c>
      <c r="E503" t="s">
        <v>23</v>
      </c>
      <c r="F503" t="s">
        <v>63</v>
      </c>
      <c r="G503" t="s">
        <v>63</v>
      </c>
      <c r="H503" s="3">
        <v>865458</v>
      </c>
      <c r="I503" t="s">
        <v>63</v>
      </c>
      <c r="J503" s="2">
        <v>110287</v>
      </c>
      <c r="K503" s="2">
        <v>0</v>
      </c>
      <c r="L503" s="2">
        <v>0</v>
      </c>
      <c r="M503" s="2">
        <v>-220045</v>
      </c>
      <c r="N503" s="2">
        <v>-220045</v>
      </c>
      <c r="O503" t="s">
        <v>2023</v>
      </c>
    </row>
    <row r="504" spans="1:15" x14ac:dyDescent="0.25">
      <c r="A504" s="1">
        <v>62407</v>
      </c>
      <c r="B504" t="s">
        <v>3803</v>
      </c>
      <c r="C504" t="s">
        <v>35</v>
      </c>
      <c r="D504" t="s">
        <v>34</v>
      </c>
      <c r="E504" t="s">
        <v>23</v>
      </c>
      <c r="F504" t="s">
        <v>63</v>
      </c>
      <c r="G504" t="s">
        <v>63</v>
      </c>
      <c r="H504" s="3">
        <v>0</v>
      </c>
      <c r="I504" t="s">
        <v>21</v>
      </c>
      <c r="J504" s="2">
        <v>0</v>
      </c>
      <c r="K504" s="2">
        <v>0</v>
      </c>
      <c r="L504" s="2">
        <v>0</v>
      </c>
      <c r="M504" s="2">
        <v>-372485</v>
      </c>
      <c r="N504" s="2">
        <v>-372485</v>
      </c>
      <c r="O504" t="s">
        <v>3777</v>
      </c>
    </row>
    <row r="505" spans="1:15" x14ac:dyDescent="0.25">
      <c r="A505" s="1">
        <v>66287</v>
      </c>
      <c r="B505" t="s">
        <v>917</v>
      </c>
      <c r="C505" t="s">
        <v>35</v>
      </c>
      <c r="D505" t="s">
        <v>34</v>
      </c>
      <c r="E505" t="s">
        <v>23</v>
      </c>
      <c r="F505" t="s">
        <v>63</v>
      </c>
      <c r="G505" t="s">
        <v>63</v>
      </c>
      <c r="H505" s="3">
        <v>6724049</v>
      </c>
      <c r="I505" t="s">
        <v>21</v>
      </c>
      <c r="J505" s="2">
        <v>0</v>
      </c>
      <c r="K505" s="2">
        <v>0</v>
      </c>
      <c r="L505" s="2">
        <v>0</v>
      </c>
      <c r="M505" s="2">
        <v>-893213</v>
      </c>
      <c r="N505" s="2">
        <v>-893213</v>
      </c>
      <c r="O505" t="s">
        <v>900</v>
      </c>
    </row>
    <row r="506" spans="1:15" x14ac:dyDescent="0.25">
      <c r="A506" s="1">
        <v>64966</v>
      </c>
      <c r="B506" t="s">
        <v>2724</v>
      </c>
      <c r="C506" t="s">
        <v>35</v>
      </c>
      <c r="D506" t="s">
        <v>34</v>
      </c>
      <c r="E506" t="s">
        <v>23</v>
      </c>
      <c r="F506" t="s">
        <v>63</v>
      </c>
      <c r="G506" t="s">
        <v>63</v>
      </c>
      <c r="H506" s="3">
        <v>5395382</v>
      </c>
      <c r="I506" t="s">
        <v>21</v>
      </c>
      <c r="J506" s="2">
        <v>0</v>
      </c>
      <c r="K506" s="2">
        <v>0</v>
      </c>
      <c r="L506" s="2">
        <v>0</v>
      </c>
      <c r="M506" s="2">
        <v>-469685</v>
      </c>
      <c r="N506" s="2">
        <v>-469685</v>
      </c>
      <c r="O506" t="s">
        <v>2637</v>
      </c>
    </row>
    <row r="507" spans="1:15" x14ac:dyDescent="0.25">
      <c r="A507" s="1">
        <v>50036</v>
      </c>
      <c r="B507" t="s">
        <v>3486</v>
      </c>
      <c r="C507" t="s">
        <v>35</v>
      </c>
      <c r="D507" t="s">
        <v>34</v>
      </c>
      <c r="E507" t="s">
        <v>23</v>
      </c>
      <c r="F507" t="s">
        <v>63</v>
      </c>
      <c r="G507" t="s">
        <v>63</v>
      </c>
      <c r="H507" s="3">
        <v>-2152106</v>
      </c>
      <c r="I507" t="s">
        <v>63</v>
      </c>
      <c r="J507" s="2">
        <v>0</v>
      </c>
      <c r="K507" s="2">
        <v>0</v>
      </c>
      <c r="L507" s="2">
        <v>9907</v>
      </c>
      <c r="M507" s="2">
        <v>-461706</v>
      </c>
      <c r="N507" s="2">
        <v>-466644</v>
      </c>
      <c r="O507" t="s">
        <v>3484</v>
      </c>
    </row>
    <row r="508" spans="1:15" x14ac:dyDescent="0.25">
      <c r="A508" s="1">
        <v>61311</v>
      </c>
      <c r="B508" t="s">
        <v>3587</v>
      </c>
      <c r="C508" t="s">
        <v>35</v>
      </c>
      <c r="D508" t="s">
        <v>34</v>
      </c>
      <c r="E508" t="s">
        <v>36</v>
      </c>
      <c r="F508" t="s">
        <v>63</v>
      </c>
      <c r="G508" t="s">
        <v>63</v>
      </c>
      <c r="H508" s="3">
        <v>4819084</v>
      </c>
      <c r="I508" t="s">
        <v>63</v>
      </c>
      <c r="J508" s="2">
        <v>0</v>
      </c>
      <c r="K508" s="2">
        <v>0</v>
      </c>
      <c r="L508" s="2">
        <v>15020</v>
      </c>
      <c r="M508" s="2">
        <v>-146595</v>
      </c>
      <c r="N508" s="2">
        <v>-171888</v>
      </c>
      <c r="O508" t="s">
        <v>3534</v>
      </c>
    </row>
    <row r="509" spans="1:15" x14ac:dyDescent="0.25">
      <c r="A509" s="1">
        <v>61214</v>
      </c>
      <c r="B509" t="s">
        <v>2161</v>
      </c>
      <c r="C509" t="s">
        <v>35</v>
      </c>
      <c r="D509" t="s">
        <v>34</v>
      </c>
      <c r="E509" t="s">
        <v>36</v>
      </c>
      <c r="F509" t="s">
        <v>63</v>
      </c>
      <c r="G509" t="s">
        <v>63</v>
      </c>
      <c r="H509" s="3">
        <v>-571897</v>
      </c>
      <c r="I509" t="s">
        <v>21</v>
      </c>
      <c r="J509" s="2">
        <v>0</v>
      </c>
      <c r="K509" s="2">
        <v>0</v>
      </c>
      <c r="L509" s="2">
        <v>0</v>
      </c>
      <c r="M509" s="2">
        <v>21203</v>
      </c>
      <c r="N509" s="2">
        <v>21203</v>
      </c>
      <c r="O509" t="s">
        <v>49</v>
      </c>
    </row>
    <row r="510" spans="1:15" x14ac:dyDescent="0.25">
      <c r="A510" s="1">
        <v>67846</v>
      </c>
      <c r="B510" t="s">
        <v>1956</v>
      </c>
      <c r="C510" t="s">
        <v>35</v>
      </c>
      <c r="D510" t="s">
        <v>34</v>
      </c>
      <c r="E510" t="s">
        <v>23</v>
      </c>
      <c r="F510" t="s">
        <v>63</v>
      </c>
      <c r="G510" t="s">
        <v>63</v>
      </c>
      <c r="H510" s="3">
        <v>787523</v>
      </c>
      <c r="I510" t="s">
        <v>21</v>
      </c>
      <c r="J510" s="2">
        <v>0</v>
      </c>
      <c r="K510" s="2">
        <v>0</v>
      </c>
      <c r="L510" s="2">
        <v>0</v>
      </c>
      <c r="M510" s="2">
        <v>1112</v>
      </c>
      <c r="N510" s="2">
        <v>1112</v>
      </c>
      <c r="O510" t="s">
        <v>1944</v>
      </c>
    </row>
    <row r="511" spans="1:15" x14ac:dyDescent="0.25">
      <c r="A511" s="1">
        <v>66586</v>
      </c>
      <c r="B511" t="s">
        <v>1119</v>
      </c>
      <c r="C511" t="s">
        <v>35</v>
      </c>
      <c r="D511" t="s">
        <v>34</v>
      </c>
      <c r="E511" t="s">
        <v>23</v>
      </c>
      <c r="F511" t="s">
        <v>63</v>
      </c>
      <c r="G511" t="s">
        <v>63</v>
      </c>
      <c r="H511" s="3">
        <v>18189388</v>
      </c>
      <c r="I511" t="s">
        <v>21</v>
      </c>
      <c r="J511" s="2">
        <v>0</v>
      </c>
      <c r="K511" s="2">
        <v>0</v>
      </c>
      <c r="L511" s="2">
        <v>0</v>
      </c>
      <c r="M511" s="2">
        <v>-2952389</v>
      </c>
      <c r="N511" s="2">
        <v>-2711049</v>
      </c>
      <c r="O511" t="s">
        <v>1107</v>
      </c>
    </row>
    <row r="512" spans="1:15" x14ac:dyDescent="0.25">
      <c r="A512" s="1">
        <v>62492</v>
      </c>
      <c r="B512" t="s">
        <v>3718</v>
      </c>
      <c r="C512" t="s">
        <v>35</v>
      </c>
      <c r="D512" t="s">
        <v>34</v>
      </c>
      <c r="E512" t="s">
        <v>23</v>
      </c>
      <c r="F512" t="s">
        <v>63</v>
      </c>
      <c r="G512" t="s">
        <v>63</v>
      </c>
      <c r="H512" s="3">
        <v>628798</v>
      </c>
      <c r="I512" t="s">
        <v>21</v>
      </c>
      <c r="J512" s="2">
        <v>0</v>
      </c>
      <c r="K512" s="2">
        <v>0</v>
      </c>
      <c r="L512" s="2">
        <v>0</v>
      </c>
      <c r="M512" s="2">
        <v>-193467</v>
      </c>
      <c r="N512" s="2">
        <v>-193467</v>
      </c>
      <c r="O512" t="s">
        <v>3714</v>
      </c>
    </row>
    <row r="513" spans="1:15" x14ac:dyDescent="0.25">
      <c r="A513" s="1">
        <v>61326</v>
      </c>
      <c r="B513" t="s">
        <v>2179</v>
      </c>
      <c r="C513" t="s">
        <v>35</v>
      </c>
      <c r="D513" t="s">
        <v>34</v>
      </c>
      <c r="E513" t="s">
        <v>23</v>
      </c>
      <c r="F513" t="s">
        <v>63</v>
      </c>
      <c r="G513" t="s">
        <v>63</v>
      </c>
      <c r="H513" s="3">
        <v>-1138945</v>
      </c>
      <c r="I513" t="s">
        <v>21</v>
      </c>
      <c r="J513" s="2">
        <v>0</v>
      </c>
      <c r="K513" s="2">
        <v>0</v>
      </c>
      <c r="L513" s="2">
        <v>0</v>
      </c>
      <c r="M513" s="2">
        <v>-85753</v>
      </c>
      <c r="N513" s="2">
        <v>-151989</v>
      </c>
      <c r="O513" t="s">
        <v>49</v>
      </c>
    </row>
    <row r="514" spans="1:15" x14ac:dyDescent="0.25">
      <c r="A514" s="1">
        <v>67408</v>
      </c>
      <c r="B514" t="s">
        <v>3194</v>
      </c>
      <c r="C514" t="s">
        <v>35</v>
      </c>
      <c r="D514" t="s">
        <v>34</v>
      </c>
      <c r="E514" t="s">
        <v>23</v>
      </c>
      <c r="F514" t="s">
        <v>63</v>
      </c>
      <c r="G514" t="s">
        <v>63</v>
      </c>
      <c r="H514" s="3">
        <v>813059</v>
      </c>
      <c r="I514" t="s">
        <v>63</v>
      </c>
      <c r="J514" s="2">
        <v>0</v>
      </c>
      <c r="K514" s="2">
        <v>0</v>
      </c>
      <c r="L514" s="2">
        <v>0</v>
      </c>
      <c r="M514" s="2">
        <v>-6622</v>
      </c>
      <c r="N514" s="2">
        <v>-6622</v>
      </c>
      <c r="O514" t="s">
        <v>3192</v>
      </c>
    </row>
    <row r="515" spans="1:15" x14ac:dyDescent="0.25">
      <c r="A515" s="1">
        <v>62272</v>
      </c>
      <c r="B515" t="s">
        <v>2009</v>
      </c>
      <c r="C515" t="s">
        <v>35</v>
      </c>
      <c r="D515" t="s">
        <v>34</v>
      </c>
      <c r="E515" t="s">
        <v>23</v>
      </c>
      <c r="F515" t="s">
        <v>63</v>
      </c>
      <c r="G515" t="s">
        <v>63</v>
      </c>
      <c r="H515" s="3">
        <v>3087345</v>
      </c>
      <c r="I515" t="s">
        <v>21</v>
      </c>
      <c r="J515" s="2">
        <v>0</v>
      </c>
      <c r="K515" s="2">
        <v>0</v>
      </c>
      <c r="L515" s="2">
        <v>0</v>
      </c>
      <c r="M515" s="2">
        <v>-477555</v>
      </c>
      <c r="N515" s="2">
        <v>-477555</v>
      </c>
      <c r="O515" t="s">
        <v>1991</v>
      </c>
    </row>
    <row r="516" spans="1:15" x14ac:dyDescent="0.25">
      <c r="A516" s="1">
        <v>64421</v>
      </c>
      <c r="B516" t="s">
        <v>244</v>
      </c>
      <c r="C516" t="s">
        <v>35</v>
      </c>
      <c r="D516" t="s">
        <v>34</v>
      </c>
      <c r="E516" t="s">
        <v>36</v>
      </c>
      <c r="F516" t="s">
        <v>63</v>
      </c>
      <c r="G516" t="s">
        <v>63</v>
      </c>
      <c r="H516" s="3">
        <v>4114556</v>
      </c>
      <c r="I516" t="s">
        <v>63</v>
      </c>
      <c r="J516" s="2">
        <v>18524</v>
      </c>
      <c r="K516" s="2">
        <v>0</v>
      </c>
      <c r="L516" s="2">
        <v>0</v>
      </c>
      <c r="M516" s="2">
        <v>-264457</v>
      </c>
      <c r="N516" s="2">
        <v>-264457</v>
      </c>
      <c r="O516" t="s">
        <v>4285</v>
      </c>
    </row>
    <row r="517" spans="1:15" x14ac:dyDescent="0.25">
      <c r="A517" s="1">
        <v>61833</v>
      </c>
      <c r="B517" t="s">
        <v>873</v>
      </c>
      <c r="C517" t="s">
        <v>35</v>
      </c>
      <c r="D517" t="s">
        <v>34</v>
      </c>
      <c r="E517" t="s">
        <v>23</v>
      </c>
      <c r="F517" t="s">
        <v>63</v>
      </c>
      <c r="G517" t="s">
        <v>63</v>
      </c>
      <c r="H517" s="3">
        <v>537858</v>
      </c>
      <c r="I517" t="s">
        <v>63</v>
      </c>
      <c r="J517" s="2">
        <v>58425</v>
      </c>
      <c r="K517" s="2">
        <v>0</v>
      </c>
      <c r="L517" s="2">
        <v>0</v>
      </c>
      <c r="M517" s="2">
        <v>-396210</v>
      </c>
      <c r="N517" s="2">
        <v>-396210</v>
      </c>
      <c r="O517" t="s">
        <v>865</v>
      </c>
    </row>
    <row r="518" spans="1:15" x14ac:dyDescent="0.25">
      <c r="A518" s="1">
        <v>66785</v>
      </c>
      <c r="B518" t="s">
        <v>4045</v>
      </c>
      <c r="C518" t="s">
        <v>35</v>
      </c>
      <c r="D518" t="s">
        <v>34</v>
      </c>
      <c r="E518" t="s">
        <v>23</v>
      </c>
      <c r="F518" t="s">
        <v>21</v>
      </c>
      <c r="G518" t="s">
        <v>63</v>
      </c>
      <c r="H518" s="3">
        <v>3267326</v>
      </c>
      <c r="I518" t="s">
        <v>63</v>
      </c>
      <c r="J518" s="2">
        <v>102305</v>
      </c>
      <c r="K518" s="2">
        <v>0</v>
      </c>
      <c r="L518" s="2">
        <v>0</v>
      </c>
      <c r="M518" s="2">
        <v>-67641</v>
      </c>
      <c r="N518" s="2">
        <v>-67641</v>
      </c>
      <c r="O518" t="s">
        <v>4036</v>
      </c>
    </row>
    <row r="519" spans="1:15" x14ac:dyDescent="0.25">
      <c r="A519" s="1">
        <v>64005</v>
      </c>
      <c r="B519" t="s">
        <v>151</v>
      </c>
      <c r="C519" t="s">
        <v>35</v>
      </c>
      <c r="D519" t="s">
        <v>34</v>
      </c>
      <c r="E519" t="s">
        <v>23</v>
      </c>
      <c r="F519" t="s">
        <v>63</v>
      </c>
      <c r="G519" t="s">
        <v>63</v>
      </c>
      <c r="H519" s="3">
        <v>2871583</v>
      </c>
      <c r="I519" t="s">
        <v>63</v>
      </c>
      <c r="J519" s="2">
        <v>33128</v>
      </c>
      <c r="K519" s="2">
        <v>0</v>
      </c>
      <c r="L519" s="2">
        <v>0</v>
      </c>
      <c r="M519" s="2">
        <v>-179429</v>
      </c>
      <c r="N519" s="2">
        <v>-179429</v>
      </c>
      <c r="O519" t="s">
        <v>118</v>
      </c>
    </row>
    <row r="520" spans="1:15" x14ac:dyDescent="0.25">
      <c r="A520" s="1">
        <v>61296</v>
      </c>
      <c r="B520" t="s">
        <v>1206</v>
      </c>
      <c r="C520" t="s">
        <v>35</v>
      </c>
      <c r="D520" t="s">
        <v>34</v>
      </c>
      <c r="E520" t="s">
        <v>23</v>
      </c>
      <c r="F520" t="s">
        <v>63</v>
      </c>
      <c r="G520" t="s">
        <v>63</v>
      </c>
      <c r="H520" s="3">
        <v>4756829</v>
      </c>
      <c r="I520" t="s">
        <v>63</v>
      </c>
      <c r="J520" s="2">
        <v>2024</v>
      </c>
      <c r="K520" s="2">
        <v>0</v>
      </c>
      <c r="L520" s="2">
        <v>0</v>
      </c>
      <c r="M520" s="2">
        <v>-298225</v>
      </c>
      <c r="N520" s="2">
        <v>-298225</v>
      </c>
      <c r="O520" t="s">
        <v>4451</v>
      </c>
    </row>
    <row r="521" spans="1:15" x14ac:dyDescent="0.25">
      <c r="A521" s="1">
        <v>67037</v>
      </c>
      <c r="B521" t="s">
        <v>1140</v>
      </c>
      <c r="C521" t="s">
        <v>35</v>
      </c>
      <c r="D521" t="s">
        <v>34</v>
      </c>
      <c r="E521" t="s">
        <v>23</v>
      </c>
      <c r="F521" t="s">
        <v>63</v>
      </c>
      <c r="G521" t="s">
        <v>63</v>
      </c>
      <c r="H521" s="3">
        <v>12245781</v>
      </c>
      <c r="I521" t="s">
        <v>63</v>
      </c>
      <c r="J521" s="2">
        <v>167175</v>
      </c>
      <c r="K521" s="2">
        <v>0</v>
      </c>
      <c r="L521" s="2">
        <v>0</v>
      </c>
      <c r="M521" s="2">
        <v>-405958</v>
      </c>
      <c r="N521" s="2">
        <v>-414507</v>
      </c>
      <c r="O521" t="s">
        <v>1135</v>
      </c>
    </row>
    <row r="522" spans="1:15" x14ac:dyDescent="0.25">
      <c r="A522" s="1">
        <v>64187</v>
      </c>
      <c r="B522" t="s">
        <v>3713</v>
      </c>
      <c r="C522" t="s">
        <v>35</v>
      </c>
      <c r="D522" t="s">
        <v>34</v>
      </c>
      <c r="E522" t="s">
        <v>23</v>
      </c>
      <c r="F522" t="s">
        <v>63</v>
      </c>
      <c r="G522" t="s">
        <v>63</v>
      </c>
      <c r="H522" s="3">
        <v>3643337</v>
      </c>
      <c r="I522" t="s">
        <v>63</v>
      </c>
      <c r="J522" s="2">
        <v>63422</v>
      </c>
      <c r="K522" s="2">
        <v>0</v>
      </c>
      <c r="L522" s="2">
        <v>0</v>
      </c>
      <c r="M522" s="2">
        <v>-516102</v>
      </c>
      <c r="N522" s="2">
        <v>-516102</v>
      </c>
      <c r="O522" t="s">
        <v>4450</v>
      </c>
    </row>
    <row r="523" spans="1:15" x14ac:dyDescent="0.25">
      <c r="A523" s="1">
        <v>67261</v>
      </c>
      <c r="B523" t="s">
        <v>943</v>
      </c>
      <c r="C523" t="s">
        <v>35</v>
      </c>
      <c r="D523" t="s">
        <v>34</v>
      </c>
      <c r="E523" t="s">
        <v>23</v>
      </c>
      <c r="F523" t="s">
        <v>63</v>
      </c>
      <c r="G523" t="s">
        <v>63</v>
      </c>
      <c r="H523" s="3">
        <v>1751328</v>
      </c>
      <c r="I523" t="s">
        <v>21</v>
      </c>
      <c r="J523" s="2">
        <v>0</v>
      </c>
      <c r="K523" s="2">
        <v>0</v>
      </c>
      <c r="L523" s="2">
        <v>0</v>
      </c>
      <c r="M523" s="2">
        <v>-374861</v>
      </c>
      <c r="N523" s="2">
        <v>-448286</v>
      </c>
      <c r="O523" t="s">
        <v>933</v>
      </c>
    </row>
    <row r="524" spans="1:15" x14ac:dyDescent="0.25">
      <c r="A524" s="1">
        <v>65132</v>
      </c>
      <c r="B524" t="s">
        <v>4197</v>
      </c>
      <c r="C524" t="s">
        <v>35</v>
      </c>
      <c r="D524" t="s">
        <v>34</v>
      </c>
      <c r="E524" t="s">
        <v>36</v>
      </c>
      <c r="F524" t="s">
        <v>63</v>
      </c>
      <c r="G524" t="s">
        <v>63</v>
      </c>
      <c r="H524" s="3">
        <v>2356019</v>
      </c>
      <c r="I524" t="s">
        <v>63</v>
      </c>
      <c r="J524" s="2">
        <v>65308</v>
      </c>
      <c r="K524" s="2">
        <v>0</v>
      </c>
      <c r="L524" s="2">
        <v>0</v>
      </c>
      <c r="M524" s="2">
        <v>-299349</v>
      </c>
      <c r="N524" s="2">
        <v>-299349</v>
      </c>
      <c r="O524" t="s">
        <v>4182</v>
      </c>
    </row>
    <row r="525" spans="1:15" x14ac:dyDescent="0.25">
      <c r="A525" s="1">
        <v>66519</v>
      </c>
      <c r="B525" t="s">
        <v>1533</v>
      </c>
      <c r="C525" t="s">
        <v>35</v>
      </c>
      <c r="D525" t="s">
        <v>34</v>
      </c>
      <c r="E525" t="s">
        <v>23</v>
      </c>
      <c r="F525" t="s">
        <v>63</v>
      </c>
      <c r="G525" t="s">
        <v>63</v>
      </c>
      <c r="H525" s="3">
        <v>6196899</v>
      </c>
      <c r="I525" t="s">
        <v>63</v>
      </c>
      <c r="J525" s="2">
        <v>0</v>
      </c>
      <c r="K525" s="2">
        <v>54198</v>
      </c>
      <c r="L525" s="2">
        <v>0</v>
      </c>
      <c r="M525" s="2">
        <v>-250924</v>
      </c>
      <c r="N525" s="2">
        <v>-250924</v>
      </c>
      <c r="O525" t="s">
        <v>4449</v>
      </c>
    </row>
    <row r="526" spans="1:15" x14ac:dyDescent="0.25">
      <c r="A526" s="1">
        <v>66770</v>
      </c>
      <c r="B526" t="s">
        <v>792</v>
      </c>
      <c r="C526" t="s">
        <v>35</v>
      </c>
      <c r="D526" t="s">
        <v>34</v>
      </c>
      <c r="E526" t="s">
        <v>23</v>
      </c>
      <c r="F526" t="s">
        <v>63</v>
      </c>
      <c r="G526" t="s">
        <v>63</v>
      </c>
      <c r="H526" s="3">
        <v>1361453</v>
      </c>
      <c r="I526" t="s">
        <v>21</v>
      </c>
      <c r="J526" s="2">
        <v>0</v>
      </c>
      <c r="K526" s="2">
        <v>0</v>
      </c>
      <c r="L526" s="2">
        <v>0</v>
      </c>
      <c r="M526" s="2">
        <v>-308833</v>
      </c>
      <c r="N526" s="2">
        <v>-308833</v>
      </c>
      <c r="O526" t="s">
        <v>4448</v>
      </c>
    </row>
    <row r="527" spans="1:15" x14ac:dyDescent="0.25">
      <c r="A527" s="1">
        <v>61135</v>
      </c>
      <c r="B527" t="s">
        <v>4447</v>
      </c>
      <c r="C527" t="s">
        <v>35</v>
      </c>
      <c r="D527" t="s">
        <v>34</v>
      </c>
      <c r="E527" t="s">
        <v>23</v>
      </c>
      <c r="F527" t="s">
        <v>63</v>
      </c>
      <c r="G527" t="s">
        <v>21</v>
      </c>
      <c r="H527" s="3">
        <v>0</v>
      </c>
      <c r="I527" t="s">
        <v>63</v>
      </c>
      <c r="J527" s="2">
        <v>31770</v>
      </c>
      <c r="K527" s="2">
        <v>0</v>
      </c>
      <c r="L527" s="2">
        <v>0</v>
      </c>
      <c r="M527" s="2">
        <v>-162702</v>
      </c>
      <c r="N527" s="2">
        <v>-162702</v>
      </c>
      <c r="O527" t="s">
        <v>2065</v>
      </c>
    </row>
    <row r="528" spans="1:15" x14ac:dyDescent="0.25">
      <c r="A528" s="1">
        <v>67271</v>
      </c>
      <c r="B528" t="s">
        <v>1896</v>
      </c>
      <c r="C528" t="s">
        <v>35</v>
      </c>
      <c r="D528" t="s">
        <v>34</v>
      </c>
      <c r="E528" t="s">
        <v>23</v>
      </c>
      <c r="F528" t="s">
        <v>63</v>
      </c>
      <c r="G528" t="s">
        <v>21</v>
      </c>
      <c r="H528" s="3">
        <v>2734525</v>
      </c>
      <c r="I528" t="s">
        <v>63</v>
      </c>
      <c r="J528" s="2">
        <v>54594</v>
      </c>
      <c r="K528" s="2">
        <v>0</v>
      </c>
      <c r="L528" s="2">
        <v>0</v>
      </c>
      <c r="M528" s="2">
        <v>-334675</v>
      </c>
      <c r="N528" s="2">
        <v>-334675</v>
      </c>
      <c r="O528" t="s">
        <v>1882</v>
      </c>
    </row>
    <row r="529" spans="1:15" x14ac:dyDescent="0.25">
      <c r="A529" s="1">
        <v>65054</v>
      </c>
      <c r="B529" t="s">
        <v>1624</v>
      </c>
      <c r="C529" t="s">
        <v>35</v>
      </c>
      <c r="D529" t="s">
        <v>34</v>
      </c>
      <c r="E529" t="s">
        <v>36</v>
      </c>
      <c r="F529" t="s">
        <v>63</v>
      </c>
      <c r="G529" t="s">
        <v>63</v>
      </c>
      <c r="H529" s="3">
        <v>345531</v>
      </c>
      <c r="I529" t="s">
        <v>63</v>
      </c>
      <c r="J529" s="2">
        <v>0</v>
      </c>
      <c r="K529" s="2">
        <v>29064</v>
      </c>
      <c r="L529" s="2">
        <v>0</v>
      </c>
      <c r="M529" s="2">
        <v>-118544</v>
      </c>
      <c r="N529" s="2">
        <v>-118544</v>
      </c>
      <c r="O529" t="s">
        <v>1620</v>
      </c>
    </row>
    <row r="530" spans="1:15" x14ac:dyDescent="0.25">
      <c r="A530" s="1">
        <v>61387</v>
      </c>
      <c r="B530" t="s">
        <v>2183</v>
      </c>
      <c r="C530" t="s">
        <v>35</v>
      </c>
      <c r="D530" t="s">
        <v>34</v>
      </c>
      <c r="E530" t="s">
        <v>36</v>
      </c>
      <c r="F530" t="s">
        <v>63</v>
      </c>
      <c r="G530" t="s">
        <v>63</v>
      </c>
      <c r="H530" s="3">
        <v>894398</v>
      </c>
      <c r="I530" t="s">
        <v>63</v>
      </c>
      <c r="J530" s="2">
        <v>18039</v>
      </c>
      <c r="K530" s="2">
        <v>0</v>
      </c>
      <c r="L530" s="2">
        <v>0</v>
      </c>
      <c r="M530" s="2">
        <v>-65189</v>
      </c>
      <c r="N530" s="2">
        <v>-65189</v>
      </c>
      <c r="O530" t="s">
        <v>49</v>
      </c>
    </row>
    <row r="531" spans="1:15" x14ac:dyDescent="0.25">
      <c r="A531" s="1">
        <v>78065</v>
      </c>
      <c r="B531" t="s">
        <v>959</v>
      </c>
      <c r="C531" t="s">
        <v>35</v>
      </c>
      <c r="D531" t="s">
        <v>34</v>
      </c>
      <c r="E531" t="s">
        <v>36</v>
      </c>
      <c r="F531" t="s">
        <v>63</v>
      </c>
      <c r="G531" t="s">
        <v>63</v>
      </c>
      <c r="H531" s="3">
        <v>935630</v>
      </c>
      <c r="I531" t="s">
        <v>63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t="s">
        <v>4446</v>
      </c>
    </row>
    <row r="532" spans="1:15" x14ac:dyDescent="0.25">
      <c r="A532" s="1">
        <v>67879</v>
      </c>
      <c r="B532" t="s">
        <v>1958</v>
      </c>
      <c r="C532" t="s">
        <v>35</v>
      </c>
      <c r="D532" t="s">
        <v>34</v>
      </c>
      <c r="E532" t="s">
        <v>23</v>
      </c>
      <c r="F532" t="s">
        <v>63</v>
      </c>
      <c r="G532" t="s">
        <v>63</v>
      </c>
      <c r="H532" s="3">
        <v>1400003</v>
      </c>
      <c r="I532" t="s">
        <v>63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t="s">
        <v>1944</v>
      </c>
    </row>
    <row r="533" spans="1:15" x14ac:dyDescent="0.25">
      <c r="A533" s="1">
        <v>61607</v>
      </c>
      <c r="B533" t="s">
        <v>51</v>
      </c>
      <c r="C533" t="s">
        <v>35</v>
      </c>
      <c r="D533" t="s">
        <v>34</v>
      </c>
      <c r="E533" t="s">
        <v>23</v>
      </c>
      <c r="F533" t="s">
        <v>63</v>
      </c>
      <c r="G533" t="s">
        <v>63</v>
      </c>
      <c r="H533" s="3">
        <v>797467</v>
      </c>
      <c r="I533" t="s">
        <v>21</v>
      </c>
      <c r="J533" s="2">
        <v>0</v>
      </c>
      <c r="K533" s="2">
        <v>0</v>
      </c>
      <c r="L533" s="2">
        <v>0</v>
      </c>
      <c r="M533" s="2">
        <v>-81598</v>
      </c>
      <c r="N533" s="2">
        <v>-81598</v>
      </c>
      <c r="O533" t="s">
        <v>49</v>
      </c>
    </row>
    <row r="534" spans="1:15" x14ac:dyDescent="0.25">
      <c r="A534" s="1">
        <v>61742</v>
      </c>
      <c r="B534" t="s">
        <v>2349</v>
      </c>
      <c r="C534" t="s">
        <v>35</v>
      </c>
      <c r="D534" t="s">
        <v>34</v>
      </c>
      <c r="E534" t="s">
        <v>23</v>
      </c>
      <c r="F534" t="s">
        <v>63</v>
      </c>
      <c r="G534" t="s">
        <v>63</v>
      </c>
      <c r="H534" s="3">
        <v>2176942</v>
      </c>
      <c r="I534" t="s">
        <v>63</v>
      </c>
      <c r="J534" s="2">
        <v>134667</v>
      </c>
      <c r="K534" s="2">
        <v>0</v>
      </c>
      <c r="L534" s="2">
        <v>0</v>
      </c>
      <c r="M534" s="2">
        <v>-133071</v>
      </c>
      <c r="N534" s="2">
        <v>-121239</v>
      </c>
      <c r="O534" t="s">
        <v>2281</v>
      </c>
    </row>
    <row r="535" spans="1:15" x14ac:dyDescent="0.25">
      <c r="A535" s="1">
        <v>62283</v>
      </c>
      <c r="B535" t="s">
        <v>2501</v>
      </c>
      <c r="C535" t="s">
        <v>35</v>
      </c>
      <c r="D535" t="s">
        <v>34</v>
      </c>
      <c r="E535" t="s">
        <v>36</v>
      </c>
      <c r="F535" t="s">
        <v>63</v>
      </c>
      <c r="G535" t="s">
        <v>63</v>
      </c>
      <c r="H535" s="3">
        <v>306108</v>
      </c>
      <c r="I535" t="s">
        <v>63</v>
      </c>
      <c r="J535" s="2">
        <v>30206</v>
      </c>
      <c r="K535" s="2">
        <v>0</v>
      </c>
      <c r="L535" s="2">
        <v>0</v>
      </c>
      <c r="M535" s="2">
        <v>-26724</v>
      </c>
      <c r="N535" s="2">
        <v>-98772</v>
      </c>
      <c r="O535" t="s">
        <v>4445</v>
      </c>
    </row>
    <row r="536" spans="1:15" x14ac:dyDescent="0.25">
      <c r="A536" s="1">
        <v>65252</v>
      </c>
      <c r="B536" t="s">
        <v>377</v>
      </c>
      <c r="C536" t="s">
        <v>35</v>
      </c>
      <c r="D536" t="s">
        <v>34</v>
      </c>
      <c r="E536" t="s">
        <v>36</v>
      </c>
      <c r="F536" t="s">
        <v>63</v>
      </c>
      <c r="G536" t="s">
        <v>63</v>
      </c>
      <c r="H536" s="3">
        <v>8996421</v>
      </c>
      <c r="I536" t="s">
        <v>63</v>
      </c>
      <c r="J536" s="2">
        <v>86715</v>
      </c>
      <c r="K536" s="2">
        <v>0</v>
      </c>
      <c r="L536" s="2">
        <v>0</v>
      </c>
      <c r="M536" s="2">
        <v>-546815</v>
      </c>
      <c r="N536" s="2">
        <v>-546815</v>
      </c>
      <c r="O536" t="s">
        <v>265</v>
      </c>
    </row>
    <row r="537" spans="1:15" x14ac:dyDescent="0.25">
      <c r="A537" s="1">
        <v>62451</v>
      </c>
      <c r="B537" t="s">
        <v>2519</v>
      </c>
      <c r="C537" t="s">
        <v>35</v>
      </c>
      <c r="D537" t="s">
        <v>34</v>
      </c>
      <c r="E537" t="s">
        <v>23</v>
      </c>
      <c r="F537" t="s">
        <v>63</v>
      </c>
      <c r="G537" t="s">
        <v>63</v>
      </c>
      <c r="H537" s="3">
        <v>2691382</v>
      </c>
      <c r="I537" t="s">
        <v>21</v>
      </c>
      <c r="J537" s="2">
        <v>0</v>
      </c>
      <c r="K537" s="2">
        <v>0</v>
      </c>
      <c r="L537" s="2">
        <v>0</v>
      </c>
      <c r="M537" s="2">
        <v>-72865</v>
      </c>
      <c r="N537" s="2">
        <v>-72865</v>
      </c>
      <c r="O537" t="s">
        <v>2437</v>
      </c>
    </row>
    <row r="538" spans="1:15" x14ac:dyDescent="0.25">
      <c r="A538" s="1">
        <v>66712</v>
      </c>
      <c r="B538" t="s">
        <v>3966</v>
      </c>
      <c r="C538" t="s">
        <v>35</v>
      </c>
      <c r="D538" t="s">
        <v>34</v>
      </c>
      <c r="E538" t="s">
        <v>36</v>
      </c>
      <c r="F538" t="s">
        <v>63</v>
      </c>
      <c r="G538" t="s">
        <v>63</v>
      </c>
      <c r="H538" s="3">
        <v>6132254</v>
      </c>
      <c r="I538" t="s">
        <v>21</v>
      </c>
      <c r="J538" s="2">
        <v>0</v>
      </c>
      <c r="K538" s="2">
        <v>0</v>
      </c>
      <c r="L538" s="2">
        <v>0</v>
      </c>
      <c r="M538" s="2">
        <v>-294413</v>
      </c>
      <c r="N538" s="2">
        <v>-294413</v>
      </c>
      <c r="O538" t="s">
        <v>3958</v>
      </c>
    </row>
    <row r="539" spans="1:15" x14ac:dyDescent="0.25">
      <c r="A539" s="1">
        <v>66234</v>
      </c>
      <c r="B539" t="s">
        <v>1511</v>
      </c>
      <c r="C539" t="s">
        <v>35</v>
      </c>
      <c r="D539" t="s">
        <v>34</v>
      </c>
      <c r="E539" t="s">
        <v>23</v>
      </c>
      <c r="F539" t="s">
        <v>63</v>
      </c>
      <c r="G539" t="s">
        <v>63</v>
      </c>
      <c r="H539" s="3">
        <v>2413434</v>
      </c>
      <c r="I539" t="s">
        <v>63</v>
      </c>
      <c r="J539" s="2">
        <v>37457</v>
      </c>
      <c r="K539" s="2">
        <v>0</v>
      </c>
      <c r="L539" s="2">
        <v>0</v>
      </c>
      <c r="M539" s="2">
        <v>-100570</v>
      </c>
      <c r="N539" s="2">
        <v>-100570</v>
      </c>
      <c r="O539" t="s">
        <v>1496</v>
      </c>
    </row>
    <row r="540" spans="1:15" x14ac:dyDescent="0.25">
      <c r="A540" s="1">
        <v>62453</v>
      </c>
      <c r="B540" t="s">
        <v>2521</v>
      </c>
      <c r="C540" t="s">
        <v>35</v>
      </c>
      <c r="D540" t="s">
        <v>34</v>
      </c>
      <c r="E540" t="s">
        <v>23</v>
      </c>
      <c r="F540" t="s">
        <v>63</v>
      </c>
      <c r="G540" t="s">
        <v>63</v>
      </c>
      <c r="H540" s="3">
        <v>4451334</v>
      </c>
      <c r="I540" t="s">
        <v>63</v>
      </c>
      <c r="J540" s="2">
        <v>294946</v>
      </c>
      <c r="K540" s="2">
        <v>0</v>
      </c>
      <c r="L540" s="2">
        <v>0</v>
      </c>
      <c r="M540" s="2">
        <v>-185311</v>
      </c>
      <c r="N540" s="2">
        <v>-185311</v>
      </c>
      <c r="O540" t="s">
        <v>2437</v>
      </c>
    </row>
    <row r="541" spans="1:15" x14ac:dyDescent="0.25">
      <c r="A541" s="1">
        <v>64969</v>
      </c>
      <c r="B541" t="s">
        <v>1413</v>
      </c>
      <c r="C541" t="s">
        <v>35</v>
      </c>
      <c r="D541" t="s">
        <v>34</v>
      </c>
      <c r="E541" t="s">
        <v>36</v>
      </c>
      <c r="F541" t="s">
        <v>63</v>
      </c>
      <c r="G541" t="s">
        <v>63</v>
      </c>
      <c r="H541" s="3">
        <v>250917</v>
      </c>
      <c r="I541" t="s">
        <v>21</v>
      </c>
      <c r="J541" s="2">
        <v>0</v>
      </c>
      <c r="K541" s="2">
        <v>0</v>
      </c>
      <c r="L541" s="2">
        <v>0</v>
      </c>
      <c r="M541" s="2">
        <v>22927</v>
      </c>
      <c r="N541" s="2">
        <v>22927</v>
      </c>
      <c r="O541" t="s">
        <v>1408</v>
      </c>
    </row>
    <row r="542" spans="1:15" x14ac:dyDescent="0.25">
      <c r="A542" s="1">
        <v>67306</v>
      </c>
      <c r="B542" t="s">
        <v>817</v>
      </c>
      <c r="C542" t="s">
        <v>35</v>
      </c>
      <c r="D542" t="s">
        <v>34</v>
      </c>
      <c r="E542" t="s">
        <v>23</v>
      </c>
      <c r="F542" t="s">
        <v>63</v>
      </c>
      <c r="G542" t="s">
        <v>63</v>
      </c>
      <c r="H542" s="3">
        <v>5893930</v>
      </c>
      <c r="I542" t="s">
        <v>21</v>
      </c>
      <c r="J542" s="2">
        <v>0</v>
      </c>
      <c r="K542" s="2">
        <v>0</v>
      </c>
      <c r="L542" s="2">
        <v>0</v>
      </c>
      <c r="M542" s="2">
        <v>-730475</v>
      </c>
      <c r="N542" s="2">
        <v>-743512</v>
      </c>
      <c r="O542" t="s">
        <v>4444</v>
      </c>
    </row>
    <row r="543" spans="1:15" x14ac:dyDescent="0.25">
      <c r="A543" s="1">
        <v>63145</v>
      </c>
      <c r="B543" t="s">
        <v>560</v>
      </c>
      <c r="C543" t="s">
        <v>35</v>
      </c>
      <c r="D543" t="s">
        <v>34</v>
      </c>
      <c r="E543" t="s">
        <v>36</v>
      </c>
      <c r="F543" t="s">
        <v>21</v>
      </c>
      <c r="G543" t="s">
        <v>63</v>
      </c>
      <c r="H543" s="3">
        <v>3367360</v>
      </c>
      <c r="I543" t="s">
        <v>63</v>
      </c>
      <c r="J543" s="2">
        <v>453991</v>
      </c>
      <c r="K543" s="2">
        <v>0</v>
      </c>
      <c r="L543" s="2">
        <v>0</v>
      </c>
      <c r="M543" s="2">
        <v>-282338</v>
      </c>
      <c r="N543" s="2">
        <v>-282338</v>
      </c>
      <c r="O543" t="s">
        <v>558</v>
      </c>
    </row>
    <row r="544" spans="1:15" x14ac:dyDescent="0.25">
      <c r="A544" s="1">
        <v>65473</v>
      </c>
      <c r="B544" t="s">
        <v>414</v>
      </c>
      <c r="C544" t="s">
        <v>35</v>
      </c>
      <c r="D544" t="s">
        <v>34</v>
      </c>
      <c r="E544" t="s">
        <v>36</v>
      </c>
      <c r="F544" t="s">
        <v>63</v>
      </c>
      <c r="G544" t="s">
        <v>63</v>
      </c>
      <c r="H544" s="3">
        <v>4782072</v>
      </c>
      <c r="I544" t="s">
        <v>21</v>
      </c>
      <c r="J544" s="2">
        <v>0</v>
      </c>
      <c r="K544" s="2">
        <v>0</v>
      </c>
      <c r="L544" s="2">
        <v>0</v>
      </c>
      <c r="M544" s="2">
        <v>86305</v>
      </c>
      <c r="N544" s="2">
        <v>86305</v>
      </c>
      <c r="O544" t="s">
        <v>378</v>
      </c>
    </row>
    <row r="545" spans="1:15" x14ac:dyDescent="0.25">
      <c r="A545" s="1">
        <v>61554</v>
      </c>
      <c r="B545" t="s">
        <v>516</v>
      </c>
      <c r="C545" t="s">
        <v>35</v>
      </c>
      <c r="D545" t="s">
        <v>34</v>
      </c>
      <c r="E545" t="s">
        <v>23</v>
      </c>
      <c r="F545" t="s">
        <v>63</v>
      </c>
      <c r="G545" t="s">
        <v>63</v>
      </c>
      <c r="H545" s="3">
        <v>-919366</v>
      </c>
      <c r="I545" t="s">
        <v>21</v>
      </c>
      <c r="J545" s="2">
        <v>0</v>
      </c>
      <c r="K545" s="2">
        <v>0</v>
      </c>
      <c r="L545" s="2">
        <v>0</v>
      </c>
      <c r="M545" s="2">
        <v>-321892</v>
      </c>
      <c r="N545" s="2">
        <v>-321892</v>
      </c>
      <c r="O545" t="s">
        <v>495</v>
      </c>
    </row>
    <row r="546" spans="1:15" x14ac:dyDescent="0.25">
      <c r="A546" s="1">
        <v>65675</v>
      </c>
      <c r="B546" t="s">
        <v>1104</v>
      </c>
      <c r="C546" t="s">
        <v>35</v>
      </c>
      <c r="D546" t="s">
        <v>34</v>
      </c>
      <c r="E546" t="s">
        <v>23</v>
      </c>
      <c r="F546" t="s">
        <v>63</v>
      </c>
      <c r="G546" t="s">
        <v>63</v>
      </c>
      <c r="H546" s="3">
        <v>10476037</v>
      </c>
      <c r="I546" t="s">
        <v>63</v>
      </c>
      <c r="J546" s="2">
        <v>310833</v>
      </c>
      <c r="K546" s="2">
        <v>0</v>
      </c>
      <c r="L546" s="2">
        <v>0</v>
      </c>
      <c r="M546" s="2">
        <v>-659999</v>
      </c>
      <c r="N546" s="2">
        <v>-659999</v>
      </c>
      <c r="O546" t="s">
        <v>1095</v>
      </c>
    </row>
    <row r="547" spans="1:15" x14ac:dyDescent="0.25">
      <c r="A547" s="1">
        <v>61605</v>
      </c>
      <c r="B547" t="s">
        <v>2224</v>
      </c>
      <c r="C547" t="s">
        <v>35</v>
      </c>
      <c r="D547" t="s">
        <v>34</v>
      </c>
      <c r="E547" t="s">
        <v>23</v>
      </c>
      <c r="F547" t="s">
        <v>63</v>
      </c>
      <c r="G547" t="s">
        <v>63</v>
      </c>
      <c r="H547" s="3">
        <v>868039</v>
      </c>
      <c r="I547" t="s">
        <v>63</v>
      </c>
      <c r="J547" s="2">
        <v>0</v>
      </c>
      <c r="K547" s="2">
        <v>0</v>
      </c>
      <c r="L547" s="2">
        <v>0</v>
      </c>
      <c r="M547" s="2">
        <v>-119787</v>
      </c>
      <c r="N547" s="2">
        <v>-119787</v>
      </c>
      <c r="O547" t="s">
        <v>49</v>
      </c>
    </row>
    <row r="548" spans="1:15" x14ac:dyDescent="0.25">
      <c r="A548" s="1">
        <v>66781</v>
      </c>
      <c r="B548" t="s">
        <v>3191</v>
      </c>
      <c r="C548" t="s">
        <v>35</v>
      </c>
      <c r="D548" t="s">
        <v>34</v>
      </c>
      <c r="E548" t="s">
        <v>36</v>
      </c>
      <c r="F548" t="s">
        <v>63</v>
      </c>
      <c r="G548" t="s">
        <v>63</v>
      </c>
      <c r="H548" s="3">
        <v>4078233</v>
      </c>
      <c r="I548" t="s">
        <v>63</v>
      </c>
      <c r="J548" s="2">
        <v>27842</v>
      </c>
      <c r="K548" s="2">
        <v>0</v>
      </c>
      <c r="L548" s="2">
        <v>0</v>
      </c>
      <c r="M548" s="2">
        <v>-389483</v>
      </c>
      <c r="N548" s="2">
        <v>-389483</v>
      </c>
      <c r="O548" t="s">
        <v>4443</v>
      </c>
    </row>
    <row r="549" spans="1:15" x14ac:dyDescent="0.25">
      <c r="A549" s="1">
        <v>66226</v>
      </c>
      <c r="B549" t="s">
        <v>3837</v>
      </c>
      <c r="C549" t="s">
        <v>35</v>
      </c>
      <c r="D549" t="s">
        <v>34</v>
      </c>
      <c r="E549" t="s">
        <v>36</v>
      </c>
      <c r="F549" t="s">
        <v>63</v>
      </c>
      <c r="G549" t="s">
        <v>63</v>
      </c>
      <c r="H549" s="3">
        <v>7978537</v>
      </c>
      <c r="I549" t="s">
        <v>63</v>
      </c>
      <c r="J549" s="2">
        <v>72561</v>
      </c>
      <c r="K549" s="2">
        <v>0</v>
      </c>
      <c r="L549" s="2">
        <v>0</v>
      </c>
      <c r="M549" s="2">
        <v>-291537</v>
      </c>
      <c r="N549" s="2">
        <v>-291537</v>
      </c>
      <c r="O549" t="s">
        <v>3835</v>
      </c>
    </row>
    <row r="550" spans="1:15" x14ac:dyDescent="0.25">
      <c r="A550" s="1">
        <v>67582</v>
      </c>
      <c r="B550" t="s">
        <v>821</v>
      </c>
      <c r="C550" t="s">
        <v>35</v>
      </c>
      <c r="D550" t="s">
        <v>34</v>
      </c>
      <c r="E550" t="s">
        <v>36</v>
      </c>
      <c r="F550" t="s">
        <v>63</v>
      </c>
      <c r="G550" t="s">
        <v>63</v>
      </c>
      <c r="H550" s="3">
        <v>4697120</v>
      </c>
      <c r="I550" t="s">
        <v>21</v>
      </c>
      <c r="J550" s="2">
        <v>0</v>
      </c>
      <c r="K550" s="2">
        <v>0</v>
      </c>
      <c r="L550" s="2">
        <v>0</v>
      </c>
      <c r="M550" s="2">
        <v>-592374</v>
      </c>
      <c r="N550" s="2">
        <v>-592374</v>
      </c>
      <c r="O550" t="s">
        <v>4442</v>
      </c>
    </row>
    <row r="551" spans="1:15" x14ac:dyDescent="0.25">
      <c r="A551" s="1">
        <v>60488</v>
      </c>
      <c r="B551" t="s">
        <v>4441</v>
      </c>
      <c r="C551" t="s">
        <v>35</v>
      </c>
      <c r="D551" t="s">
        <v>34</v>
      </c>
      <c r="E551" t="s">
        <v>23</v>
      </c>
      <c r="F551" t="s">
        <v>63</v>
      </c>
      <c r="G551" t="s">
        <v>21</v>
      </c>
      <c r="H551" s="3">
        <v>0</v>
      </c>
      <c r="I551" t="s">
        <v>21</v>
      </c>
      <c r="J551" s="2">
        <v>0</v>
      </c>
      <c r="K551" s="2">
        <v>0</v>
      </c>
      <c r="L551" s="2">
        <v>0</v>
      </c>
      <c r="M551" s="2">
        <v>-153946</v>
      </c>
      <c r="N551" s="2">
        <v>-153946</v>
      </c>
      <c r="O551" t="s">
        <v>2056</v>
      </c>
    </row>
    <row r="552" spans="1:15" x14ac:dyDescent="0.25">
      <c r="A552" s="1">
        <v>61210</v>
      </c>
      <c r="B552" t="s">
        <v>2442</v>
      </c>
      <c r="C552" t="s">
        <v>35</v>
      </c>
      <c r="D552" t="s">
        <v>34</v>
      </c>
      <c r="E552" t="s">
        <v>23</v>
      </c>
      <c r="F552" t="s">
        <v>63</v>
      </c>
      <c r="G552" t="s">
        <v>63</v>
      </c>
      <c r="H552" s="3">
        <v>-99018</v>
      </c>
      <c r="I552" t="s">
        <v>21</v>
      </c>
      <c r="J552" s="2">
        <v>0</v>
      </c>
      <c r="K552" s="2">
        <v>0</v>
      </c>
      <c r="L552" s="2">
        <v>0</v>
      </c>
      <c r="M552" s="2">
        <v>-357604</v>
      </c>
      <c r="N552" s="2">
        <v>-357604</v>
      </c>
      <c r="O552" t="s">
        <v>2437</v>
      </c>
    </row>
    <row r="553" spans="1:15" x14ac:dyDescent="0.25">
      <c r="A553" s="1">
        <v>61323</v>
      </c>
      <c r="B553" t="s">
        <v>2175</v>
      </c>
      <c r="C553" t="s">
        <v>35</v>
      </c>
      <c r="D553" t="s">
        <v>34</v>
      </c>
      <c r="E553" t="s">
        <v>36</v>
      </c>
      <c r="F553" t="s">
        <v>63</v>
      </c>
      <c r="G553" t="s">
        <v>63</v>
      </c>
      <c r="H553" s="3">
        <v>794197</v>
      </c>
      <c r="I553" t="s">
        <v>21</v>
      </c>
      <c r="J553" s="2">
        <v>0</v>
      </c>
      <c r="K553" s="2">
        <v>0</v>
      </c>
      <c r="L553" s="2">
        <v>0</v>
      </c>
      <c r="M553" s="2">
        <v>119138</v>
      </c>
      <c r="N553" s="2">
        <v>299869</v>
      </c>
      <c r="O553" t="s">
        <v>49</v>
      </c>
    </row>
    <row r="554" spans="1:15" x14ac:dyDescent="0.25">
      <c r="A554" s="1">
        <v>67249</v>
      </c>
      <c r="B554" t="s">
        <v>720</v>
      </c>
      <c r="C554" t="s">
        <v>35</v>
      </c>
      <c r="D554" t="s">
        <v>34</v>
      </c>
      <c r="E554" t="s">
        <v>23</v>
      </c>
      <c r="F554" t="s">
        <v>63</v>
      </c>
      <c r="G554" t="s">
        <v>63</v>
      </c>
      <c r="H554" s="3">
        <v>3856825</v>
      </c>
      <c r="I554" t="s">
        <v>63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t="s">
        <v>686</v>
      </c>
    </row>
    <row r="555" spans="1:15" x14ac:dyDescent="0.25">
      <c r="A555" s="1">
        <v>67070</v>
      </c>
      <c r="B555" t="s">
        <v>4022</v>
      </c>
      <c r="C555" t="s">
        <v>35</v>
      </c>
      <c r="D555" t="s">
        <v>34</v>
      </c>
      <c r="E555" t="s">
        <v>36</v>
      </c>
      <c r="F555" t="s">
        <v>63</v>
      </c>
      <c r="G555" t="s">
        <v>63</v>
      </c>
      <c r="H555" s="3">
        <v>8472710</v>
      </c>
      <c r="I555" t="s">
        <v>63</v>
      </c>
      <c r="J555" s="2">
        <v>41844</v>
      </c>
      <c r="K555" s="2">
        <v>0</v>
      </c>
      <c r="L555" s="2">
        <v>0</v>
      </c>
      <c r="M555" s="2">
        <v>-372968</v>
      </c>
      <c r="N555" s="2">
        <v>-372968</v>
      </c>
      <c r="O555" t="s">
        <v>4020</v>
      </c>
    </row>
    <row r="556" spans="1:15" x14ac:dyDescent="0.25">
      <c r="A556" s="1">
        <v>67190</v>
      </c>
      <c r="B556" t="s">
        <v>1142</v>
      </c>
      <c r="C556" t="s">
        <v>35</v>
      </c>
      <c r="D556" t="s">
        <v>34</v>
      </c>
      <c r="E556" t="s">
        <v>23</v>
      </c>
      <c r="F556" t="s">
        <v>63</v>
      </c>
      <c r="G556" t="s">
        <v>63</v>
      </c>
      <c r="H556" s="3">
        <v>7051408</v>
      </c>
      <c r="I556" t="s">
        <v>21</v>
      </c>
      <c r="J556" s="2">
        <v>0</v>
      </c>
      <c r="K556" s="2">
        <v>0</v>
      </c>
      <c r="L556" s="2">
        <v>0</v>
      </c>
      <c r="M556" s="2">
        <v>-1616358</v>
      </c>
      <c r="N556" s="2">
        <v>-1616358</v>
      </c>
      <c r="O556" t="s">
        <v>1135</v>
      </c>
    </row>
    <row r="557" spans="1:15" x14ac:dyDescent="0.25">
      <c r="A557" s="1">
        <v>60791</v>
      </c>
      <c r="B557" t="s">
        <v>4440</v>
      </c>
      <c r="C557" t="s">
        <v>35</v>
      </c>
      <c r="D557" t="s">
        <v>34</v>
      </c>
      <c r="E557" t="s">
        <v>36</v>
      </c>
      <c r="F557" t="s">
        <v>63</v>
      </c>
      <c r="G557" t="s">
        <v>21</v>
      </c>
      <c r="H557" s="3">
        <v>0</v>
      </c>
      <c r="I557" t="s">
        <v>63</v>
      </c>
      <c r="J557" s="2">
        <v>0</v>
      </c>
      <c r="K557" s="2">
        <v>0</v>
      </c>
      <c r="L557" s="2">
        <v>0</v>
      </c>
      <c r="M557" s="2">
        <v>-1369</v>
      </c>
      <c r="N557" s="2">
        <v>572580</v>
      </c>
      <c r="O557" t="s">
        <v>4439</v>
      </c>
    </row>
    <row r="558" spans="1:15" x14ac:dyDescent="0.25">
      <c r="A558" s="1">
        <v>61692</v>
      </c>
      <c r="B558" t="s">
        <v>1181</v>
      </c>
      <c r="C558" t="s">
        <v>35</v>
      </c>
      <c r="D558" t="s">
        <v>34</v>
      </c>
      <c r="E558" t="s">
        <v>36</v>
      </c>
      <c r="F558" t="s">
        <v>63</v>
      </c>
      <c r="G558" t="s">
        <v>63</v>
      </c>
      <c r="H558" s="3">
        <v>-31219</v>
      </c>
      <c r="I558" t="s">
        <v>21</v>
      </c>
      <c r="J558" s="2">
        <v>0</v>
      </c>
      <c r="K558" s="2">
        <v>0</v>
      </c>
      <c r="L558" s="2">
        <v>0</v>
      </c>
      <c r="M558" s="2">
        <v>-53255</v>
      </c>
      <c r="N558" s="2">
        <v>-53255</v>
      </c>
      <c r="O558" t="s">
        <v>1162</v>
      </c>
    </row>
    <row r="559" spans="1:15" x14ac:dyDescent="0.25">
      <c r="A559" s="1">
        <v>66722</v>
      </c>
      <c r="B559" t="s">
        <v>1725</v>
      </c>
      <c r="C559" t="s">
        <v>35</v>
      </c>
      <c r="D559" t="s">
        <v>34</v>
      </c>
      <c r="E559" t="s">
        <v>23</v>
      </c>
      <c r="F559" t="s">
        <v>63</v>
      </c>
      <c r="G559" t="s">
        <v>63</v>
      </c>
      <c r="H559" s="3">
        <v>9866982</v>
      </c>
      <c r="I559" t="s">
        <v>63</v>
      </c>
      <c r="J559" s="2">
        <v>69693</v>
      </c>
      <c r="K559" s="2">
        <v>0</v>
      </c>
      <c r="L559" s="2">
        <v>0</v>
      </c>
      <c r="M559" s="2">
        <v>-544802</v>
      </c>
      <c r="N559" s="2">
        <v>-544802</v>
      </c>
      <c r="O559" t="s">
        <v>1713</v>
      </c>
    </row>
    <row r="560" spans="1:15" x14ac:dyDescent="0.25">
      <c r="A560" s="1">
        <v>60343</v>
      </c>
      <c r="B560" t="s">
        <v>2062</v>
      </c>
      <c r="C560" t="s">
        <v>35</v>
      </c>
      <c r="D560" t="s">
        <v>34</v>
      </c>
      <c r="E560" t="s">
        <v>4280</v>
      </c>
      <c r="F560" t="s">
        <v>63</v>
      </c>
      <c r="G560" t="s">
        <v>63</v>
      </c>
      <c r="H560" s="3">
        <v>0</v>
      </c>
      <c r="I560" t="s">
        <v>63</v>
      </c>
      <c r="J560" s="2">
        <v>-31665</v>
      </c>
      <c r="K560" s="2">
        <v>0</v>
      </c>
      <c r="L560" s="2">
        <v>0</v>
      </c>
      <c r="M560" s="2">
        <v>0</v>
      </c>
      <c r="N560" s="2">
        <v>0</v>
      </c>
      <c r="O560" t="s">
        <v>2060</v>
      </c>
    </row>
    <row r="561" spans="1:15" x14ac:dyDescent="0.25">
      <c r="A561" s="1">
        <v>66908</v>
      </c>
      <c r="B561" t="s">
        <v>3931</v>
      </c>
      <c r="C561" t="s">
        <v>35</v>
      </c>
      <c r="D561" t="s">
        <v>34</v>
      </c>
      <c r="E561" t="s">
        <v>23</v>
      </c>
      <c r="F561" t="s">
        <v>63</v>
      </c>
      <c r="G561" t="s">
        <v>21</v>
      </c>
      <c r="H561" s="3">
        <v>5086068</v>
      </c>
      <c r="I561" t="s">
        <v>21</v>
      </c>
      <c r="J561" s="2">
        <v>0</v>
      </c>
      <c r="K561" s="2">
        <v>0</v>
      </c>
      <c r="L561" s="2">
        <v>0</v>
      </c>
      <c r="M561" s="2">
        <v>-675322</v>
      </c>
      <c r="N561" s="2">
        <v>-675322</v>
      </c>
      <c r="O561" t="s">
        <v>3904</v>
      </c>
    </row>
    <row r="562" spans="1:15" x14ac:dyDescent="0.25">
      <c r="A562" s="1">
        <v>66661</v>
      </c>
      <c r="B562" t="s">
        <v>646</v>
      </c>
      <c r="C562" t="s">
        <v>35</v>
      </c>
      <c r="D562" t="s">
        <v>34</v>
      </c>
      <c r="E562" t="s">
        <v>36</v>
      </c>
      <c r="F562" t="s">
        <v>63</v>
      </c>
      <c r="G562" t="s">
        <v>63</v>
      </c>
      <c r="H562" s="3">
        <v>6510159</v>
      </c>
      <c r="I562" t="s">
        <v>21</v>
      </c>
      <c r="J562" s="2">
        <v>0</v>
      </c>
      <c r="K562" s="2">
        <v>0</v>
      </c>
      <c r="L562" s="2">
        <v>0</v>
      </c>
      <c r="M562" s="2">
        <v>-212066</v>
      </c>
      <c r="N562" s="2">
        <v>-212066</v>
      </c>
      <c r="O562" t="s">
        <v>632</v>
      </c>
    </row>
    <row r="563" spans="1:15" x14ac:dyDescent="0.25">
      <c r="A563" s="1">
        <v>61986</v>
      </c>
      <c r="B563" t="s">
        <v>2401</v>
      </c>
      <c r="C563" t="s">
        <v>35</v>
      </c>
      <c r="D563" t="s">
        <v>34</v>
      </c>
      <c r="E563" t="s">
        <v>23</v>
      </c>
      <c r="F563" t="s">
        <v>63</v>
      </c>
      <c r="G563" t="s">
        <v>63</v>
      </c>
      <c r="H563" s="3">
        <v>2590031</v>
      </c>
      <c r="I563" t="s">
        <v>63</v>
      </c>
      <c r="J563" s="2">
        <v>77504</v>
      </c>
      <c r="K563" s="2">
        <v>0</v>
      </c>
      <c r="L563" s="2">
        <v>0</v>
      </c>
      <c r="M563" s="2">
        <v>-247340</v>
      </c>
      <c r="N563" s="2">
        <v>-247340</v>
      </c>
      <c r="O563" t="s">
        <v>2281</v>
      </c>
    </row>
    <row r="564" spans="1:15" x14ac:dyDescent="0.25">
      <c r="A564" s="1">
        <v>78308</v>
      </c>
      <c r="B564" t="s">
        <v>838</v>
      </c>
      <c r="C564" t="s">
        <v>35</v>
      </c>
      <c r="D564" t="s">
        <v>34</v>
      </c>
      <c r="E564" t="s">
        <v>23</v>
      </c>
      <c r="F564" t="s">
        <v>63</v>
      </c>
      <c r="G564" t="s">
        <v>63</v>
      </c>
      <c r="H564" s="3">
        <v>1212980</v>
      </c>
      <c r="I564" t="s">
        <v>63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t="s">
        <v>4438</v>
      </c>
    </row>
    <row r="565" spans="1:15" x14ac:dyDescent="0.25">
      <c r="A565" s="1">
        <v>66230</v>
      </c>
      <c r="B565" t="s">
        <v>805</v>
      </c>
      <c r="C565" t="s">
        <v>35</v>
      </c>
      <c r="D565" t="s">
        <v>34</v>
      </c>
      <c r="E565" t="s">
        <v>23</v>
      </c>
      <c r="F565" t="s">
        <v>63</v>
      </c>
      <c r="G565" t="s">
        <v>63</v>
      </c>
      <c r="H565" s="3">
        <v>11729644</v>
      </c>
      <c r="I565" t="s">
        <v>21</v>
      </c>
      <c r="J565" s="2">
        <v>0</v>
      </c>
      <c r="K565" s="2">
        <v>0</v>
      </c>
      <c r="L565" s="2">
        <v>0</v>
      </c>
      <c r="M565" s="2">
        <v>-462808</v>
      </c>
      <c r="N565" s="2">
        <v>-462808</v>
      </c>
      <c r="O565" t="s">
        <v>4437</v>
      </c>
    </row>
    <row r="566" spans="1:15" x14ac:dyDescent="0.25">
      <c r="A566" s="1">
        <v>60964</v>
      </c>
      <c r="B566" t="s">
        <v>4436</v>
      </c>
      <c r="C566" t="s">
        <v>35</v>
      </c>
      <c r="D566" t="s">
        <v>34</v>
      </c>
      <c r="E566" t="s">
        <v>36</v>
      </c>
      <c r="F566" t="s">
        <v>63</v>
      </c>
      <c r="G566" t="s">
        <v>21</v>
      </c>
      <c r="H566" s="3">
        <v>0</v>
      </c>
      <c r="I566" t="s">
        <v>63</v>
      </c>
      <c r="J566" s="2">
        <v>0</v>
      </c>
      <c r="K566" s="2">
        <v>15077</v>
      </c>
      <c r="L566" s="2">
        <v>0</v>
      </c>
      <c r="M566" s="2">
        <v>67843</v>
      </c>
      <c r="N566" s="2">
        <v>67843</v>
      </c>
      <c r="O566" t="s">
        <v>2065</v>
      </c>
    </row>
    <row r="567" spans="1:15" x14ac:dyDescent="0.25">
      <c r="A567" s="1">
        <v>66329</v>
      </c>
      <c r="B567" t="s">
        <v>1244</v>
      </c>
      <c r="C567" t="s">
        <v>35</v>
      </c>
      <c r="D567" t="s">
        <v>34</v>
      </c>
      <c r="E567" t="s">
        <v>23</v>
      </c>
      <c r="F567" t="s">
        <v>63</v>
      </c>
      <c r="G567" t="s">
        <v>63</v>
      </c>
      <c r="H567" s="3">
        <v>5150916</v>
      </c>
      <c r="I567" t="s">
        <v>63</v>
      </c>
      <c r="J567" s="2">
        <v>231938</v>
      </c>
      <c r="K567" s="2">
        <v>0</v>
      </c>
      <c r="L567" s="2">
        <v>0</v>
      </c>
      <c r="M567" s="2">
        <v>-383174</v>
      </c>
      <c r="N567" s="2">
        <v>-562212</v>
      </c>
      <c r="O567" t="s">
        <v>1239</v>
      </c>
    </row>
    <row r="568" spans="1:15" x14ac:dyDescent="0.25">
      <c r="A568" s="1">
        <v>67381</v>
      </c>
      <c r="B568" t="s">
        <v>1899</v>
      </c>
      <c r="C568" t="s">
        <v>35</v>
      </c>
      <c r="D568" t="s">
        <v>34</v>
      </c>
      <c r="E568" t="s">
        <v>23</v>
      </c>
      <c r="F568" t="s">
        <v>63</v>
      </c>
      <c r="G568" t="s">
        <v>63</v>
      </c>
      <c r="H568" s="3">
        <v>-1215020</v>
      </c>
      <c r="I568" t="s">
        <v>21</v>
      </c>
      <c r="J568" s="2">
        <v>0</v>
      </c>
      <c r="K568" s="2">
        <v>0</v>
      </c>
      <c r="L568" s="2">
        <v>0</v>
      </c>
      <c r="M568" s="2">
        <v>-1650948</v>
      </c>
      <c r="N568" s="2">
        <v>-1650948</v>
      </c>
      <c r="O568" t="s">
        <v>1882</v>
      </c>
    </row>
    <row r="569" spans="1:15" x14ac:dyDescent="0.25">
      <c r="A569" s="1">
        <v>67594</v>
      </c>
      <c r="B569" t="s">
        <v>827</v>
      </c>
      <c r="C569" t="s">
        <v>35</v>
      </c>
      <c r="D569" t="s">
        <v>34</v>
      </c>
      <c r="E569" t="s">
        <v>23</v>
      </c>
      <c r="F569" t="s">
        <v>63</v>
      </c>
      <c r="G569" t="s">
        <v>63</v>
      </c>
      <c r="H569" s="3">
        <v>350001</v>
      </c>
      <c r="I569" t="s">
        <v>63</v>
      </c>
      <c r="J569" s="2">
        <v>0</v>
      </c>
      <c r="K569" s="2">
        <v>0</v>
      </c>
      <c r="L569" s="2">
        <v>0</v>
      </c>
      <c r="M569" s="2">
        <v>1</v>
      </c>
      <c r="N569" s="2">
        <v>1</v>
      </c>
      <c r="O569" t="s">
        <v>4435</v>
      </c>
    </row>
    <row r="570" spans="1:15" x14ac:dyDescent="0.25">
      <c r="A570" s="1">
        <v>65511</v>
      </c>
      <c r="B570" t="s">
        <v>617</v>
      </c>
      <c r="C570" t="s">
        <v>35</v>
      </c>
      <c r="D570" t="s">
        <v>34</v>
      </c>
      <c r="E570" t="s">
        <v>23</v>
      </c>
      <c r="F570" t="s">
        <v>63</v>
      </c>
      <c r="G570" t="s">
        <v>63</v>
      </c>
      <c r="H570" s="3">
        <v>5133624</v>
      </c>
      <c r="I570" t="s">
        <v>21</v>
      </c>
      <c r="J570" s="2">
        <v>0</v>
      </c>
      <c r="K570" s="2">
        <v>0</v>
      </c>
      <c r="L570" s="2">
        <v>0</v>
      </c>
      <c r="M570" s="2">
        <v>-145563</v>
      </c>
      <c r="N570" s="2">
        <v>-145563</v>
      </c>
      <c r="O570" t="s">
        <v>591</v>
      </c>
    </row>
    <row r="571" spans="1:15" x14ac:dyDescent="0.25">
      <c r="A571" s="1">
        <v>63698</v>
      </c>
      <c r="B571" t="s">
        <v>137</v>
      </c>
      <c r="C571" t="s">
        <v>35</v>
      </c>
      <c r="D571" t="s">
        <v>34</v>
      </c>
      <c r="E571" t="s">
        <v>23</v>
      </c>
      <c r="F571" t="s">
        <v>63</v>
      </c>
      <c r="G571" t="s">
        <v>63</v>
      </c>
      <c r="H571" s="3">
        <v>3174069</v>
      </c>
      <c r="I571" t="s">
        <v>63</v>
      </c>
      <c r="J571" s="2">
        <v>58002</v>
      </c>
      <c r="K571" s="2">
        <v>0</v>
      </c>
      <c r="L571" s="2">
        <v>0</v>
      </c>
      <c r="M571" s="2">
        <v>-149552</v>
      </c>
      <c r="N571" s="2">
        <v>-149552</v>
      </c>
      <c r="O571" t="s">
        <v>118</v>
      </c>
    </row>
    <row r="572" spans="1:15" x14ac:dyDescent="0.25">
      <c r="A572" s="1">
        <v>63372</v>
      </c>
      <c r="B572" t="s">
        <v>2436</v>
      </c>
      <c r="C572" t="s">
        <v>35</v>
      </c>
      <c r="D572" t="s">
        <v>34</v>
      </c>
      <c r="E572" t="s">
        <v>23</v>
      </c>
      <c r="F572" t="s">
        <v>63</v>
      </c>
      <c r="G572" t="s">
        <v>63</v>
      </c>
      <c r="H572" s="3">
        <v>3114260</v>
      </c>
      <c r="I572" t="s">
        <v>63</v>
      </c>
      <c r="J572" s="2">
        <v>17580</v>
      </c>
      <c r="K572" s="2">
        <v>0</v>
      </c>
      <c r="L572" s="2">
        <v>0</v>
      </c>
      <c r="M572" s="2">
        <v>-212236</v>
      </c>
      <c r="N572" s="2">
        <v>-212236</v>
      </c>
      <c r="O572" t="s">
        <v>4434</v>
      </c>
    </row>
    <row r="573" spans="1:15" x14ac:dyDescent="0.25">
      <c r="A573" s="1">
        <v>62547</v>
      </c>
      <c r="B573" t="s">
        <v>1010</v>
      </c>
      <c r="C573" t="s">
        <v>35</v>
      </c>
      <c r="D573" t="s">
        <v>34</v>
      </c>
      <c r="E573" t="s">
        <v>36</v>
      </c>
      <c r="F573" t="s">
        <v>63</v>
      </c>
      <c r="G573" t="s">
        <v>63</v>
      </c>
      <c r="H573" s="3">
        <v>1244977</v>
      </c>
      <c r="I573" t="s">
        <v>63</v>
      </c>
      <c r="J573" s="2">
        <v>122274</v>
      </c>
      <c r="K573" s="2">
        <v>0</v>
      </c>
      <c r="L573" s="2">
        <v>0</v>
      </c>
      <c r="M573" s="2">
        <v>285107</v>
      </c>
      <c r="N573" s="2">
        <v>285107</v>
      </c>
      <c r="O573" t="s">
        <v>1004</v>
      </c>
    </row>
    <row r="574" spans="1:15" x14ac:dyDescent="0.25">
      <c r="A574" s="1">
        <v>62872</v>
      </c>
      <c r="B574" t="s">
        <v>2785</v>
      </c>
      <c r="C574" t="s">
        <v>35</v>
      </c>
      <c r="D574" t="s">
        <v>34</v>
      </c>
      <c r="E574" t="s">
        <v>23</v>
      </c>
      <c r="F574" t="s">
        <v>63</v>
      </c>
      <c r="G574" t="s">
        <v>63</v>
      </c>
      <c r="H574" s="3">
        <v>3561407</v>
      </c>
      <c r="I574" t="s">
        <v>63</v>
      </c>
      <c r="J574" s="2">
        <v>47999</v>
      </c>
      <c r="K574" s="2">
        <v>0</v>
      </c>
      <c r="L574" s="2">
        <v>0</v>
      </c>
      <c r="M574" s="2">
        <v>341023</v>
      </c>
      <c r="N574" s="2">
        <v>340690</v>
      </c>
      <c r="O574" t="s">
        <v>2726</v>
      </c>
    </row>
    <row r="575" spans="1:15" x14ac:dyDescent="0.25">
      <c r="A575" s="1">
        <v>67324</v>
      </c>
      <c r="B575" t="s">
        <v>3995</v>
      </c>
      <c r="C575" t="s">
        <v>35</v>
      </c>
      <c r="D575" t="s">
        <v>34</v>
      </c>
      <c r="E575" t="s">
        <v>36</v>
      </c>
      <c r="F575" t="s">
        <v>63</v>
      </c>
      <c r="G575" t="s">
        <v>63</v>
      </c>
      <c r="H575" s="3">
        <v>614475</v>
      </c>
      <c r="I575" t="s">
        <v>21</v>
      </c>
      <c r="J575" s="2">
        <v>162942</v>
      </c>
      <c r="K575" s="2">
        <v>0</v>
      </c>
      <c r="L575" s="2">
        <v>0</v>
      </c>
      <c r="M575" s="2">
        <v>-730453</v>
      </c>
      <c r="N575" s="2">
        <v>-730453</v>
      </c>
      <c r="O575" t="s">
        <v>3958</v>
      </c>
    </row>
    <row r="576" spans="1:15" x14ac:dyDescent="0.25">
      <c r="A576" s="1">
        <v>61922</v>
      </c>
      <c r="B576" t="s">
        <v>2394</v>
      </c>
      <c r="C576" t="s">
        <v>35</v>
      </c>
      <c r="D576" t="s">
        <v>34</v>
      </c>
      <c r="E576" t="s">
        <v>23</v>
      </c>
      <c r="F576" t="s">
        <v>63</v>
      </c>
      <c r="G576" t="s">
        <v>63</v>
      </c>
      <c r="H576" s="3">
        <v>507327</v>
      </c>
      <c r="I576" t="s">
        <v>63</v>
      </c>
      <c r="J576" s="2">
        <v>66159</v>
      </c>
      <c r="K576" s="2">
        <v>0</v>
      </c>
      <c r="L576" s="2">
        <v>0</v>
      </c>
      <c r="M576" s="2">
        <v>-275668</v>
      </c>
      <c r="N576" s="2">
        <v>-275668</v>
      </c>
      <c r="O576" t="s">
        <v>2281</v>
      </c>
    </row>
    <row r="577" spans="1:15" x14ac:dyDescent="0.25">
      <c r="A577" s="1">
        <v>61184</v>
      </c>
      <c r="B577" t="s">
        <v>3620</v>
      </c>
      <c r="C577" t="s">
        <v>35</v>
      </c>
      <c r="D577" t="s">
        <v>34</v>
      </c>
      <c r="E577" t="s">
        <v>36</v>
      </c>
      <c r="F577" t="s">
        <v>63</v>
      </c>
      <c r="G577" t="s">
        <v>63</v>
      </c>
      <c r="H577" s="3">
        <v>603888</v>
      </c>
      <c r="I577" t="s">
        <v>21</v>
      </c>
      <c r="J577" s="2">
        <v>0</v>
      </c>
      <c r="K577" s="2">
        <v>0</v>
      </c>
      <c r="L577" s="2">
        <v>0</v>
      </c>
      <c r="M577" s="2">
        <v>-82367</v>
      </c>
      <c r="N577" s="2">
        <v>-82367</v>
      </c>
      <c r="O577" t="s">
        <v>3589</v>
      </c>
    </row>
    <row r="578" spans="1:15" x14ac:dyDescent="0.25">
      <c r="A578" s="1">
        <v>60794</v>
      </c>
      <c r="B578" t="s">
        <v>4433</v>
      </c>
      <c r="C578" t="s">
        <v>35</v>
      </c>
      <c r="D578" t="s">
        <v>34</v>
      </c>
      <c r="E578" t="s">
        <v>36</v>
      </c>
      <c r="F578" t="s">
        <v>63</v>
      </c>
      <c r="G578" t="s">
        <v>21</v>
      </c>
      <c r="H578" s="3">
        <v>0</v>
      </c>
      <c r="I578" t="s">
        <v>63</v>
      </c>
      <c r="J578" s="2">
        <v>19849</v>
      </c>
      <c r="K578" s="2">
        <v>0</v>
      </c>
      <c r="L578" s="2">
        <v>0</v>
      </c>
      <c r="M578" s="2">
        <v>-98613</v>
      </c>
      <c r="N578" s="2">
        <v>-98613</v>
      </c>
      <c r="O578" t="s">
        <v>2065</v>
      </c>
    </row>
    <row r="579" spans="1:15" x14ac:dyDescent="0.25">
      <c r="A579" s="1">
        <v>62179</v>
      </c>
      <c r="B579" t="s">
        <v>2423</v>
      </c>
      <c r="C579" t="s">
        <v>35</v>
      </c>
      <c r="D579" t="s">
        <v>34</v>
      </c>
      <c r="E579" t="s">
        <v>23</v>
      </c>
      <c r="F579" t="s">
        <v>63</v>
      </c>
      <c r="G579" t="s">
        <v>63</v>
      </c>
      <c r="H579" s="3">
        <v>427481</v>
      </c>
      <c r="I579" t="s">
        <v>63</v>
      </c>
      <c r="J579" s="2">
        <v>26404</v>
      </c>
      <c r="K579" s="2">
        <v>0</v>
      </c>
      <c r="L579" s="2">
        <v>0</v>
      </c>
      <c r="M579" s="2">
        <v>-73750</v>
      </c>
      <c r="N579" s="2">
        <v>-73750</v>
      </c>
      <c r="O579" t="s">
        <v>2281</v>
      </c>
    </row>
    <row r="580" spans="1:15" x14ac:dyDescent="0.25">
      <c r="A580" s="1">
        <v>64951</v>
      </c>
      <c r="B580" t="s">
        <v>357</v>
      </c>
      <c r="C580" t="s">
        <v>35</v>
      </c>
      <c r="D580" t="s">
        <v>34</v>
      </c>
      <c r="E580" t="s">
        <v>23</v>
      </c>
      <c r="F580" t="s">
        <v>63</v>
      </c>
      <c r="G580" t="s">
        <v>63</v>
      </c>
      <c r="H580" s="3">
        <v>70665310</v>
      </c>
      <c r="I580" t="s">
        <v>63</v>
      </c>
      <c r="J580" s="2">
        <v>0</v>
      </c>
      <c r="K580" s="2">
        <v>59644</v>
      </c>
      <c r="L580" s="2">
        <v>0</v>
      </c>
      <c r="M580" s="2">
        <v>-244147</v>
      </c>
      <c r="N580" s="2">
        <v>-244147</v>
      </c>
      <c r="O580" t="s">
        <v>4328</v>
      </c>
    </row>
    <row r="581" spans="1:15" x14ac:dyDescent="0.25">
      <c r="A581" s="1">
        <v>65634</v>
      </c>
      <c r="B581" t="s">
        <v>3099</v>
      </c>
      <c r="C581" t="s">
        <v>35</v>
      </c>
      <c r="D581" t="s">
        <v>34</v>
      </c>
      <c r="E581" t="s">
        <v>23</v>
      </c>
      <c r="F581" t="s">
        <v>63</v>
      </c>
      <c r="G581" t="s">
        <v>63</v>
      </c>
      <c r="H581" s="3">
        <v>4455915</v>
      </c>
      <c r="I581" t="s">
        <v>63</v>
      </c>
      <c r="J581" s="2">
        <v>25053</v>
      </c>
      <c r="K581" s="2">
        <v>0</v>
      </c>
      <c r="L581" s="2">
        <v>0</v>
      </c>
      <c r="M581" s="2">
        <v>-287701</v>
      </c>
      <c r="N581" s="2">
        <v>-287701</v>
      </c>
      <c r="O581" t="s">
        <v>3074</v>
      </c>
    </row>
    <row r="582" spans="1:15" x14ac:dyDescent="0.25">
      <c r="A582" s="1">
        <v>62397</v>
      </c>
      <c r="B582" t="s">
        <v>548</v>
      </c>
      <c r="C582" t="s">
        <v>35</v>
      </c>
      <c r="D582" t="s">
        <v>34</v>
      </c>
      <c r="E582" t="s">
        <v>23</v>
      </c>
      <c r="F582" t="s">
        <v>63</v>
      </c>
      <c r="G582" t="s">
        <v>63</v>
      </c>
      <c r="H582" s="3">
        <v>680533</v>
      </c>
      <c r="I582" t="s">
        <v>63</v>
      </c>
      <c r="J582" s="2">
        <v>268831</v>
      </c>
      <c r="K582" s="2">
        <v>0</v>
      </c>
      <c r="L582" s="2">
        <v>0</v>
      </c>
      <c r="M582" s="2">
        <v>-326428</v>
      </c>
      <c r="N582" s="2">
        <v>-326428</v>
      </c>
      <c r="O582" t="s">
        <v>533</v>
      </c>
    </row>
    <row r="583" spans="1:15" x14ac:dyDescent="0.25">
      <c r="A583" s="1">
        <v>61950</v>
      </c>
      <c r="B583" t="s">
        <v>2536</v>
      </c>
      <c r="C583" t="s">
        <v>35</v>
      </c>
      <c r="D583" t="s">
        <v>34</v>
      </c>
      <c r="E583" t="s">
        <v>23</v>
      </c>
      <c r="F583" t="s">
        <v>63</v>
      </c>
      <c r="G583" t="s">
        <v>63</v>
      </c>
      <c r="H583" s="3">
        <v>0</v>
      </c>
      <c r="I583" t="s">
        <v>63</v>
      </c>
      <c r="J583" s="2">
        <v>0</v>
      </c>
      <c r="K583" s="2">
        <v>0</v>
      </c>
      <c r="L583" s="2">
        <v>0</v>
      </c>
      <c r="M583" s="2">
        <v>0</v>
      </c>
      <c r="N583" s="2">
        <v>0</v>
      </c>
      <c r="O583" t="s">
        <v>27</v>
      </c>
    </row>
    <row r="584" spans="1:15" x14ac:dyDescent="0.25">
      <c r="A584" s="1">
        <v>66994</v>
      </c>
      <c r="B584" t="s">
        <v>811</v>
      </c>
      <c r="C584" t="s">
        <v>35</v>
      </c>
      <c r="D584" t="s">
        <v>34</v>
      </c>
      <c r="E584" t="s">
        <v>23</v>
      </c>
      <c r="F584" t="s">
        <v>63</v>
      </c>
      <c r="G584" t="s">
        <v>63</v>
      </c>
      <c r="H584" s="3">
        <v>17602919</v>
      </c>
      <c r="I584" t="s">
        <v>21</v>
      </c>
      <c r="J584" s="2">
        <v>0</v>
      </c>
      <c r="K584" s="2">
        <v>0</v>
      </c>
      <c r="L584" s="2">
        <v>0</v>
      </c>
      <c r="M584" s="2">
        <v>-1564669</v>
      </c>
      <c r="N584" s="2">
        <v>-1564669</v>
      </c>
      <c r="O584" t="s">
        <v>4432</v>
      </c>
    </row>
    <row r="585" spans="1:15" x14ac:dyDescent="0.25">
      <c r="A585" s="1">
        <v>64397</v>
      </c>
      <c r="B585" t="s">
        <v>238</v>
      </c>
      <c r="C585" t="s">
        <v>35</v>
      </c>
      <c r="D585" t="s">
        <v>34</v>
      </c>
      <c r="E585" t="s">
        <v>23</v>
      </c>
      <c r="F585" t="s">
        <v>63</v>
      </c>
      <c r="G585" t="s">
        <v>63</v>
      </c>
      <c r="H585" s="3">
        <v>1212333</v>
      </c>
      <c r="I585" t="s">
        <v>63</v>
      </c>
      <c r="J585" s="2">
        <v>0</v>
      </c>
      <c r="K585" s="2">
        <v>19441</v>
      </c>
      <c r="L585" s="2">
        <v>0</v>
      </c>
      <c r="M585" s="2">
        <v>-74422</v>
      </c>
      <c r="N585" s="2">
        <v>-74422</v>
      </c>
      <c r="O585" t="s">
        <v>4431</v>
      </c>
    </row>
    <row r="586" spans="1:15" x14ac:dyDescent="0.25">
      <c r="A586" s="1">
        <v>61684</v>
      </c>
      <c r="B586" t="s">
        <v>2331</v>
      </c>
      <c r="C586" t="s">
        <v>35</v>
      </c>
      <c r="D586" t="s">
        <v>34</v>
      </c>
      <c r="E586" t="s">
        <v>23</v>
      </c>
      <c r="F586" t="s">
        <v>63</v>
      </c>
      <c r="G586" t="s">
        <v>63</v>
      </c>
      <c r="H586" s="3">
        <v>-1</v>
      </c>
      <c r="I586" t="s">
        <v>63</v>
      </c>
      <c r="J586" s="2">
        <v>39030</v>
      </c>
      <c r="K586" s="2">
        <v>0</v>
      </c>
      <c r="L586" s="2">
        <v>0</v>
      </c>
      <c r="M586" s="2">
        <v>-157121</v>
      </c>
      <c r="N586" s="2">
        <v>-157121</v>
      </c>
      <c r="O586" t="s">
        <v>2281</v>
      </c>
    </row>
    <row r="587" spans="1:15" x14ac:dyDescent="0.25">
      <c r="A587" s="1">
        <v>63011</v>
      </c>
      <c r="B587" t="s">
        <v>2630</v>
      </c>
      <c r="C587" t="s">
        <v>35</v>
      </c>
      <c r="D587" t="s">
        <v>34</v>
      </c>
      <c r="E587" t="s">
        <v>36</v>
      </c>
      <c r="F587" t="s">
        <v>63</v>
      </c>
      <c r="G587" t="s">
        <v>63</v>
      </c>
      <c r="H587" s="3">
        <v>1006493</v>
      </c>
      <c r="I587" t="s">
        <v>63</v>
      </c>
      <c r="J587" s="2">
        <v>70875</v>
      </c>
      <c r="K587" s="2">
        <v>0</v>
      </c>
      <c r="L587" s="2">
        <v>0</v>
      </c>
      <c r="M587" s="2">
        <v>-209049</v>
      </c>
      <c r="N587" s="2">
        <v>-209049</v>
      </c>
      <c r="O587" t="s">
        <v>27</v>
      </c>
    </row>
    <row r="588" spans="1:15" x14ac:dyDescent="0.25">
      <c r="A588" s="1">
        <v>66525</v>
      </c>
      <c r="B588" t="s">
        <v>3172</v>
      </c>
      <c r="C588" t="s">
        <v>35</v>
      </c>
      <c r="D588" t="s">
        <v>34</v>
      </c>
      <c r="E588" t="s">
        <v>36</v>
      </c>
      <c r="F588" t="s">
        <v>63</v>
      </c>
      <c r="G588" t="s">
        <v>63</v>
      </c>
      <c r="H588" s="3">
        <v>9806244</v>
      </c>
      <c r="I588" t="s">
        <v>63</v>
      </c>
      <c r="J588" s="2">
        <v>39996</v>
      </c>
      <c r="K588" s="2">
        <v>0</v>
      </c>
      <c r="L588" s="2">
        <v>0</v>
      </c>
      <c r="M588" s="2">
        <v>-392448</v>
      </c>
      <c r="N588" s="2">
        <v>-404760</v>
      </c>
      <c r="O588" t="s">
        <v>3146</v>
      </c>
    </row>
    <row r="589" spans="1:15" x14ac:dyDescent="0.25">
      <c r="A589" s="1">
        <v>63363</v>
      </c>
      <c r="B589" t="s">
        <v>2888</v>
      </c>
      <c r="C589" t="s">
        <v>35</v>
      </c>
      <c r="D589" t="s">
        <v>34</v>
      </c>
      <c r="E589" t="s">
        <v>36</v>
      </c>
      <c r="F589" t="s">
        <v>63</v>
      </c>
      <c r="G589" t="s">
        <v>63</v>
      </c>
      <c r="H589" s="3">
        <v>985189</v>
      </c>
      <c r="I589" t="s">
        <v>63</v>
      </c>
      <c r="J589" s="2">
        <v>0</v>
      </c>
      <c r="K589" s="2">
        <v>0</v>
      </c>
      <c r="L589" s="2">
        <v>0</v>
      </c>
      <c r="M589" s="2">
        <v>-49383</v>
      </c>
      <c r="N589" s="2">
        <v>-49383</v>
      </c>
      <c r="O589" t="s">
        <v>2850</v>
      </c>
    </row>
    <row r="590" spans="1:15" x14ac:dyDescent="0.25">
      <c r="A590" s="1">
        <v>61674</v>
      </c>
      <c r="B590" t="s">
        <v>2328</v>
      </c>
      <c r="C590" t="s">
        <v>35</v>
      </c>
      <c r="D590" t="s">
        <v>34</v>
      </c>
      <c r="E590" t="s">
        <v>36</v>
      </c>
      <c r="F590" t="s">
        <v>63</v>
      </c>
      <c r="G590" t="s">
        <v>63</v>
      </c>
      <c r="H590" s="3">
        <v>1138562</v>
      </c>
      <c r="I590" t="s">
        <v>63</v>
      </c>
      <c r="J590" s="2">
        <v>0</v>
      </c>
      <c r="K590" s="2">
        <v>83375</v>
      </c>
      <c r="L590" s="2">
        <v>0</v>
      </c>
      <c r="M590" s="2">
        <v>-98951</v>
      </c>
      <c r="N590" s="2">
        <v>-98951</v>
      </c>
      <c r="O590" t="s">
        <v>2281</v>
      </c>
    </row>
    <row r="591" spans="1:15" x14ac:dyDescent="0.25">
      <c r="A591" s="1">
        <v>65068</v>
      </c>
      <c r="B591" t="s">
        <v>1452</v>
      </c>
      <c r="C591" t="s">
        <v>35</v>
      </c>
      <c r="D591" t="s">
        <v>34</v>
      </c>
      <c r="E591" t="s">
        <v>23</v>
      </c>
      <c r="F591" t="s">
        <v>63</v>
      </c>
      <c r="G591" t="s">
        <v>63</v>
      </c>
      <c r="H591" s="3">
        <v>235232</v>
      </c>
      <c r="I591" t="s">
        <v>63</v>
      </c>
      <c r="J591" s="2">
        <v>61641</v>
      </c>
      <c r="K591" s="2">
        <v>0</v>
      </c>
      <c r="L591" s="2">
        <v>0</v>
      </c>
      <c r="M591" s="2">
        <v>-197091</v>
      </c>
      <c r="N591" s="2">
        <v>-202576</v>
      </c>
      <c r="O591" t="s">
        <v>1408</v>
      </c>
    </row>
    <row r="592" spans="1:15" x14ac:dyDescent="0.25">
      <c r="A592" s="1">
        <v>63378</v>
      </c>
      <c r="B592" t="s">
        <v>2893</v>
      </c>
      <c r="C592" t="s">
        <v>35</v>
      </c>
      <c r="D592" t="s">
        <v>34</v>
      </c>
      <c r="E592" t="s">
        <v>23</v>
      </c>
      <c r="F592" t="s">
        <v>63</v>
      </c>
      <c r="G592" t="s">
        <v>63</v>
      </c>
      <c r="H592" s="3">
        <v>1216590</v>
      </c>
      <c r="I592" t="s">
        <v>63</v>
      </c>
      <c r="J592" s="2">
        <v>200221</v>
      </c>
      <c r="K592" s="2">
        <v>0</v>
      </c>
      <c r="L592" s="2">
        <v>0</v>
      </c>
      <c r="M592" s="2">
        <v>-361962</v>
      </c>
      <c r="N592" s="2">
        <v>-361962</v>
      </c>
      <c r="O592" t="s">
        <v>2850</v>
      </c>
    </row>
    <row r="593" spans="1:15" x14ac:dyDescent="0.25">
      <c r="A593" s="1">
        <v>67968</v>
      </c>
      <c r="B593" t="s">
        <v>3212</v>
      </c>
      <c r="C593" t="s">
        <v>35</v>
      </c>
      <c r="D593" t="s">
        <v>34</v>
      </c>
      <c r="E593" t="s">
        <v>36</v>
      </c>
      <c r="F593" t="s">
        <v>63</v>
      </c>
      <c r="G593" t="s">
        <v>63</v>
      </c>
      <c r="H593" s="3">
        <v>1593788</v>
      </c>
      <c r="I593" t="s">
        <v>21</v>
      </c>
      <c r="J593" s="2">
        <v>0</v>
      </c>
      <c r="K593" s="2">
        <v>0</v>
      </c>
      <c r="L593" s="2">
        <v>0</v>
      </c>
      <c r="M593" s="2">
        <v>-706417</v>
      </c>
      <c r="N593" s="2">
        <v>-706417</v>
      </c>
      <c r="O593" t="s">
        <v>3192</v>
      </c>
    </row>
    <row r="594" spans="1:15" x14ac:dyDescent="0.25">
      <c r="A594" s="1">
        <v>60442</v>
      </c>
      <c r="B594" t="s">
        <v>4430</v>
      </c>
      <c r="C594" t="s">
        <v>35</v>
      </c>
      <c r="D594" t="s">
        <v>34</v>
      </c>
      <c r="E594" t="s">
        <v>36</v>
      </c>
      <c r="F594" t="s">
        <v>63</v>
      </c>
      <c r="G594" t="s">
        <v>21</v>
      </c>
      <c r="H594" s="3">
        <v>0</v>
      </c>
      <c r="I594" t="s">
        <v>63</v>
      </c>
      <c r="J594" s="2">
        <v>32213</v>
      </c>
      <c r="K594" s="2">
        <v>0</v>
      </c>
      <c r="L594" s="2">
        <v>0</v>
      </c>
      <c r="M594" s="2">
        <v>190726</v>
      </c>
      <c r="N594" s="2">
        <v>190726</v>
      </c>
      <c r="O594" t="s">
        <v>2065</v>
      </c>
    </row>
    <row r="595" spans="1:15" x14ac:dyDescent="0.25">
      <c r="A595" s="1">
        <v>66584</v>
      </c>
      <c r="B595" t="s">
        <v>1715</v>
      </c>
      <c r="C595" t="s">
        <v>35</v>
      </c>
      <c r="D595" t="s">
        <v>34</v>
      </c>
      <c r="E595" t="s">
        <v>23</v>
      </c>
      <c r="F595" t="s">
        <v>63</v>
      </c>
      <c r="G595" t="s">
        <v>63</v>
      </c>
      <c r="H595" s="3">
        <v>14422386</v>
      </c>
      <c r="I595" t="s">
        <v>21</v>
      </c>
      <c r="J595" s="2">
        <v>0</v>
      </c>
      <c r="K595" s="2">
        <v>0</v>
      </c>
      <c r="L595" s="2">
        <v>0</v>
      </c>
      <c r="M595" s="2">
        <v>-593438</v>
      </c>
      <c r="N595" s="2">
        <v>-593438</v>
      </c>
      <c r="O595" t="s">
        <v>1713</v>
      </c>
    </row>
    <row r="596" spans="1:15" x14ac:dyDescent="0.25">
      <c r="A596" s="1">
        <v>61076</v>
      </c>
      <c r="B596" t="s">
        <v>2103</v>
      </c>
      <c r="C596" t="s">
        <v>35</v>
      </c>
      <c r="D596" t="s">
        <v>34</v>
      </c>
      <c r="E596" t="s">
        <v>23</v>
      </c>
      <c r="F596" t="s">
        <v>63</v>
      </c>
      <c r="G596" t="s">
        <v>63</v>
      </c>
      <c r="H596" s="3">
        <v>380153</v>
      </c>
      <c r="I596" t="s">
        <v>21</v>
      </c>
      <c r="J596" s="2">
        <v>0</v>
      </c>
      <c r="K596" s="2">
        <v>0</v>
      </c>
      <c r="L596" s="2">
        <v>0</v>
      </c>
      <c r="M596" s="2">
        <v>-4124</v>
      </c>
      <c r="N596" s="2">
        <v>-4124</v>
      </c>
      <c r="O596" t="s">
        <v>2065</v>
      </c>
    </row>
    <row r="597" spans="1:15" x14ac:dyDescent="0.25">
      <c r="A597" s="1">
        <v>61783</v>
      </c>
      <c r="B597" t="s">
        <v>542</v>
      </c>
      <c r="C597" t="s">
        <v>35</v>
      </c>
      <c r="D597" t="s">
        <v>34</v>
      </c>
      <c r="E597" t="s">
        <v>23</v>
      </c>
      <c r="F597" t="s">
        <v>63</v>
      </c>
      <c r="G597" t="s">
        <v>63</v>
      </c>
      <c r="H597" s="3">
        <v>2711428</v>
      </c>
      <c r="I597" t="s">
        <v>21</v>
      </c>
      <c r="J597" s="2">
        <v>0</v>
      </c>
      <c r="K597" s="2">
        <v>0</v>
      </c>
      <c r="L597" s="2">
        <v>0</v>
      </c>
      <c r="M597" s="2">
        <v>-514680</v>
      </c>
      <c r="N597" s="2">
        <v>-514680</v>
      </c>
      <c r="O597" t="s">
        <v>533</v>
      </c>
    </row>
    <row r="598" spans="1:15" x14ac:dyDescent="0.25">
      <c r="A598" s="1">
        <v>62480</v>
      </c>
      <c r="B598" t="s">
        <v>2857</v>
      </c>
      <c r="C598" t="s">
        <v>35</v>
      </c>
      <c r="D598" t="s">
        <v>34</v>
      </c>
      <c r="E598" t="s">
        <v>36</v>
      </c>
      <c r="F598" t="s">
        <v>63</v>
      </c>
      <c r="G598" t="s">
        <v>63</v>
      </c>
      <c r="H598" s="3">
        <v>4080168</v>
      </c>
      <c r="I598" t="s">
        <v>21</v>
      </c>
      <c r="J598" s="2">
        <v>0</v>
      </c>
      <c r="K598" s="2">
        <v>0</v>
      </c>
      <c r="L598" s="2">
        <v>0</v>
      </c>
      <c r="M598" s="2">
        <v>14847</v>
      </c>
      <c r="N598" s="2">
        <v>14847</v>
      </c>
      <c r="O598" t="s">
        <v>2850</v>
      </c>
    </row>
    <row r="599" spans="1:15" x14ac:dyDescent="0.25">
      <c r="A599" s="1">
        <v>61796</v>
      </c>
      <c r="B599" t="s">
        <v>2356</v>
      </c>
      <c r="C599" t="s">
        <v>35</v>
      </c>
      <c r="D599" t="s">
        <v>34</v>
      </c>
      <c r="E599" t="s">
        <v>23</v>
      </c>
      <c r="F599" t="s">
        <v>63</v>
      </c>
      <c r="G599" t="s">
        <v>63</v>
      </c>
      <c r="H599" s="3">
        <v>-472529</v>
      </c>
      <c r="I599" t="s">
        <v>21</v>
      </c>
      <c r="J599" s="2">
        <v>0</v>
      </c>
      <c r="K599" s="2">
        <v>0</v>
      </c>
      <c r="L599" s="2">
        <v>0</v>
      </c>
      <c r="M599" s="2">
        <v>-916614</v>
      </c>
      <c r="N599" s="2">
        <v>-1658497</v>
      </c>
      <c r="O599" t="s">
        <v>2281</v>
      </c>
    </row>
    <row r="600" spans="1:15" x14ac:dyDescent="0.25">
      <c r="A600" s="1">
        <v>62068</v>
      </c>
      <c r="B600" t="s">
        <v>2412</v>
      </c>
      <c r="C600" t="s">
        <v>35</v>
      </c>
      <c r="D600" t="s">
        <v>34</v>
      </c>
      <c r="E600" t="s">
        <v>23</v>
      </c>
      <c r="F600" t="s">
        <v>63</v>
      </c>
      <c r="G600" t="s">
        <v>63</v>
      </c>
      <c r="H600" s="3">
        <v>756998</v>
      </c>
      <c r="I600" t="s">
        <v>21</v>
      </c>
      <c r="J600" s="2">
        <v>0</v>
      </c>
      <c r="K600" s="2">
        <v>0</v>
      </c>
      <c r="L600" s="2">
        <v>0</v>
      </c>
      <c r="M600" s="2">
        <v>-112771</v>
      </c>
      <c r="N600" s="2">
        <v>-112771</v>
      </c>
      <c r="O600" t="s">
        <v>2281</v>
      </c>
    </row>
    <row r="601" spans="1:15" x14ac:dyDescent="0.25">
      <c r="A601" s="1">
        <v>67758</v>
      </c>
      <c r="B601" t="s">
        <v>738</v>
      </c>
      <c r="C601" t="s">
        <v>35</v>
      </c>
      <c r="D601" t="s">
        <v>34</v>
      </c>
      <c r="E601" t="s">
        <v>23</v>
      </c>
      <c r="F601" t="s">
        <v>63</v>
      </c>
      <c r="G601" t="s">
        <v>63</v>
      </c>
      <c r="H601" s="3">
        <v>1570134</v>
      </c>
      <c r="I601" t="s">
        <v>63</v>
      </c>
      <c r="J601" s="2">
        <v>0</v>
      </c>
      <c r="K601" s="2">
        <v>0</v>
      </c>
      <c r="L601" s="2">
        <v>0</v>
      </c>
      <c r="M601" s="2">
        <v>13092</v>
      </c>
      <c r="N601" s="2">
        <v>13092</v>
      </c>
      <c r="O601" t="s">
        <v>4429</v>
      </c>
    </row>
    <row r="602" spans="1:15" x14ac:dyDescent="0.25">
      <c r="A602" s="1">
        <v>60295</v>
      </c>
      <c r="B602" t="s">
        <v>3542</v>
      </c>
      <c r="C602" t="s">
        <v>4318</v>
      </c>
      <c r="D602" t="s">
        <v>22</v>
      </c>
      <c r="E602" t="s">
        <v>19</v>
      </c>
      <c r="F602" t="s">
        <v>19</v>
      </c>
      <c r="G602" t="s">
        <v>19</v>
      </c>
      <c r="H602" s="3">
        <v>0</v>
      </c>
      <c r="I602" t="s">
        <v>63</v>
      </c>
      <c r="J602" s="2">
        <v>18472</v>
      </c>
      <c r="K602" s="2">
        <v>0</v>
      </c>
      <c r="L602" s="2">
        <v>0</v>
      </c>
      <c r="M602" s="2">
        <v>-360173</v>
      </c>
      <c r="N602" s="2">
        <v>-360209</v>
      </c>
      <c r="O602" t="s">
        <v>3534</v>
      </c>
    </row>
    <row r="603" spans="1:15" x14ac:dyDescent="0.25">
      <c r="A603" s="1">
        <v>60596</v>
      </c>
      <c r="B603" t="s">
        <v>3643</v>
      </c>
      <c r="C603" t="s">
        <v>20</v>
      </c>
      <c r="D603" t="s">
        <v>22</v>
      </c>
      <c r="E603" t="s">
        <v>36</v>
      </c>
      <c r="F603" t="s">
        <v>63</v>
      </c>
      <c r="G603" t="s">
        <v>63</v>
      </c>
      <c r="H603" s="3">
        <v>3341271</v>
      </c>
      <c r="I603" t="s">
        <v>21</v>
      </c>
      <c r="J603" s="2">
        <v>0</v>
      </c>
      <c r="K603" s="2">
        <v>0</v>
      </c>
      <c r="L603" s="2">
        <v>0</v>
      </c>
      <c r="M603" s="2">
        <v>20253</v>
      </c>
      <c r="N603" s="2">
        <v>-434101</v>
      </c>
      <c r="O603" t="s">
        <v>3634</v>
      </c>
    </row>
    <row r="604" spans="1:15" x14ac:dyDescent="0.25">
      <c r="A604" s="1">
        <v>62008</v>
      </c>
      <c r="B604" t="s">
        <v>3674</v>
      </c>
      <c r="C604" t="s">
        <v>35</v>
      </c>
      <c r="D604" t="s">
        <v>34</v>
      </c>
      <c r="E604" t="s">
        <v>23</v>
      </c>
      <c r="F604" t="s">
        <v>63</v>
      </c>
      <c r="G604" t="s">
        <v>63</v>
      </c>
      <c r="H604" s="3">
        <v>1096064</v>
      </c>
      <c r="I604" t="s">
        <v>21</v>
      </c>
      <c r="J604" s="2">
        <v>0</v>
      </c>
      <c r="K604" s="2">
        <v>0</v>
      </c>
      <c r="L604" s="2">
        <v>0</v>
      </c>
      <c r="M604" s="2">
        <v>-410079</v>
      </c>
      <c r="N604" s="2">
        <v>-410079</v>
      </c>
      <c r="O604" t="s">
        <v>3634</v>
      </c>
    </row>
    <row r="605" spans="1:15" x14ac:dyDescent="0.25">
      <c r="A605" s="1">
        <v>67942</v>
      </c>
      <c r="B605" t="s">
        <v>4061</v>
      </c>
      <c r="C605" t="s">
        <v>35</v>
      </c>
      <c r="D605" t="s">
        <v>34</v>
      </c>
      <c r="E605" t="s">
        <v>23</v>
      </c>
      <c r="F605" t="s">
        <v>63</v>
      </c>
      <c r="G605" t="s">
        <v>63</v>
      </c>
      <c r="H605" s="3">
        <v>3103257</v>
      </c>
      <c r="I605" t="s">
        <v>21</v>
      </c>
      <c r="J605" s="2">
        <v>0</v>
      </c>
      <c r="K605" s="2">
        <v>0</v>
      </c>
      <c r="L605" s="2">
        <v>0</v>
      </c>
      <c r="M605" s="2">
        <v>-2787785</v>
      </c>
      <c r="N605" s="2">
        <v>-2787785</v>
      </c>
      <c r="O605" t="s">
        <v>4053</v>
      </c>
    </row>
    <row r="606" spans="1:15" x14ac:dyDescent="0.25">
      <c r="A606" s="1">
        <v>61734</v>
      </c>
      <c r="B606" t="s">
        <v>2346</v>
      </c>
      <c r="C606" t="s">
        <v>35</v>
      </c>
      <c r="D606" t="s">
        <v>34</v>
      </c>
      <c r="E606" t="s">
        <v>23</v>
      </c>
      <c r="F606" t="s">
        <v>63</v>
      </c>
      <c r="G606" t="s">
        <v>63</v>
      </c>
      <c r="H606" s="3">
        <v>330879</v>
      </c>
      <c r="I606" t="s">
        <v>21</v>
      </c>
      <c r="J606" s="2">
        <v>0</v>
      </c>
      <c r="K606" s="2">
        <v>0</v>
      </c>
      <c r="L606" s="2">
        <v>0</v>
      </c>
      <c r="M606" s="2">
        <v>-123661</v>
      </c>
      <c r="N606" s="2">
        <v>-123661</v>
      </c>
      <c r="O606" t="s">
        <v>2281</v>
      </c>
    </row>
    <row r="607" spans="1:15" x14ac:dyDescent="0.25">
      <c r="A607" s="1">
        <v>61573</v>
      </c>
      <c r="B607" t="s">
        <v>4428</v>
      </c>
      <c r="C607" t="s">
        <v>35</v>
      </c>
      <c r="D607" t="s">
        <v>34</v>
      </c>
      <c r="E607" t="s">
        <v>36</v>
      </c>
      <c r="F607" t="s">
        <v>63</v>
      </c>
      <c r="G607" t="s">
        <v>21</v>
      </c>
      <c r="H607" s="3">
        <v>0</v>
      </c>
      <c r="I607" t="s">
        <v>63</v>
      </c>
      <c r="J607" s="2">
        <v>0</v>
      </c>
      <c r="K607" s="2">
        <v>0</v>
      </c>
      <c r="L607" s="2">
        <v>0</v>
      </c>
      <c r="M607" s="2">
        <v>0</v>
      </c>
      <c r="N607" s="2">
        <v>27297</v>
      </c>
      <c r="O607" t="s">
        <v>4423</v>
      </c>
    </row>
    <row r="608" spans="1:15" x14ac:dyDescent="0.25">
      <c r="A608" s="1">
        <v>66878</v>
      </c>
      <c r="B608" t="s">
        <v>3928</v>
      </c>
      <c r="C608" t="s">
        <v>35</v>
      </c>
      <c r="D608" t="s">
        <v>34</v>
      </c>
      <c r="E608" t="s">
        <v>23</v>
      </c>
      <c r="F608" t="s">
        <v>63</v>
      </c>
      <c r="G608" t="s">
        <v>63</v>
      </c>
      <c r="H608" s="3">
        <v>2128703</v>
      </c>
      <c r="I608" t="s">
        <v>21</v>
      </c>
      <c r="J608" s="2">
        <v>0</v>
      </c>
      <c r="K608" s="2">
        <v>0</v>
      </c>
      <c r="L608" s="2">
        <v>0</v>
      </c>
      <c r="M608" s="2">
        <v>-269489</v>
      </c>
      <c r="N608" s="2">
        <v>-265356</v>
      </c>
      <c r="O608" t="s">
        <v>3904</v>
      </c>
    </row>
    <row r="609" spans="1:15" x14ac:dyDescent="0.25">
      <c r="A609" s="1">
        <v>61830</v>
      </c>
      <c r="B609" t="s">
        <v>2269</v>
      </c>
      <c r="C609" t="s">
        <v>35</v>
      </c>
      <c r="D609" t="s">
        <v>34</v>
      </c>
      <c r="E609" t="s">
        <v>23</v>
      </c>
      <c r="F609" t="s">
        <v>63</v>
      </c>
      <c r="G609" t="s">
        <v>63</v>
      </c>
      <c r="H609" s="3">
        <v>487999</v>
      </c>
      <c r="I609" t="s">
        <v>63</v>
      </c>
      <c r="J609" s="2">
        <v>19421</v>
      </c>
      <c r="K609" s="2">
        <v>0</v>
      </c>
      <c r="L609" s="2">
        <v>0</v>
      </c>
      <c r="M609" s="2">
        <v>-114212</v>
      </c>
      <c r="N609" s="2">
        <v>0</v>
      </c>
      <c r="O609" t="s">
        <v>49</v>
      </c>
    </row>
    <row r="610" spans="1:15" x14ac:dyDescent="0.25">
      <c r="A610" s="1">
        <v>61509</v>
      </c>
      <c r="B610" t="s">
        <v>2199</v>
      </c>
      <c r="C610" t="s">
        <v>35</v>
      </c>
      <c r="D610" t="s">
        <v>34</v>
      </c>
      <c r="E610" t="s">
        <v>36</v>
      </c>
      <c r="F610" t="s">
        <v>63</v>
      </c>
      <c r="G610" t="s">
        <v>63</v>
      </c>
      <c r="H610" s="3">
        <v>-1242508</v>
      </c>
      <c r="I610" t="s">
        <v>21</v>
      </c>
      <c r="J610" s="2">
        <v>0</v>
      </c>
      <c r="K610" s="2">
        <v>0</v>
      </c>
      <c r="L610" s="2">
        <v>0</v>
      </c>
      <c r="M610" s="2">
        <v>-106641</v>
      </c>
      <c r="N610" s="2">
        <v>-106641</v>
      </c>
      <c r="O610" t="s">
        <v>49</v>
      </c>
    </row>
    <row r="611" spans="1:15" x14ac:dyDescent="0.25">
      <c r="A611" s="1">
        <v>61664</v>
      </c>
      <c r="B611" t="s">
        <v>4427</v>
      </c>
      <c r="C611" t="s">
        <v>35</v>
      </c>
      <c r="D611" t="s">
        <v>34</v>
      </c>
      <c r="E611" t="s">
        <v>23</v>
      </c>
      <c r="F611" t="s">
        <v>63</v>
      </c>
      <c r="G611" t="s">
        <v>21</v>
      </c>
      <c r="H611" s="3">
        <v>0</v>
      </c>
      <c r="I611" t="s">
        <v>63</v>
      </c>
      <c r="J611" s="2">
        <v>201373</v>
      </c>
      <c r="K611" s="2">
        <v>0</v>
      </c>
      <c r="L611" s="2">
        <v>0</v>
      </c>
      <c r="M611" s="2">
        <v>198353</v>
      </c>
      <c r="N611" s="2">
        <v>308864</v>
      </c>
      <c r="O611" t="s">
        <v>2281</v>
      </c>
    </row>
    <row r="612" spans="1:15" x14ac:dyDescent="0.25">
      <c r="A612" s="1">
        <v>67016</v>
      </c>
      <c r="B612" t="s">
        <v>1128</v>
      </c>
      <c r="C612" t="s">
        <v>35</v>
      </c>
      <c r="D612" t="s">
        <v>34</v>
      </c>
      <c r="E612" t="s">
        <v>23</v>
      </c>
      <c r="F612" t="s">
        <v>63</v>
      </c>
      <c r="G612" t="s">
        <v>63</v>
      </c>
      <c r="H612" s="3">
        <v>20515062</v>
      </c>
      <c r="I612" t="s">
        <v>63</v>
      </c>
      <c r="J612" s="2">
        <v>1139295</v>
      </c>
      <c r="K612" s="2">
        <v>0</v>
      </c>
      <c r="L612" s="2">
        <v>0</v>
      </c>
      <c r="M612" s="2">
        <v>-1564345</v>
      </c>
      <c r="N612" s="2">
        <v>-1564345</v>
      </c>
      <c r="O612" t="s">
        <v>1107</v>
      </c>
    </row>
    <row r="613" spans="1:15" x14ac:dyDescent="0.25">
      <c r="A613" s="1">
        <v>65917</v>
      </c>
      <c r="B613" t="s">
        <v>3136</v>
      </c>
      <c r="C613" t="s">
        <v>35</v>
      </c>
      <c r="D613" t="s">
        <v>34</v>
      </c>
      <c r="E613" t="s">
        <v>23</v>
      </c>
      <c r="F613" t="s">
        <v>63</v>
      </c>
      <c r="G613" t="s">
        <v>63</v>
      </c>
      <c r="H613" s="3">
        <v>3589203</v>
      </c>
      <c r="I613" t="s">
        <v>63</v>
      </c>
      <c r="J613" s="2">
        <v>60741</v>
      </c>
      <c r="K613" s="2">
        <v>0</v>
      </c>
      <c r="L613" s="2">
        <v>0</v>
      </c>
      <c r="M613" s="2">
        <v>-214292</v>
      </c>
      <c r="N613" s="2">
        <v>-214292</v>
      </c>
      <c r="O613" t="s">
        <v>3117</v>
      </c>
    </row>
    <row r="614" spans="1:15" x14ac:dyDescent="0.25">
      <c r="A614" s="1">
        <v>61826</v>
      </c>
      <c r="B614" t="s">
        <v>2261</v>
      </c>
      <c r="C614" t="s">
        <v>35</v>
      </c>
      <c r="D614" t="s">
        <v>34</v>
      </c>
      <c r="E614" t="s">
        <v>23</v>
      </c>
      <c r="F614" t="s">
        <v>63</v>
      </c>
      <c r="G614" t="s">
        <v>63</v>
      </c>
      <c r="H614" s="3">
        <v>1153816</v>
      </c>
      <c r="I614" t="s">
        <v>21</v>
      </c>
      <c r="J614" s="2">
        <v>0</v>
      </c>
      <c r="K614" s="2">
        <v>0</v>
      </c>
      <c r="L614" s="2">
        <v>0</v>
      </c>
      <c r="M614" s="2">
        <v>-62846</v>
      </c>
      <c r="N614" s="2">
        <v>-111800</v>
      </c>
      <c r="O614" t="s">
        <v>49</v>
      </c>
    </row>
    <row r="615" spans="1:15" x14ac:dyDescent="0.25">
      <c r="A615" s="1">
        <v>62080</v>
      </c>
      <c r="B615" t="s">
        <v>2733</v>
      </c>
      <c r="C615" t="s">
        <v>35</v>
      </c>
      <c r="D615" t="s">
        <v>34</v>
      </c>
      <c r="E615" t="s">
        <v>23</v>
      </c>
      <c r="F615" t="s">
        <v>63</v>
      </c>
      <c r="G615" t="s">
        <v>63</v>
      </c>
      <c r="H615" s="3">
        <v>815535</v>
      </c>
      <c r="I615" t="s">
        <v>63</v>
      </c>
      <c r="J615" s="2">
        <v>106544</v>
      </c>
      <c r="K615" s="2">
        <v>0</v>
      </c>
      <c r="L615" s="2">
        <v>0</v>
      </c>
      <c r="M615" s="2">
        <v>-402428</v>
      </c>
      <c r="N615" s="2">
        <v>-404248</v>
      </c>
      <c r="O615" t="s">
        <v>2726</v>
      </c>
    </row>
    <row r="616" spans="1:15" x14ac:dyDescent="0.25">
      <c r="A616" s="1">
        <v>65027</v>
      </c>
      <c r="B616" t="s">
        <v>1475</v>
      </c>
      <c r="C616" t="s">
        <v>35</v>
      </c>
      <c r="D616" t="s">
        <v>34</v>
      </c>
      <c r="E616" t="s">
        <v>23</v>
      </c>
      <c r="F616" t="s">
        <v>63</v>
      </c>
      <c r="G616" t="s">
        <v>63</v>
      </c>
      <c r="H616" s="3">
        <v>2768551</v>
      </c>
      <c r="I616" t="s">
        <v>63</v>
      </c>
      <c r="J616" s="2">
        <v>0</v>
      </c>
      <c r="K616" s="2">
        <v>7929</v>
      </c>
      <c r="L616" s="2">
        <v>0</v>
      </c>
      <c r="M616" s="2">
        <v>-150193</v>
      </c>
      <c r="N616" s="2">
        <v>-150193</v>
      </c>
      <c r="O616" t="s">
        <v>1473</v>
      </c>
    </row>
    <row r="617" spans="1:15" x14ac:dyDescent="0.25">
      <c r="A617" s="1">
        <v>67749</v>
      </c>
      <c r="B617" t="s">
        <v>1951</v>
      </c>
      <c r="C617" t="s">
        <v>35</v>
      </c>
      <c r="D617" t="s">
        <v>34</v>
      </c>
      <c r="E617" t="s">
        <v>36</v>
      </c>
      <c r="F617" t="s">
        <v>63</v>
      </c>
      <c r="G617" t="s">
        <v>63</v>
      </c>
      <c r="H617" s="3">
        <v>708154</v>
      </c>
      <c r="I617" t="s">
        <v>21</v>
      </c>
      <c r="J617" s="2">
        <v>0</v>
      </c>
      <c r="K617" s="2">
        <v>0</v>
      </c>
      <c r="L617" s="2">
        <v>0</v>
      </c>
      <c r="M617" s="2">
        <v>-774791</v>
      </c>
      <c r="N617" s="2">
        <v>-793214</v>
      </c>
      <c r="O617" t="s">
        <v>1944</v>
      </c>
    </row>
    <row r="618" spans="1:15" x14ac:dyDescent="0.25">
      <c r="A618" s="1">
        <v>66635</v>
      </c>
      <c r="B618" t="s">
        <v>1546</v>
      </c>
      <c r="C618" t="s">
        <v>35</v>
      </c>
      <c r="D618" t="s">
        <v>34</v>
      </c>
      <c r="E618" t="s">
        <v>23</v>
      </c>
      <c r="F618" t="s">
        <v>63</v>
      </c>
      <c r="G618" t="s">
        <v>63</v>
      </c>
      <c r="H618" s="3">
        <v>4458118</v>
      </c>
      <c r="I618" t="s">
        <v>63</v>
      </c>
      <c r="J618" s="2">
        <v>0</v>
      </c>
      <c r="K618" s="2">
        <v>0</v>
      </c>
      <c r="L618" s="2">
        <v>0</v>
      </c>
      <c r="M618" s="2">
        <v>-284237</v>
      </c>
      <c r="N618" s="2">
        <v>-284237</v>
      </c>
      <c r="O618" t="s">
        <v>1537</v>
      </c>
    </row>
    <row r="619" spans="1:15" x14ac:dyDescent="0.25">
      <c r="A619" s="1">
        <v>63073</v>
      </c>
      <c r="B619" t="s">
        <v>2880</v>
      </c>
      <c r="C619" t="s">
        <v>35</v>
      </c>
      <c r="D619" t="s">
        <v>34</v>
      </c>
      <c r="E619" t="s">
        <v>36</v>
      </c>
      <c r="F619" t="s">
        <v>63</v>
      </c>
      <c r="G619" t="s">
        <v>63</v>
      </c>
      <c r="H619" s="3">
        <v>992110</v>
      </c>
      <c r="I619" t="s">
        <v>63</v>
      </c>
      <c r="J619" s="2">
        <v>158749</v>
      </c>
      <c r="K619" s="2">
        <v>0</v>
      </c>
      <c r="L619" s="2">
        <v>0</v>
      </c>
      <c r="M619" s="2">
        <v>-424304</v>
      </c>
      <c r="N619" s="2">
        <v>-424304</v>
      </c>
      <c r="O619" t="s">
        <v>2850</v>
      </c>
    </row>
    <row r="620" spans="1:15" x14ac:dyDescent="0.25">
      <c r="A620" s="1">
        <v>64075</v>
      </c>
      <c r="B620" t="s">
        <v>2988</v>
      </c>
      <c r="C620" t="s">
        <v>35</v>
      </c>
      <c r="D620" t="s">
        <v>34</v>
      </c>
      <c r="E620" t="s">
        <v>36</v>
      </c>
      <c r="F620" t="s">
        <v>63</v>
      </c>
      <c r="G620" t="s">
        <v>63</v>
      </c>
      <c r="H620" s="3">
        <v>3484031</v>
      </c>
      <c r="I620" t="s">
        <v>63</v>
      </c>
      <c r="J620" s="2">
        <v>23095</v>
      </c>
      <c r="K620" s="2">
        <v>0</v>
      </c>
      <c r="L620" s="2">
        <v>0</v>
      </c>
      <c r="M620" s="2">
        <v>-262359</v>
      </c>
      <c r="N620" s="2">
        <v>-262359</v>
      </c>
      <c r="O620" t="s">
        <v>2970</v>
      </c>
    </row>
    <row r="621" spans="1:15" x14ac:dyDescent="0.25">
      <c r="A621" s="1">
        <v>65071</v>
      </c>
      <c r="B621" t="s">
        <v>1481</v>
      </c>
      <c r="C621" t="s">
        <v>35</v>
      </c>
      <c r="D621" t="s">
        <v>34</v>
      </c>
      <c r="E621" t="s">
        <v>23</v>
      </c>
      <c r="F621" t="s">
        <v>63</v>
      </c>
      <c r="G621" t="s">
        <v>63</v>
      </c>
      <c r="H621" s="3">
        <v>7567098</v>
      </c>
      <c r="I621" t="s">
        <v>63</v>
      </c>
      <c r="J621" s="2">
        <v>44501</v>
      </c>
      <c r="K621" s="2">
        <v>0</v>
      </c>
      <c r="L621" s="2">
        <v>0</v>
      </c>
      <c r="M621" s="2">
        <v>-498650</v>
      </c>
      <c r="N621" s="2">
        <v>-498650</v>
      </c>
      <c r="O621" t="s">
        <v>1473</v>
      </c>
    </row>
    <row r="622" spans="1:15" x14ac:dyDescent="0.25">
      <c r="A622" s="1">
        <v>62493</v>
      </c>
      <c r="B622" t="s">
        <v>3721</v>
      </c>
      <c r="C622" t="s">
        <v>35</v>
      </c>
      <c r="D622" t="s">
        <v>34</v>
      </c>
      <c r="E622" t="s">
        <v>23</v>
      </c>
      <c r="F622" t="s">
        <v>63</v>
      </c>
      <c r="G622" t="s">
        <v>63</v>
      </c>
      <c r="H622" s="3">
        <v>1156450</v>
      </c>
      <c r="I622" t="s">
        <v>21</v>
      </c>
      <c r="J622" s="2">
        <v>0</v>
      </c>
      <c r="K622" s="2">
        <v>0</v>
      </c>
      <c r="L622" s="2">
        <v>0</v>
      </c>
      <c r="M622" s="2">
        <v>-163308</v>
      </c>
      <c r="N622" s="2">
        <v>-189113</v>
      </c>
      <c r="O622" t="s">
        <v>3714</v>
      </c>
    </row>
    <row r="623" spans="1:15" x14ac:dyDescent="0.25">
      <c r="A623" s="1">
        <v>60573</v>
      </c>
      <c r="B623" t="s">
        <v>3558</v>
      </c>
      <c r="C623" t="s">
        <v>35</v>
      </c>
      <c r="D623" t="s">
        <v>34</v>
      </c>
      <c r="E623" t="s">
        <v>23</v>
      </c>
      <c r="F623" t="s">
        <v>63</v>
      </c>
      <c r="G623" t="s">
        <v>63</v>
      </c>
      <c r="H623" s="3">
        <v>-726958</v>
      </c>
      <c r="I623" t="s">
        <v>63</v>
      </c>
      <c r="J623" s="2">
        <v>0</v>
      </c>
      <c r="K623" s="2">
        <v>69140</v>
      </c>
      <c r="L623" s="2">
        <v>0</v>
      </c>
      <c r="M623" s="2">
        <v>-442060</v>
      </c>
      <c r="N623" s="2">
        <v>-442060</v>
      </c>
      <c r="O623" t="s">
        <v>3534</v>
      </c>
    </row>
    <row r="624" spans="1:15" x14ac:dyDescent="0.25">
      <c r="A624" s="1">
        <v>10180</v>
      </c>
      <c r="B624" t="s">
        <v>3449</v>
      </c>
      <c r="C624" t="s">
        <v>35</v>
      </c>
      <c r="D624" t="s">
        <v>34</v>
      </c>
      <c r="E624" t="s">
        <v>23</v>
      </c>
      <c r="F624" t="s">
        <v>63</v>
      </c>
      <c r="G624" t="s">
        <v>63</v>
      </c>
      <c r="H624" s="3">
        <v>-1482512</v>
      </c>
      <c r="I624" t="s">
        <v>63</v>
      </c>
      <c r="J624" s="2">
        <v>5730</v>
      </c>
      <c r="K624" s="2">
        <v>0</v>
      </c>
      <c r="L624" s="2">
        <v>0</v>
      </c>
      <c r="M624" s="2">
        <v>-54156</v>
      </c>
      <c r="N624" s="2">
        <v>-55381</v>
      </c>
      <c r="O624" t="s">
        <v>3447</v>
      </c>
    </row>
    <row r="625" spans="1:15" x14ac:dyDescent="0.25">
      <c r="A625" s="1">
        <v>60436</v>
      </c>
      <c r="B625" t="s">
        <v>1195</v>
      </c>
      <c r="C625" t="s">
        <v>35</v>
      </c>
      <c r="D625" t="s">
        <v>34</v>
      </c>
      <c r="E625" t="s">
        <v>23</v>
      </c>
      <c r="F625" t="s">
        <v>63</v>
      </c>
      <c r="G625" t="s">
        <v>63</v>
      </c>
      <c r="H625" s="3">
        <v>-97611</v>
      </c>
      <c r="I625" t="s">
        <v>63</v>
      </c>
      <c r="J625" s="2">
        <v>0</v>
      </c>
      <c r="K625" s="2">
        <v>0</v>
      </c>
      <c r="L625" s="2">
        <v>0</v>
      </c>
      <c r="M625" s="2">
        <v>0</v>
      </c>
      <c r="N625" s="2">
        <v>-31156</v>
      </c>
      <c r="O625" t="s">
        <v>4426</v>
      </c>
    </row>
    <row r="626" spans="1:15" x14ac:dyDescent="0.25">
      <c r="A626" s="1">
        <v>65532</v>
      </c>
      <c r="B626" t="s">
        <v>3042</v>
      </c>
      <c r="C626" t="s">
        <v>35</v>
      </c>
      <c r="D626" t="s">
        <v>34</v>
      </c>
      <c r="E626" t="s">
        <v>36</v>
      </c>
      <c r="F626" t="s">
        <v>63</v>
      </c>
      <c r="G626" t="s">
        <v>63</v>
      </c>
      <c r="H626" s="3">
        <v>7485481</v>
      </c>
      <c r="I626" t="s">
        <v>63</v>
      </c>
      <c r="J626" s="2">
        <v>0</v>
      </c>
      <c r="K626" s="2">
        <v>73424</v>
      </c>
      <c r="L626" s="2">
        <v>0</v>
      </c>
      <c r="M626" s="2">
        <v>-232855</v>
      </c>
      <c r="N626" s="2">
        <v>-232855</v>
      </c>
      <c r="O626" t="s">
        <v>2997</v>
      </c>
    </row>
    <row r="627" spans="1:15" x14ac:dyDescent="0.25">
      <c r="A627" s="1">
        <v>63521</v>
      </c>
      <c r="B627" t="s">
        <v>2846</v>
      </c>
      <c r="C627" t="s">
        <v>35</v>
      </c>
      <c r="D627" t="s">
        <v>34</v>
      </c>
      <c r="E627" t="s">
        <v>23</v>
      </c>
      <c r="F627" t="s">
        <v>63</v>
      </c>
      <c r="G627" t="s">
        <v>63</v>
      </c>
      <c r="H627" s="3">
        <v>3522315</v>
      </c>
      <c r="I627" t="s">
        <v>21</v>
      </c>
      <c r="J627" s="2">
        <v>0</v>
      </c>
      <c r="K627" s="2">
        <v>0</v>
      </c>
      <c r="L627" s="2">
        <v>0</v>
      </c>
      <c r="M627" s="2">
        <v>-565384</v>
      </c>
      <c r="N627" s="2">
        <v>-565384</v>
      </c>
      <c r="O627" t="s">
        <v>4425</v>
      </c>
    </row>
    <row r="628" spans="1:15" x14ac:dyDescent="0.25">
      <c r="A628" s="1">
        <v>64835</v>
      </c>
      <c r="B628" t="s">
        <v>1310</v>
      </c>
      <c r="C628" t="s">
        <v>35</v>
      </c>
      <c r="D628" t="s">
        <v>34</v>
      </c>
      <c r="E628" t="s">
        <v>23</v>
      </c>
      <c r="F628" t="s">
        <v>63</v>
      </c>
      <c r="G628" t="s">
        <v>63</v>
      </c>
      <c r="H628" s="3">
        <v>2209914</v>
      </c>
      <c r="I628" t="s">
        <v>63</v>
      </c>
      <c r="J628" s="2">
        <v>49169</v>
      </c>
      <c r="K628" s="2">
        <v>0</v>
      </c>
      <c r="L628" s="2">
        <v>0</v>
      </c>
      <c r="M628" s="2">
        <v>-841959</v>
      </c>
      <c r="N628" s="2">
        <v>-841959</v>
      </c>
      <c r="O628" t="s">
        <v>1304</v>
      </c>
    </row>
    <row r="629" spans="1:15" x14ac:dyDescent="0.25">
      <c r="A629" s="1">
        <v>60634</v>
      </c>
      <c r="B629" t="s">
        <v>3646</v>
      </c>
      <c r="C629" t="s">
        <v>35</v>
      </c>
      <c r="D629" t="s">
        <v>34</v>
      </c>
      <c r="E629" t="s">
        <v>23</v>
      </c>
      <c r="F629" t="s">
        <v>63</v>
      </c>
      <c r="G629" t="s">
        <v>21</v>
      </c>
      <c r="H629" s="3">
        <v>4429264</v>
      </c>
      <c r="I629" t="s">
        <v>21</v>
      </c>
      <c r="J629" s="2">
        <v>0</v>
      </c>
      <c r="K629" s="2">
        <v>0</v>
      </c>
      <c r="L629" s="2">
        <v>0</v>
      </c>
      <c r="M629" s="2">
        <v>-498731</v>
      </c>
      <c r="N629" s="2">
        <v>-498731</v>
      </c>
      <c r="O629" t="s">
        <v>3634</v>
      </c>
    </row>
    <row r="630" spans="1:15" x14ac:dyDescent="0.25">
      <c r="A630" s="1">
        <v>67138</v>
      </c>
      <c r="B630" t="s">
        <v>4252</v>
      </c>
      <c r="C630" t="s">
        <v>35</v>
      </c>
      <c r="D630" t="s">
        <v>34</v>
      </c>
      <c r="E630" t="s">
        <v>23</v>
      </c>
      <c r="F630" t="s">
        <v>63</v>
      </c>
      <c r="G630" t="s">
        <v>63</v>
      </c>
      <c r="H630" s="3">
        <v>7222239</v>
      </c>
      <c r="I630" t="s">
        <v>63</v>
      </c>
      <c r="J630" s="2">
        <v>71761</v>
      </c>
      <c r="K630" s="2">
        <v>0</v>
      </c>
      <c r="L630" s="2">
        <v>0</v>
      </c>
      <c r="M630" s="2">
        <v>-458895</v>
      </c>
      <c r="N630" s="2">
        <v>-458895</v>
      </c>
      <c r="O630" t="s">
        <v>4232</v>
      </c>
    </row>
    <row r="631" spans="1:15" x14ac:dyDescent="0.25">
      <c r="A631" s="1">
        <v>61951</v>
      </c>
      <c r="B631" t="s">
        <v>2646</v>
      </c>
      <c r="C631" t="s">
        <v>35</v>
      </c>
      <c r="D631" t="s">
        <v>34</v>
      </c>
      <c r="E631" t="s">
        <v>23</v>
      </c>
      <c r="F631" t="s">
        <v>63</v>
      </c>
      <c r="G631" t="s">
        <v>63</v>
      </c>
      <c r="H631" s="3">
        <v>53313</v>
      </c>
      <c r="I631" t="s">
        <v>63</v>
      </c>
      <c r="J631" s="2">
        <v>24985</v>
      </c>
      <c r="K631" s="2">
        <v>0</v>
      </c>
      <c r="L631" s="2">
        <v>0</v>
      </c>
      <c r="M631" s="2">
        <v>-9627</v>
      </c>
      <c r="N631" s="2">
        <v>-9627</v>
      </c>
      <c r="O631" t="s">
        <v>2637</v>
      </c>
    </row>
    <row r="632" spans="1:15" x14ac:dyDescent="0.25">
      <c r="A632" s="1">
        <v>61582</v>
      </c>
      <c r="B632" t="s">
        <v>4424</v>
      </c>
      <c r="C632" t="s">
        <v>35</v>
      </c>
      <c r="D632" t="s">
        <v>34</v>
      </c>
      <c r="E632" t="s">
        <v>36</v>
      </c>
      <c r="F632" t="s">
        <v>63</v>
      </c>
      <c r="G632" t="s">
        <v>21</v>
      </c>
      <c r="H632" s="3">
        <v>0</v>
      </c>
      <c r="I632" t="s">
        <v>63</v>
      </c>
      <c r="J632" s="2">
        <v>0</v>
      </c>
      <c r="K632" s="2">
        <v>141181</v>
      </c>
      <c r="L632" s="2">
        <v>0</v>
      </c>
      <c r="M632" s="2">
        <v>348404</v>
      </c>
      <c r="N632" s="2">
        <v>-122645</v>
      </c>
      <c r="O632" t="s">
        <v>4423</v>
      </c>
    </row>
    <row r="633" spans="1:15" x14ac:dyDescent="0.25">
      <c r="A633" s="1">
        <v>62731</v>
      </c>
      <c r="B633" t="s">
        <v>1187</v>
      </c>
      <c r="C633" t="s">
        <v>35</v>
      </c>
      <c r="D633" t="s">
        <v>34</v>
      </c>
      <c r="E633" t="s">
        <v>23</v>
      </c>
      <c r="F633" t="s">
        <v>63</v>
      </c>
      <c r="G633" t="s">
        <v>63</v>
      </c>
      <c r="H633" s="3">
        <v>2548360</v>
      </c>
      <c r="I633" t="s">
        <v>21</v>
      </c>
      <c r="J633" s="2">
        <v>0</v>
      </c>
      <c r="K633" s="2">
        <v>0</v>
      </c>
      <c r="L633" s="2">
        <v>0</v>
      </c>
      <c r="M633" s="2">
        <v>-555761</v>
      </c>
      <c r="N633" s="2">
        <v>-555761</v>
      </c>
      <c r="O633" t="s">
        <v>1162</v>
      </c>
    </row>
    <row r="634" spans="1:15" x14ac:dyDescent="0.25">
      <c r="A634" s="1">
        <v>67635</v>
      </c>
      <c r="B634" t="s">
        <v>1942</v>
      </c>
      <c r="C634" t="s">
        <v>35</v>
      </c>
      <c r="D634" t="s">
        <v>34</v>
      </c>
      <c r="E634" t="s">
        <v>36</v>
      </c>
      <c r="F634" t="s">
        <v>63</v>
      </c>
      <c r="G634" t="s">
        <v>63</v>
      </c>
      <c r="H634" s="3">
        <v>286066</v>
      </c>
      <c r="I634" t="s">
        <v>21</v>
      </c>
      <c r="J634" s="2">
        <v>0</v>
      </c>
      <c r="K634" s="2">
        <v>0</v>
      </c>
      <c r="L634" s="2">
        <v>0</v>
      </c>
      <c r="M634" s="2">
        <v>-1916378</v>
      </c>
      <c r="N634" s="2">
        <v>-1916378</v>
      </c>
      <c r="O634" t="s">
        <v>1927</v>
      </c>
    </row>
    <row r="635" spans="1:15" x14ac:dyDescent="0.25">
      <c r="A635" s="1">
        <v>61586</v>
      </c>
      <c r="B635" t="s">
        <v>2216</v>
      </c>
      <c r="C635" t="s">
        <v>35</v>
      </c>
      <c r="D635" t="s">
        <v>34</v>
      </c>
      <c r="E635" t="s">
        <v>23</v>
      </c>
      <c r="F635" t="s">
        <v>63</v>
      </c>
      <c r="G635" t="s">
        <v>63</v>
      </c>
      <c r="H635" s="3">
        <v>110229</v>
      </c>
      <c r="I635" t="s">
        <v>21</v>
      </c>
      <c r="J635" s="2">
        <v>0</v>
      </c>
      <c r="K635" s="2">
        <v>0</v>
      </c>
      <c r="L635" s="2">
        <v>0</v>
      </c>
      <c r="M635" s="2">
        <v>178829</v>
      </c>
      <c r="N635" s="2">
        <v>178829</v>
      </c>
      <c r="O635" t="s">
        <v>49</v>
      </c>
    </row>
    <row r="636" spans="1:15" x14ac:dyDescent="0.25">
      <c r="A636" s="1">
        <v>60652</v>
      </c>
      <c r="B636" t="s">
        <v>3574</v>
      </c>
      <c r="C636" t="s">
        <v>35</v>
      </c>
      <c r="D636" t="s">
        <v>34</v>
      </c>
      <c r="E636" t="s">
        <v>23</v>
      </c>
      <c r="F636" t="s">
        <v>21</v>
      </c>
      <c r="G636" t="s">
        <v>63</v>
      </c>
      <c r="H636" s="3">
        <v>836060</v>
      </c>
      <c r="I636" t="s">
        <v>21</v>
      </c>
      <c r="J636" s="2">
        <v>0</v>
      </c>
      <c r="K636" s="2">
        <v>0</v>
      </c>
      <c r="L636" s="2">
        <v>0</v>
      </c>
      <c r="M636" s="2">
        <v>-112844</v>
      </c>
      <c r="N636" s="2">
        <v>-112844</v>
      </c>
      <c r="O636" t="s">
        <v>3534</v>
      </c>
    </row>
    <row r="637" spans="1:15" x14ac:dyDescent="0.25">
      <c r="A637" s="1">
        <v>61212</v>
      </c>
      <c r="B637" t="s">
        <v>2159</v>
      </c>
      <c r="C637" t="s">
        <v>35</v>
      </c>
      <c r="D637" t="s">
        <v>34</v>
      </c>
      <c r="E637" t="s">
        <v>36</v>
      </c>
      <c r="F637" t="s">
        <v>63</v>
      </c>
      <c r="G637" t="s">
        <v>63</v>
      </c>
      <c r="H637" s="3">
        <v>0</v>
      </c>
      <c r="I637" t="s">
        <v>21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t="s">
        <v>49</v>
      </c>
    </row>
    <row r="638" spans="1:15" x14ac:dyDescent="0.25">
      <c r="A638" s="1">
        <v>62286</v>
      </c>
      <c r="B638" t="s">
        <v>2012</v>
      </c>
      <c r="C638" t="s">
        <v>35</v>
      </c>
      <c r="D638" t="s">
        <v>34</v>
      </c>
      <c r="E638" t="s">
        <v>23</v>
      </c>
      <c r="F638" t="s">
        <v>63</v>
      </c>
      <c r="G638" t="s">
        <v>63</v>
      </c>
      <c r="H638" s="3">
        <v>141349</v>
      </c>
      <c r="I638" t="s">
        <v>21</v>
      </c>
      <c r="J638" s="2">
        <v>0</v>
      </c>
      <c r="K638" s="2">
        <v>0</v>
      </c>
      <c r="L638" s="2">
        <v>0</v>
      </c>
      <c r="M638" s="2">
        <v>-24</v>
      </c>
      <c r="N638" s="2">
        <v>-24</v>
      </c>
      <c r="O638" t="s">
        <v>1991</v>
      </c>
    </row>
    <row r="639" spans="1:15" x14ac:dyDescent="0.25">
      <c r="A639" s="1">
        <v>60972</v>
      </c>
      <c r="B639" t="s">
        <v>2129</v>
      </c>
      <c r="C639" t="s">
        <v>35</v>
      </c>
      <c r="D639" t="s">
        <v>34</v>
      </c>
      <c r="E639" t="s">
        <v>36</v>
      </c>
      <c r="F639" t="s">
        <v>63</v>
      </c>
      <c r="G639" t="s">
        <v>63</v>
      </c>
      <c r="H639" s="3">
        <v>509055</v>
      </c>
      <c r="I639" t="s">
        <v>63</v>
      </c>
      <c r="J639" s="2">
        <v>135426</v>
      </c>
      <c r="K639" s="2">
        <v>0</v>
      </c>
      <c r="L639" s="2">
        <v>0</v>
      </c>
      <c r="M639" s="2">
        <v>-223607</v>
      </c>
      <c r="N639" s="2">
        <v>-223607</v>
      </c>
      <c r="O639" t="s">
        <v>49</v>
      </c>
    </row>
    <row r="640" spans="1:15" x14ac:dyDescent="0.25">
      <c r="A640" s="1">
        <v>61603</v>
      </c>
      <c r="B640" t="s">
        <v>2446</v>
      </c>
      <c r="C640" t="s">
        <v>35</v>
      </c>
      <c r="D640" t="s">
        <v>34</v>
      </c>
      <c r="E640" t="s">
        <v>23</v>
      </c>
      <c r="F640" t="s">
        <v>63</v>
      </c>
      <c r="G640" t="s">
        <v>63</v>
      </c>
      <c r="H640" s="3">
        <v>1249033</v>
      </c>
      <c r="I640" t="s">
        <v>63</v>
      </c>
      <c r="J640" s="2">
        <v>15239</v>
      </c>
      <c r="K640" s="2">
        <v>0</v>
      </c>
      <c r="L640" s="2">
        <v>0</v>
      </c>
      <c r="M640" s="2">
        <v>-263793</v>
      </c>
      <c r="N640" s="2">
        <v>-263793</v>
      </c>
      <c r="O640" t="s">
        <v>2437</v>
      </c>
    </row>
    <row r="641" spans="1:15" x14ac:dyDescent="0.25">
      <c r="A641" s="1">
        <v>61852</v>
      </c>
      <c r="B641" t="s">
        <v>2454</v>
      </c>
      <c r="C641" t="s">
        <v>35</v>
      </c>
      <c r="D641" t="s">
        <v>34</v>
      </c>
      <c r="E641" t="s">
        <v>36</v>
      </c>
      <c r="F641" t="s">
        <v>63</v>
      </c>
      <c r="G641" t="s">
        <v>63</v>
      </c>
      <c r="H641" s="3">
        <v>5842185</v>
      </c>
      <c r="I641" t="s">
        <v>63</v>
      </c>
      <c r="J641" s="2">
        <v>197722</v>
      </c>
      <c r="K641" s="2">
        <v>0</v>
      </c>
      <c r="L641" s="2">
        <v>0</v>
      </c>
      <c r="M641" s="2">
        <v>-600680</v>
      </c>
      <c r="N641" s="2">
        <v>-600680</v>
      </c>
      <c r="O641" t="s">
        <v>2437</v>
      </c>
    </row>
    <row r="642" spans="1:15" x14ac:dyDescent="0.25">
      <c r="A642" s="1">
        <v>62362</v>
      </c>
      <c r="B642" t="s">
        <v>3689</v>
      </c>
      <c r="C642" t="s">
        <v>35</v>
      </c>
      <c r="D642" t="s">
        <v>34</v>
      </c>
      <c r="E642" t="s">
        <v>23</v>
      </c>
      <c r="F642" t="s">
        <v>63</v>
      </c>
      <c r="G642" t="s">
        <v>63</v>
      </c>
      <c r="H642" s="3">
        <v>2744324</v>
      </c>
      <c r="I642" t="s">
        <v>21</v>
      </c>
      <c r="J642" s="2">
        <v>0</v>
      </c>
      <c r="K642" s="2">
        <v>0</v>
      </c>
      <c r="L642" s="2">
        <v>0</v>
      </c>
      <c r="M642" s="2">
        <v>-346924</v>
      </c>
      <c r="N642" s="2">
        <v>-346924</v>
      </c>
      <c r="O642" t="s">
        <v>3675</v>
      </c>
    </row>
    <row r="643" spans="1:15" x14ac:dyDescent="0.25">
      <c r="A643" s="1">
        <v>66819</v>
      </c>
      <c r="B643" t="s">
        <v>3923</v>
      </c>
      <c r="C643" t="s">
        <v>35</v>
      </c>
      <c r="D643" t="s">
        <v>34</v>
      </c>
      <c r="E643" t="s">
        <v>36</v>
      </c>
      <c r="F643" t="s">
        <v>63</v>
      </c>
      <c r="G643" t="s">
        <v>21</v>
      </c>
      <c r="H643" s="3">
        <v>2620603</v>
      </c>
      <c r="I643" t="s">
        <v>63</v>
      </c>
      <c r="J643" s="2">
        <v>59989</v>
      </c>
      <c r="K643" s="2">
        <v>0</v>
      </c>
      <c r="L643" s="2">
        <v>0</v>
      </c>
      <c r="M643" s="2">
        <v>-149663</v>
      </c>
      <c r="N643" s="2">
        <v>-149663</v>
      </c>
      <c r="O643" t="s">
        <v>3904</v>
      </c>
    </row>
    <row r="644" spans="1:15" x14ac:dyDescent="0.25">
      <c r="A644" s="1">
        <v>63772</v>
      </c>
      <c r="B644" t="s">
        <v>1232</v>
      </c>
      <c r="C644" t="s">
        <v>35</v>
      </c>
      <c r="D644" t="s">
        <v>34</v>
      </c>
      <c r="E644" t="s">
        <v>23</v>
      </c>
      <c r="F644" t="s">
        <v>63</v>
      </c>
      <c r="G644" t="s">
        <v>63</v>
      </c>
      <c r="H644" s="3">
        <v>1869388</v>
      </c>
      <c r="I644" t="s">
        <v>63</v>
      </c>
      <c r="J644" s="2">
        <v>40135</v>
      </c>
      <c r="K644" s="2">
        <v>0</v>
      </c>
      <c r="L644" s="2">
        <v>0</v>
      </c>
      <c r="M644" s="2">
        <v>-191309</v>
      </c>
      <c r="N644" s="2">
        <v>-191309</v>
      </c>
      <c r="O644" t="s">
        <v>4422</v>
      </c>
    </row>
    <row r="645" spans="1:15" x14ac:dyDescent="0.25">
      <c r="A645" s="1">
        <v>65223</v>
      </c>
      <c r="B645" t="s">
        <v>4220</v>
      </c>
      <c r="C645" t="s">
        <v>35</v>
      </c>
      <c r="D645" t="s">
        <v>34</v>
      </c>
      <c r="E645" t="s">
        <v>36</v>
      </c>
      <c r="F645" t="s">
        <v>63</v>
      </c>
      <c r="G645" t="s">
        <v>63</v>
      </c>
      <c r="H645" s="3">
        <v>1502145</v>
      </c>
      <c r="I645" t="s">
        <v>21</v>
      </c>
      <c r="J645" s="2">
        <v>0</v>
      </c>
      <c r="K645" s="2">
        <v>0</v>
      </c>
      <c r="L645" s="2">
        <v>0</v>
      </c>
      <c r="M645" s="2">
        <v>-477884</v>
      </c>
      <c r="N645" s="2">
        <v>-477884</v>
      </c>
      <c r="O645" t="s">
        <v>4208</v>
      </c>
    </row>
    <row r="646" spans="1:15" x14ac:dyDescent="0.25">
      <c r="A646" s="1">
        <v>65557</v>
      </c>
      <c r="B646" t="s">
        <v>1801</v>
      </c>
      <c r="C646" t="s">
        <v>35</v>
      </c>
      <c r="D646" t="s">
        <v>34</v>
      </c>
      <c r="E646" t="s">
        <v>23</v>
      </c>
      <c r="F646" t="s">
        <v>63</v>
      </c>
      <c r="G646" t="s">
        <v>63</v>
      </c>
      <c r="H646" s="3">
        <v>5022789</v>
      </c>
      <c r="I646" t="s">
        <v>63</v>
      </c>
      <c r="J646" s="2">
        <v>101302</v>
      </c>
      <c r="K646" s="2">
        <v>0</v>
      </c>
      <c r="L646" s="2">
        <v>0</v>
      </c>
      <c r="M646" s="2">
        <v>-374606</v>
      </c>
      <c r="N646" s="2">
        <v>-368083</v>
      </c>
      <c r="O646" t="s">
        <v>1787</v>
      </c>
    </row>
    <row r="647" spans="1:15" x14ac:dyDescent="0.25">
      <c r="A647" s="1">
        <v>65059</v>
      </c>
      <c r="B647" t="s">
        <v>1405</v>
      </c>
      <c r="C647" t="s">
        <v>35</v>
      </c>
      <c r="D647" t="s">
        <v>34</v>
      </c>
      <c r="E647" t="s">
        <v>23</v>
      </c>
      <c r="F647" t="s">
        <v>63</v>
      </c>
      <c r="G647" t="s">
        <v>63</v>
      </c>
      <c r="H647" s="3">
        <v>1136316</v>
      </c>
      <c r="I647" t="s">
        <v>63</v>
      </c>
      <c r="J647" s="2">
        <v>0</v>
      </c>
      <c r="K647" s="2">
        <v>17855</v>
      </c>
      <c r="L647" s="2">
        <v>201</v>
      </c>
      <c r="M647" s="2">
        <v>-149561</v>
      </c>
      <c r="N647" s="2">
        <v>-149561</v>
      </c>
      <c r="O647" t="s">
        <v>4421</v>
      </c>
    </row>
    <row r="648" spans="1:15" x14ac:dyDescent="0.25">
      <c r="A648" s="1">
        <v>64727</v>
      </c>
      <c r="B648" t="s">
        <v>252</v>
      </c>
      <c r="C648" t="s">
        <v>35</v>
      </c>
      <c r="D648" t="s">
        <v>34</v>
      </c>
      <c r="E648" t="s">
        <v>36</v>
      </c>
      <c r="F648" t="s">
        <v>63</v>
      </c>
      <c r="G648" t="s">
        <v>63</v>
      </c>
      <c r="H648" s="3">
        <v>2903209</v>
      </c>
      <c r="I648" t="s">
        <v>63</v>
      </c>
      <c r="J648" s="2">
        <v>13910</v>
      </c>
      <c r="K648" s="2">
        <v>0</v>
      </c>
      <c r="L648" s="2">
        <v>0</v>
      </c>
      <c r="M648" s="2">
        <v>0</v>
      </c>
      <c r="N648" s="2">
        <v>-298786</v>
      </c>
      <c r="O648" t="s">
        <v>118</v>
      </c>
    </row>
    <row r="649" spans="1:15" x14ac:dyDescent="0.25">
      <c r="A649" s="1">
        <v>66019</v>
      </c>
      <c r="B649" t="s">
        <v>3830</v>
      </c>
      <c r="C649" t="s">
        <v>35</v>
      </c>
      <c r="D649" t="s">
        <v>34</v>
      </c>
      <c r="E649" t="s">
        <v>23</v>
      </c>
      <c r="F649" t="s">
        <v>63</v>
      </c>
      <c r="G649" t="s">
        <v>63</v>
      </c>
      <c r="H649" s="3">
        <v>12093965</v>
      </c>
      <c r="I649" t="s">
        <v>63</v>
      </c>
      <c r="J649" s="2">
        <v>73330</v>
      </c>
      <c r="K649" s="2">
        <v>0</v>
      </c>
      <c r="L649" s="2">
        <v>0</v>
      </c>
      <c r="M649" s="2">
        <v>-587037</v>
      </c>
      <c r="N649" s="2">
        <v>-587037</v>
      </c>
      <c r="O649" t="s">
        <v>3823</v>
      </c>
    </row>
    <row r="650" spans="1:15" x14ac:dyDescent="0.25">
      <c r="A650" s="1">
        <v>66842</v>
      </c>
      <c r="B650" t="s">
        <v>963</v>
      </c>
      <c r="C650" t="s">
        <v>35</v>
      </c>
      <c r="D650" t="s">
        <v>34</v>
      </c>
      <c r="E650" t="s">
        <v>36</v>
      </c>
      <c r="F650" t="s">
        <v>63</v>
      </c>
      <c r="G650" t="s">
        <v>63</v>
      </c>
      <c r="H650" s="3">
        <v>636211</v>
      </c>
      <c r="I650" t="s">
        <v>21</v>
      </c>
      <c r="J650" s="2">
        <v>0</v>
      </c>
      <c r="K650" s="2">
        <v>0</v>
      </c>
      <c r="L650" s="2">
        <v>0</v>
      </c>
      <c r="M650" s="2">
        <v>-423221</v>
      </c>
      <c r="N650" s="2">
        <v>-423221</v>
      </c>
      <c r="O650" t="s">
        <v>961</v>
      </c>
    </row>
    <row r="651" spans="1:15" x14ac:dyDescent="0.25">
      <c r="A651" s="1">
        <v>60021</v>
      </c>
      <c r="B651" t="s">
        <v>3472</v>
      </c>
      <c r="C651" t="s">
        <v>35</v>
      </c>
      <c r="D651" t="s">
        <v>34</v>
      </c>
      <c r="E651" t="s">
        <v>23</v>
      </c>
      <c r="F651" t="s">
        <v>63</v>
      </c>
      <c r="G651" t="s">
        <v>63</v>
      </c>
      <c r="H651" s="3">
        <v>-1264639</v>
      </c>
      <c r="I651" t="s">
        <v>63</v>
      </c>
      <c r="J651" s="2">
        <v>0</v>
      </c>
      <c r="K651" s="2">
        <v>0</v>
      </c>
      <c r="L651" s="2">
        <v>792</v>
      </c>
      <c r="M651" s="2">
        <v>-275236</v>
      </c>
      <c r="N651" s="2">
        <v>-275236</v>
      </c>
      <c r="O651" t="s">
        <v>3466</v>
      </c>
    </row>
    <row r="652" spans="1:15" x14ac:dyDescent="0.25">
      <c r="A652" s="1">
        <v>65579</v>
      </c>
      <c r="B652" t="s">
        <v>3088</v>
      </c>
      <c r="C652" t="s">
        <v>35</v>
      </c>
      <c r="D652" t="s">
        <v>34</v>
      </c>
      <c r="E652" t="s">
        <v>23</v>
      </c>
      <c r="F652" t="s">
        <v>63</v>
      </c>
      <c r="G652" t="s">
        <v>63</v>
      </c>
      <c r="H652" s="3">
        <v>6466304</v>
      </c>
      <c r="I652" t="s">
        <v>63</v>
      </c>
      <c r="J652" s="2">
        <v>0</v>
      </c>
      <c r="K652" s="2">
        <v>19972</v>
      </c>
      <c r="L652" s="2">
        <v>0</v>
      </c>
      <c r="M652" s="2">
        <v>-296135</v>
      </c>
      <c r="N652" s="2">
        <v>-296135</v>
      </c>
      <c r="O652" t="s">
        <v>3074</v>
      </c>
    </row>
    <row r="653" spans="1:15" x14ac:dyDescent="0.25">
      <c r="A653" s="1">
        <v>62544</v>
      </c>
      <c r="B653" t="s">
        <v>4420</v>
      </c>
      <c r="C653" t="s">
        <v>35</v>
      </c>
      <c r="D653" t="s">
        <v>34</v>
      </c>
      <c r="E653" t="s">
        <v>23</v>
      </c>
      <c r="F653" t="s">
        <v>63</v>
      </c>
      <c r="G653" t="s">
        <v>21</v>
      </c>
      <c r="H653" s="3">
        <v>0</v>
      </c>
      <c r="I653" t="s">
        <v>63</v>
      </c>
      <c r="J653" s="2">
        <v>0</v>
      </c>
      <c r="K653" s="2">
        <v>0</v>
      </c>
      <c r="L653" s="2">
        <v>0</v>
      </c>
      <c r="M653" s="2">
        <v>0</v>
      </c>
      <c r="N653" s="2">
        <v>0</v>
      </c>
      <c r="O653" t="s">
        <v>1004</v>
      </c>
    </row>
    <row r="654" spans="1:15" x14ac:dyDescent="0.25">
      <c r="A654" s="1">
        <v>66202</v>
      </c>
      <c r="B654" t="s">
        <v>706</v>
      </c>
      <c r="C654" t="s">
        <v>35</v>
      </c>
      <c r="D654" t="s">
        <v>34</v>
      </c>
      <c r="E654" t="s">
        <v>23</v>
      </c>
      <c r="F654" t="s">
        <v>63</v>
      </c>
      <c r="G654" t="s">
        <v>63</v>
      </c>
      <c r="H654" s="3">
        <v>5141525</v>
      </c>
      <c r="I654" t="s">
        <v>63</v>
      </c>
      <c r="J654" s="2">
        <v>38175</v>
      </c>
      <c r="K654" s="2">
        <v>0</v>
      </c>
      <c r="L654" s="2">
        <v>0</v>
      </c>
      <c r="M654" s="2">
        <v>-365983</v>
      </c>
      <c r="N654" s="2">
        <v>-365983</v>
      </c>
      <c r="O654" t="s">
        <v>686</v>
      </c>
    </row>
    <row r="655" spans="1:15" x14ac:dyDescent="0.25">
      <c r="A655" s="1">
        <v>62316</v>
      </c>
      <c r="B655" t="s">
        <v>2562</v>
      </c>
      <c r="C655" t="s">
        <v>35</v>
      </c>
      <c r="D655" t="s">
        <v>34</v>
      </c>
      <c r="E655" t="s">
        <v>36</v>
      </c>
      <c r="F655" t="s">
        <v>63</v>
      </c>
      <c r="G655" t="s">
        <v>63</v>
      </c>
      <c r="H655" s="3">
        <v>2556858</v>
      </c>
      <c r="I655" t="s">
        <v>21</v>
      </c>
      <c r="J655" s="2">
        <v>0</v>
      </c>
      <c r="K655" s="2">
        <v>0</v>
      </c>
      <c r="L655" s="2">
        <v>0</v>
      </c>
      <c r="M655" s="2">
        <v>-168049</v>
      </c>
      <c r="N655" s="2">
        <v>-168049</v>
      </c>
      <c r="O655" t="s">
        <v>27</v>
      </c>
    </row>
    <row r="656" spans="1:15" x14ac:dyDescent="0.25">
      <c r="A656" s="1">
        <v>63107</v>
      </c>
      <c r="B656" t="s">
        <v>2814</v>
      </c>
      <c r="C656" t="s">
        <v>35</v>
      </c>
      <c r="D656" t="s">
        <v>34</v>
      </c>
      <c r="E656" t="s">
        <v>23</v>
      </c>
      <c r="F656" t="s">
        <v>63</v>
      </c>
      <c r="G656" t="s">
        <v>63</v>
      </c>
      <c r="H656" s="3">
        <v>1416474</v>
      </c>
      <c r="I656" t="s">
        <v>63</v>
      </c>
      <c r="J656" s="2">
        <v>77306</v>
      </c>
      <c r="K656" s="2">
        <v>0</v>
      </c>
      <c r="L656" s="2">
        <v>0</v>
      </c>
      <c r="M656" s="2">
        <v>-143861</v>
      </c>
      <c r="N656" s="2">
        <v>-143861</v>
      </c>
      <c r="O656" t="s">
        <v>2726</v>
      </c>
    </row>
    <row r="657" spans="1:15" x14ac:dyDescent="0.25">
      <c r="A657" s="1">
        <v>61885</v>
      </c>
      <c r="B657" t="s">
        <v>2371</v>
      </c>
      <c r="C657" t="s">
        <v>35</v>
      </c>
      <c r="D657" t="s">
        <v>34</v>
      </c>
      <c r="E657" t="s">
        <v>23</v>
      </c>
      <c r="F657" t="s">
        <v>63</v>
      </c>
      <c r="G657" t="s">
        <v>63</v>
      </c>
      <c r="H657" s="3">
        <v>2787225</v>
      </c>
      <c r="I657" t="s">
        <v>63</v>
      </c>
      <c r="J657" s="2">
        <v>57547</v>
      </c>
      <c r="K657" s="2">
        <v>0</v>
      </c>
      <c r="L657" s="2">
        <v>0</v>
      </c>
      <c r="M657" s="2">
        <v>-559174</v>
      </c>
      <c r="N657" s="2">
        <v>-559174</v>
      </c>
      <c r="O657" t="s">
        <v>2281</v>
      </c>
    </row>
    <row r="658" spans="1:15" x14ac:dyDescent="0.25">
      <c r="A658" s="1">
        <v>66423</v>
      </c>
      <c r="B658" t="s">
        <v>1561</v>
      </c>
      <c r="C658" t="s">
        <v>35</v>
      </c>
      <c r="D658" t="s">
        <v>34</v>
      </c>
      <c r="E658" t="s">
        <v>36</v>
      </c>
      <c r="F658" t="s">
        <v>63</v>
      </c>
      <c r="G658" t="s">
        <v>63</v>
      </c>
      <c r="H658" s="3">
        <v>5934356</v>
      </c>
      <c r="I658" t="s">
        <v>63</v>
      </c>
      <c r="J658" s="2">
        <v>6680</v>
      </c>
      <c r="K658" s="2">
        <v>0</v>
      </c>
      <c r="L658" s="2">
        <v>0</v>
      </c>
      <c r="M658" s="2">
        <v>-281409</v>
      </c>
      <c r="N658" s="2">
        <v>-281409</v>
      </c>
      <c r="O658" t="s">
        <v>1553</v>
      </c>
    </row>
    <row r="659" spans="1:15" x14ac:dyDescent="0.25">
      <c r="A659" s="1">
        <v>65685</v>
      </c>
      <c r="B659" t="s">
        <v>3110</v>
      </c>
      <c r="C659" t="s">
        <v>35</v>
      </c>
      <c r="D659" t="s">
        <v>34</v>
      </c>
      <c r="E659" t="s">
        <v>36</v>
      </c>
      <c r="F659" t="s">
        <v>63</v>
      </c>
      <c r="G659" t="s">
        <v>63</v>
      </c>
      <c r="H659" s="3">
        <v>9402186</v>
      </c>
      <c r="I659" t="s">
        <v>63</v>
      </c>
      <c r="J659" s="2">
        <v>3182</v>
      </c>
      <c r="K659" s="2">
        <v>0</v>
      </c>
      <c r="L659" s="2">
        <v>0</v>
      </c>
      <c r="M659" s="2">
        <v>-377807</v>
      </c>
      <c r="N659" s="2">
        <v>-377807</v>
      </c>
      <c r="O659" t="s">
        <v>3074</v>
      </c>
    </row>
    <row r="660" spans="1:15" x14ac:dyDescent="0.25">
      <c r="A660" s="1">
        <v>63962</v>
      </c>
      <c r="B660" t="s">
        <v>147</v>
      </c>
      <c r="C660" t="s">
        <v>35</v>
      </c>
      <c r="D660" t="s">
        <v>34</v>
      </c>
      <c r="E660" t="s">
        <v>23</v>
      </c>
      <c r="F660" t="s">
        <v>63</v>
      </c>
      <c r="G660" t="s">
        <v>63</v>
      </c>
      <c r="H660" s="3">
        <v>5065985</v>
      </c>
      <c r="I660" t="s">
        <v>63</v>
      </c>
      <c r="J660" s="2">
        <v>0</v>
      </c>
      <c r="K660" s="2">
        <v>60094</v>
      </c>
      <c r="L660" s="2">
        <v>0</v>
      </c>
      <c r="M660" s="2">
        <v>-217553</v>
      </c>
      <c r="N660" s="2">
        <v>-217553</v>
      </c>
      <c r="O660" t="s">
        <v>118</v>
      </c>
    </row>
    <row r="661" spans="1:15" x14ac:dyDescent="0.25">
      <c r="A661" s="1">
        <v>60031</v>
      </c>
      <c r="B661" t="s">
        <v>3490</v>
      </c>
      <c r="C661" t="s">
        <v>35</v>
      </c>
      <c r="D661" t="s">
        <v>34</v>
      </c>
      <c r="E661" t="s">
        <v>36</v>
      </c>
      <c r="F661" t="s">
        <v>63</v>
      </c>
      <c r="G661" t="s">
        <v>63</v>
      </c>
      <c r="H661" s="3">
        <v>-4197927</v>
      </c>
      <c r="I661" t="s">
        <v>63</v>
      </c>
      <c r="J661" s="2">
        <v>0</v>
      </c>
      <c r="K661" s="2">
        <v>0</v>
      </c>
      <c r="L661" s="2">
        <v>0</v>
      </c>
      <c r="M661" s="2">
        <v>-245327</v>
      </c>
      <c r="N661" s="2">
        <v>-246957</v>
      </c>
      <c r="O661" t="s">
        <v>3488</v>
      </c>
    </row>
    <row r="662" spans="1:15" x14ac:dyDescent="0.25">
      <c r="A662" s="1">
        <v>62775</v>
      </c>
      <c r="B662" t="s">
        <v>1762</v>
      </c>
      <c r="C662" t="s">
        <v>35</v>
      </c>
      <c r="D662" t="s">
        <v>34</v>
      </c>
      <c r="E662" t="s">
        <v>36</v>
      </c>
      <c r="F662" t="s">
        <v>63</v>
      </c>
      <c r="G662" t="s">
        <v>63</v>
      </c>
      <c r="H662" s="3">
        <v>8363123</v>
      </c>
      <c r="I662" t="s">
        <v>63</v>
      </c>
      <c r="J662" s="2">
        <v>179200</v>
      </c>
      <c r="K662" s="2">
        <v>0</v>
      </c>
      <c r="L662" s="2">
        <v>0</v>
      </c>
      <c r="M662" s="2">
        <v>-2507804</v>
      </c>
      <c r="N662" s="2">
        <v>-2507804</v>
      </c>
      <c r="O662" t="s">
        <v>1760</v>
      </c>
    </row>
    <row r="663" spans="1:15" x14ac:dyDescent="0.25">
      <c r="A663" s="1">
        <v>65286</v>
      </c>
      <c r="B663" t="s">
        <v>3018</v>
      </c>
      <c r="C663" t="s">
        <v>35</v>
      </c>
      <c r="D663" t="s">
        <v>34</v>
      </c>
      <c r="E663" t="s">
        <v>36</v>
      </c>
      <c r="F663" t="s">
        <v>63</v>
      </c>
      <c r="G663" t="s">
        <v>63</v>
      </c>
      <c r="H663" s="3">
        <v>898419</v>
      </c>
      <c r="I663" t="s">
        <v>63</v>
      </c>
      <c r="J663" s="2">
        <v>62241</v>
      </c>
      <c r="K663" s="2">
        <v>0</v>
      </c>
      <c r="L663" s="2">
        <v>0</v>
      </c>
      <c r="M663" s="2">
        <v>0</v>
      </c>
      <c r="N663" s="2">
        <v>-137798</v>
      </c>
      <c r="O663" t="s">
        <v>2997</v>
      </c>
    </row>
    <row r="664" spans="1:15" x14ac:dyDescent="0.25">
      <c r="A664" s="1">
        <v>66090</v>
      </c>
      <c r="B664" t="s">
        <v>1841</v>
      </c>
      <c r="C664" t="s">
        <v>35</v>
      </c>
      <c r="D664" t="s">
        <v>34</v>
      </c>
      <c r="E664" t="s">
        <v>23</v>
      </c>
      <c r="F664" t="s">
        <v>63</v>
      </c>
      <c r="G664" t="s">
        <v>63</v>
      </c>
      <c r="H664" s="3">
        <v>8250666</v>
      </c>
      <c r="I664" t="s">
        <v>63</v>
      </c>
      <c r="J664" s="2">
        <v>56391</v>
      </c>
      <c r="K664" s="2">
        <v>0</v>
      </c>
      <c r="L664" s="2">
        <v>0</v>
      </c>
      <c r="M664" s="2">
        <v>-430587</v>
      </c>
      <c r="N664" s="2">
        <v>-430587</v>
      </c>
      <c r="O664" t="s">
        <v>1813</v>
      </c>
    </row>
    <row r="665" spans="1:15" x14ac:dyDescent="0.25">
      <c r="A665" s="1">
        <v>64031</v>
      </c>
      <c r="B665" t="s">
        <v>2986</v>
      </c>
      <c r="C665" t="s">
        <v>35</v>
      </c>
      <c r="D665" t="s">
        <v>34</v>
      </c>
      <c r="E665" t="s">
        <v>36</v>
      </c>
      <c r="F665" t="s">
        <v>63</v>
      </c>
      <c r="G665" t="s">
        <v>63</v>
      </c>
      <c r="H665" s="3">
        <v>78800</v>
      </c>
      <c r="I665" t="s">
        <v>21</v>
      </c>
      <c r="J665" s="2">
        <v>0</v>
      </c>
      <c r="K665" s="2">
        <v>0</v>
      </c>
      <c r="L665" s="2">
        <v>0</v>
      </c>
      <c r="M665" s="2">
        <v>-212847</v>
      </c>
      <c r="N665" s="2">
        <v>-212847</v>
      </c>
      <c r="O665" t="s">
        <v>2970</v>
      </c>
    </row>
    <row r="666" spans="1:15" x14ac:dyDescent="0.25">
      <c r="A666" s="1">
        <v>61039</v>
      </c>
      <c r="B666" t="s">
        <v>2133</v>
      </c>
      <c r="C666" t="s">
        <v>35</v>
      </c>
      <c r="D666" t="s">
        <v>34</v>
      </c>
      <c r="E666" t="s">
        <v>23</v>
      </c>
      <c r="F666" t="s">
        <v>63</v>
      </c>
      <c r="G666" t="s">
        <v>63</v>
      </c>
      <c r="H666" s="3">
        <v>123070</v>
      </c>
      <c r="I666" t="s">
        <v>21</v>
      </c>
      <c r="J666" s="2">
        <v>0</v>
      </c>
      <c r="K666" s="2">
        <v>0</v>
      </c>
      <c r="L666" s="2">
        <v>0</v>
      </c>
      <c r="M666" s="2">
        <v>-101958</v>
      </c>
      <c r="N666" s="2">
        <v>-101958</v>
      </c>
      <c r="O666" t="s">
        <v>49</v>
      </c>
    </row>
    <row r="667" spans="1:15" x14ac:dyDescent="0.25">
      <c r="A667" s="1">
        <v>61942</v>
      </c>
      <c r="B667" t="s">
        <v>2399</v>
      </c>
      <c r="C667" t="s">
        <v>35</v>
      </c>
      <c r="D667" t="s">
        <v>34</v>
      </c>
      <c r="E667" t="s">
        <v>36</v>
      </c>
      <c r="F667" t="s">
        <v>63</v>
      </c>
      <c r="G667" t="s">
        <v>63</v>
      </c>
      <c r="H667" s="3">
        <v>542563</v>
      </c>
      <c r="I667" t="s">
        <v>63</v>
      </c>
      <c r="J667" s="2">
        <v>19292</v>
      </c>
      <c r="K667" s="2">
        <v>0</v>
      </c>
      <c r="L667" s="2">
        <v>0</v>
      </c>
      <c r="M667" s="2">
        <v>-64631</v>
      </c>
      <c r="N667" s="2">
        <v>-64631</v>
      </c>
      <c r="O667" t="s">
        <v>2281</v>
      </c>
    </row>
    <row r="668" spans="1:15" x14ac:dyDescent="0.25">
      <c r="A668" s="1">
        <v>62193</v>
      </c>
      <c r="B668" t="s">
        <v>2426</v>
      </c>
      <c r="C668" t="s">
        <v>35</v>
      </c>
      <c r="D668" t="s">
        <v>34</v>
      </c>
      <c r="E668" t="s">
        <v>36</v>
      </c>
      <c r="F668" t="s">
        <v>63</v>
      </c>
      <c r="G668" t="s">
        <v>63</v>
      </c>
      <c r="H668" s="3">
        <v>686084</v>
      </c>
      <c r="I668" t="s">
        <v>63</v>
      </c>
      <c r="J668" s="2">
        <v>17681</v>
      </c>
      <c r="K668" s="2">
        <v>0</v>
      </c>
      <c r="L668" s="2">
        <v>0</v>
      </c>
      <c r="M668" s="2">
        <v>-17670</v>
      </c>
      <c r="N668" s="2">
        <v>-17670</v>
      </c>
      <c r="O668" t="s">
        <v>2281</v>
      </c>
    </row>
    <row r="669" spans="1:15" x14ac:dyDescent="0.25">
      <c r="A669" s="1">
        <v>63674</v>
      </c>
      <c r="B669" t="s">
        <v>130</v>
      </c>
      <c r="C669" t="s">
        <v>35</v>
      </c>
      <c r="D669" t="s">
        <v>34</v>
      </c>
      <c r="E669" t="s">
        <v>36</v>
      </c>
      <c r="F669" t="s">
        <v>63</v>
      </c>
      <c r="G669" t="s">
        <v>63</v>
      </c>
      <c r="H669" s="3">
        <v>934942</v>
      </c>
      <c r="I669" t="s">
        <v>21</v>
      </c>
      <c r="J669" s="2">
        <v>0</v>
      </c>
      <c r="K669" s="2">
        <v>0</v>
      </c>
      <c r="L669" s="2">
        <v>0</v>
      </c>
      <c r="M669" s="2">
        <v>-400817</v>
      </c>
      <c r="N669" s="2">
        <v>-400817</v>
      </c>
      <c r="O669" t="s">
        <v>118</v>
      </c>
    </row>
    <row r="670" spans="1:15" x14ac:dyDescent="0.25">
      <c r="A670" s="1">
        <v>66884</v>
      </c>
      <c r="B670" t="s">
        <v>3972</v>
      </c>
      <c r="C670" t="s">
        <v>35</v>
      </c>
      <c r="D670" t="s">
        <v>34</v>
      </c>
      <c r="E670" t="s">
        <v>23</v>
      </c>
      <c r="F670" t="s">
        <v>63</v>
      </c>
      <c r="G670" t="s">
        <v>63</v>
      </c>
      <c r="H670" s="3">
        <v>3771753</v>
      </c>
      <c r="I670" t="s">
        <v>21</v>
      </c>
      <c r="J670" s="2">
        <v>0</v>
      </c>
      <c r="K670" s="2">
        <v>0</v>
      </c>
      <c r="L670" s="2">
        <v>0</v>
      </c>
      <c r="M670" s="2">
        <v>-518623</v>
      </c>
      <c r="N670" s="2">
        <v>-518623</v>
      </c>
      <c r="O670" t="s">
        <v>3958</v>
      </c>
    </row>
    <row r="671" spans="1:15" x14ac:dyDescent="0.25">
      <c r="A671" s="1">
        <v>64908</v>
      </c>
      <c r="B671" t="s">
        <v>342</v>
      </c>
      <c r="C671" t="s">
        <v>35</v>
      </c>
      <c r="D671" t="s">
        <v>34</v>
      </c>
      <c r="E671" t="s">
        <v>36</v>
      </c>
      <c r="F671" t="s">
        <v>63</v>
      </c>
      <c r="G671" t="s">
        <v>63</v>
      </c>
      <c r="H671" s="3">
        <v>1861524</v>
      </c>
      <c r="I671" t="s">
        <v>63</v>
      </c>
      <c r="J671" s="2">
        <v>14177</v>
      </c>
      <c r="K671" s="2">
        <v>0</v>
      </c>
      <c r="L671" s="2">
        <v>0</v>
      </c>
      <c r="M671" s="2">
        <v>-112133</v>
      </c>
      <c r="N671" s="2">
        <v>-112133</v>
      </c>
      <c r="O671" t="s">
        <v>4283</v>
      </c>
    </row>
    <row r="672" spans="1:15" x14ac:dyDescent="0.25">
      <c r="A672" s="1">
        <v>67268</v>
      </c>
      <c r="B672" t="s">
        <v>584</v>
      </c>
      <c r="C672" t="s">
        <v>35</v>
      </c>
      <c r="D672" t="s">
        <v>34</v>
      </c>
      <c r="E672" t="s">
        <v>23</v>
      </c>
      <c r="F672" t="s">
        <v>63</v>
      </c>
      <c r="G672" t="s">
        <v>63</v>
      </c>
      <c r="H672" s="3">
        <v>4680722</v>
      </c>
      <c r="I672" t="s">
        <v>63</v>
      </c>
      <c r="J672" s="2">
        <v>305591</v>
      </c>
      <c r="K672" s="2">
        <v>0</v>
      </c>
      <c r="L672" s="2">
        <v>0</v>
      </c>
      <c r="M672" s="2">
        <v>-1641486</v>
      </c>
      <c r="N672" s="2">
        <v>-1641486</v>
      </c>
      <c r="O672" t="s">
        <v>571</v>
      </c>
    </row>
    <row r="673" spans="1:15" x14ac:dyDescent="0.25">
      <c r="A673" s="1">
        <v>65740</v>
      </c>
      <c r="B673" t="s">
        <v>449</v>
      </c>
      <c r="C673" t="s">
        <v>35</v>
      </c>
      <c r="D673" t="s">
        <v>34</v>
      </c>
      <c r="E673" t="s">
        <v>23</v>
      </c>
      <c r="F673" t="s">
        <v>63</v>
      </c>
      <c r="G673" t="s">
        <v>63</v>
      </c>
      <c r="H673" s="3">
        <v>6761083</v>
      </c>
      <c r="I673" t="s">
        <v>21</v>
      </c>
      <c r="J673" s="2">
        <v>0</v>
      </c>
      <c r="K673" s="2">
        <v>0</v>
      </c>
      <c r="L673" s="2">
        <v>0</v>
      </c>
      <c r="M673" s="2">
        <v>-309559</v>
      </c>
      <c r="N673" s="2">
        <v>-309559</v>
      </c>
      <c r="O673" t="s">
        <v>440</v>
      </c>
    </row>
    <row r="674" spans="1:15" x14ac:dyDescent="0.25">
      <c r="A674" s="1">
        <v>64937</v>
      </c>
      <c r="B674" t="s">
        <v>1539</v>
      </c>
      <c r="C674" t="s">
        <v>35</v>
      </c>
      <c r="D674" t="s">
        <v>34</v>
      </c>
      <c r="E674" t="s">
        <v>36</v>
      </c>
      <c r="F674" t="s">
        <v>63</v>
      </c>
      <c r="G674" t="s">
        <v>63</v>
      </c>
      <c r="H674" s="3">
        <v>7735776</v>
      </c>
      <c r="I674" t="s">
        <v>63</v>
      </c>
      <c r="J674" s="2">
        <v>7246</v>
      </c>
      <c r="K674" s="2">
        <v>0</v>
      </c>
      <c r="L674" s="2">
        <v>0</v>
      </c>
      <c r="M674" s="2">
        <v>-407516</v>
      </c>
      <c r="N674" s="2">
        <v>-407516</v>
      </c>
      <c r="O674" t="s">
        <v>4419</v>
      </c>
    </row>
    <row r="675" spans="1:15" x14ac:dyDescent="0.25">
      <c r="A675" s="1">
        <v>62537</v>
      </c>
      <c r="B675" t="s">
        <v>993</v>
      </c>
      <c r="C675" t="s">
        <v>35</v>
      </c>
      <c r="D675" t="s">
        <v>34</v>
      </c>
      <c r="E675" t="s">
        <v>36</v>
      </c>
      <c r="F675" t="s">
        <v>63</v>
      </c>
      <c r="G675" t="s">
        <v>63</v>
      </c>
      <c r="H675" s="3">
        <v>1905361</v>
      </c>
      <c r="I675" t="s">
        <v>63</v>
      </c>
      <c r="J675" s="2">
        <v>0</v>
      </c>
      <c r="K675" s="2">
        <v>1590109</v>
      </c>
      <c r="L675" s="2">
        <v>0</v>
      </c>
      <c r="M675" s="2">
        <v>1382323</v>
      </c>
      <c r="N675" s="2">
        <v>1382323</v>
      </c>
      <c r="O675" t="s">
        <v>991</v>
      </c>
    </row>
    <row r="676" spans="1:15" x14ac:dyDescent="0.25">
      <c r="A676" s="1">
        <v>78182</v>
      </c>
      <c r="B676" t="s">
        <v>1967</v>
      </c>
      <c r="C676" t="s">
        <v>35</v>
      </c>
      <c r="D676" t="s">
        <v>34</v>
      </c>
      <c r="E676" t="s">
        <v>23</v>
      </c>
      <c r="F676" t="s">
        <v>63</v>
      </c>
      <c r="G676" t="s">
        <v>63</v>
      </c>
      <c r="H676" s="3">
        <v>7131244</v>
      </c>
      <c r="I676" t="s">
        <v>21</v>
      </c>
      <c r="J676" s="2">
        <v>0</v>
      </c>
      <c r="K676" s="2">
        <v>0</v>
      </c>
      <c r="L676" s="2">
        <v>0</v>
      </c>
      <c r="M676" s="2">
        <v>-885862</v>
      </c>
      <c r="N676" s="2">
        <v>-885862</v>
      </c>
      <c r="O676" t="s">
        <v>1944</v>
      </c>
    </row>
    <row r="677" spans="1:15" x14ac:dyDescent="0.25">
      <c r="A677" s="1">
        <v>61216</v>
      </c>
      <c r="B677" t="s">
        <v>2288</v>
      </c>
      <c r="C677" t="s">
        <v>35</v>
      </c>
      <c r="D677" t="s">
        <v>34</v>
      </c>
      <c r="E677" t="s">
        <v>36</v>
      </c>
      <c r="F677" t="s">
        <v>63</v>
      </c>
      <c r="G677" t="s">
        <v>63</v>
      </c>
      <c r="H677" s="3">
        <v>2956161</v>
      </c>
      <c r="I677" t="s">
        <v>63</v>
      </c>
      <c r="J677" s="2">
        <v>102070</v>
      </c>
      <c r="K677" s="2">
        <v>0</v>
      </c>
      <c r="L677" s="2">
        <v>0</v>
      </c>
      <c r="M677" s="2">
        <v>-353551</v>
      </c>
      <c r="N677" s="2">
        <v>-353551</v>
      </c>
      <c r="O677" t="s">
        <v>2281</v>
      </c>
    </row>
    <row r="678" spans="1:15" x14ac:dyDescent="0.25">
      <c r="A678" s="1">
        <v>61085</v>
      </c>
      <c r="B678" t="s">
        <v>2105</v>
      </c>
      <c r="C678" t="s">
        <v>35</v>
      </c>
      <c r="D678" t="s">
        <v>34</v>
      </c>
      <c r="E678" t="s">
        <v>36</v>
      </c>
      <c r="F678" t="s">
        <v>63</v>
      </c>
      <c r="G678" t="s">
        <v>63</v>
      </c>
      <c r="H678" s="3">
        <v>-1712634</v>
      </c>
      <c r="I678" t="s">
        <v>21</v>
      </c>
      <c r="J678" s="2">
        <v>0</v>
      </c>
      <c r="K678" s="2">
        <v>0</v>
      </c>
      <c r="L678" s="2">
        <v>0</v>
      </c>
      <c r="M678" s="2">
        <v>-79410</v>
      </c>
      <c r="N678" s="2">
        <v>-79410</v>
      </c>
      <c r="O678" t="s">
        <v>2065</v>
      </c>
    </row>
    <row r="679" spans="1:15" x14ac:dyDescent="0.25">
      <c r="A679" s="1">
        <v>65066</v>
      </c>
      <c r="B679" t="s">
        <v>1446</v>
      </c>
      <c r="C679" t="s">
        <v>35</v>
      </c>
      <c r="D679" t="s">
        <v>34</v>
      </c>
      <c r="E679" t="s">
        <v>23</v>
      </c>
      <c r="F679" t="s">
        <v>63</v>
      </c>
      <c r="G679" t="s">
        <v>63</v>
      </c>
      <c r="H679" s="3">
        <v>1489348</v>
      </c>
      <c r="I679" t="s">
        <v>21</v>
      </c>
      <c r="J679" s="2">
        <v>0</v>
      </c>
      <c r="K679" s="2">
        <v>0</v>
      </c>
      <c r="L679" s="2">
        <v>0</v>
      </c>
      <c r="M679" s="2">
        <v>-64609</v>
      </c>
      <c r="N679" s="2">
        <v>-64609</v>
      </c>
      <c r="O679" t="s">
        <v>1408</v>
      </c>
    </row>
    <row r="680" spans="1:15" x14ac:dyDescent="0.25">
      <c r="A680" s="1">
        <v>60648</v>
      </c>
      <c r="B680" t="s">
        <v>3567</v>
      </c>
      <c r="C680" t="s">
        <v>35</v>
      </c>
      <c r="D680" t="s">
        <v>34</v>
      </c>
      <c r="E680" t="s">
        <v>23</v>
      </c>
      <c r="F680" t="s">
        <v>63</v>
      </c>
      <c r="G680" t="s">
        <v>63</v>
      </c>
      <c r="H680" s="3">
        <v>84118</v>
      </c>
      <c r="I680" t="s">
        <v>63</v>
      </c>
      <c r="J680" s="2">
        <v>5196</v>
      </c>
      <c r="K680" s="2">
        <v>0</v>
      </c>
      <c r="L680" s="2">
        <v>0</v>
      </c>
      <c r="M680" s="2">
        <v>-362382</v>
      </c>
      <c r="N680" s="2">
        <v>-362382</v>
      </c>
      <c r="O680" t="s">
        <v>3534</v>
      </c>
    </row>
    <row r="681" spans="1:15" x14ac:dyDescent="0.25">
      <c r="A681" s="1">
        <v>65859</v>
      </c>
      <c r="B681" t="s">
        <v>3116</v>
      </c>
      <c r="C681" t="s">
        <v>35</v>
      </c>
      <c r="D681" t="s">
        <v>34</v>
      </c>
      <c r="E681" t="s">
        <v>23</v>
      </c>
      <c r="F681" t="s">
        <v>63</v>
      </c>
      <c r="G681" t="s">
        <v>63</v>
      </c>
      <c r="H681" s="3">
        <v>3472820</v>
      </c>
      <c r="I681" t="s">
        <v>63</v>
      </c>
      <c r="J681" s="2">
        <v>52363</v>
      </c>
      <c r="K681" s="2">
        <v>0</v>
      </c>
      <c r="L681" s="2">
        <v>0</v>
      </c>
      <c r="M681" s="2">
        <v>-188896</v>
      </c>
      <c r="N681" s="2">
        <v>-188896</v>
      </c>
      <c r="O681" t="s">
        <v>3074</v>
      </c>
    </row>
    <row r="682" spans="1:15" x14ac:dyDescent="0.25">
      <c r="A682" s="1">
        <v>66949</v>
      </c>
      <c r="B682" t="s">
        <v>3937</v>
      </c>
      <c r="C682" t="s">
        <v>35</v>
      </c>
      <c r="D682" t="s">
        <v>34</v>
      </c>
      <c r="E682" t="s">
        <v>23</v>
      </c>
      <c r="F682" t="s">
        <v>63</v>
      </c>
      <c r="G682" t="s">
        <v>63</v>
      </c>
      <c r="H682" s="3">
        <v>7643468</v>
      </c>
      <c r="I682" t="s">
        <v>21</v>
      </c>
      <c r="J682" s="2">
        <v>0</v>
      </c>
      <c r="K682" s="2">
        <v>0</v>
      </c>
      <c r="L682" s="2">
        <v>0</v>
      </c>
      <c r="M682" s="2">
        <v>-175913</v>
      </c>
      <c r="N682" s="2">
        <v>176493</v>
      </c>
      <c r="O682" t="s">
        <v>3904</v>
      </c>
    </row>
    <row r="683" spans="1:15" x14ac:dyDescent="0.25">
      <c r="A683" s="1">
        <v>66099</v>
      </c>
      <c r="B683" t="s">
        <v>1507</v>
      </c>
      <c r="C683" t="s">
        <v>35</v>
      </c>
      <c r="D683" t="s">
        <v>34</v>
      </c>
      <c r="E683" t="s">
        <v>23</v>
      </c>
      <c r="F683" t="s">
        <v>63</v>
      </c>
      <c r="G683" t="s">
        <v>63</v>
      </c>
      <c r="H683" s="3">
        <v>2628889</v>
      </c>
      <c r="I683" t="s">
        <v>63</v>
      </c>
      <c r="J683" s="2">
        <v>12331</v>
      </c>
      <c r="K683" s="2">
        <v>0</v>
      </c>
      <c r="L683" s="2">
        <v>0</v>
      </c>
      <c r="M683" s="2">
        <v>-225859</v>
      </c>
      <c r="N683" s="2">
        <v>-225859</v>
      </c>
      <c r="O683" t="s">
        <v>1496</v>
      </c>
    </row>
    <row r="684" spans="1:15" x14ac:dyDescent="0.25">
      <c r="A684" s="1">
        <v>67539</v>
      </c>
      <c r="B684" t="s">
        <v>3998</v>
      </c>
      <c r="C684" t="s">
        <v>35</v>
      </c>
      <c r="D684" t="s">
        <v>34</v>
      </c>
      <c r="E684" t="s">
        <v>23</v>
      </c>
      <c r="F684" t="s">
        <v>63</v>
      </c>
      <c r="G684" t="s">
        <v>63</v>
      </c>
      <c r="H684" s="3">
        <v>3910716</v>
      </c>
      <c r="I684" t="s">
        <v>21</v>
      </c>
      <c r="J684" s="2">
        <v>0</v>
      </c>
      <c r="K684" s="2">
        <v>0</v>
      </c>
      <c r="L684" s="2">
        <v>0</v>
      </c>
      <c r="M684" s="2">
        <v>-34297</v>
      </c>
      <c r="N684" s="2">
        <v>-34297</v>
      </c>
      <c r="O684" t="s">
        <v>3958</v>
      </c>
    </row>
    <row r="685" spans="1:15" x14ac:dyDescent="0.25">
      <c r="A685" s="1">
        <v>60714</v>
      </c>
      <c r="B685" t="s">
        <v>2122</v>
      </c>
      <c r="C685" t="s">
        <v>35</v>
      </c>
      <c r="D685" t="s">
        <v>34</v>
      </c>
      <c r="E685" t="s">
        <v>36</v>
      </c>
      <c r="F685" t="s">
        <v>63</v>
      </c>
      <c r="G685" t="s">
        <v>63</v>
      </c>
      <c r="H685" s="3">
        <v>1773920</v>
      </c>
      <c r="I685" t="s">
        <v>63</v>
      </c>
      <c r="J685" s="2">
        <v>0</v>
      </c>
      <c r="K685" s="2">
        <v>0</v>
      </c>
      <c r="L685" s="2">
        <v>0</v>
      </c>
      <c r="M685" s="2">
        <v>71114</v>
      </c>
      <c r="N685" s="2">
        <v>71114</v>
      </c>
      <c r="O685" t="s">
        <v>49</v>
      </c>
    </row>
    <row r="686" spans="1:15" x14ac:dyDescent="0.25">
      <c r="A686" s="1">
        <v>66913</v>
      </c>
      <c r="B686" t="s">
        <v>659</v>
      </c>
      <c r="C686" t="s">
        <v>35</v>
      </c>
      <c r="D686" t="s">
        <v>34</v>
      </c>
      <c r="E686" t="s">
        <v>36</v>
      </c>
      <c r="F686" t="s">
        <v>63</v>
      </c>
      <c r="G686" t="s">
        <v>63</v>
      </c>
      <c r="H686" s="3">
        <v>7602107</v>
      </c>
      <c r="I686" t="s">
        <v>63</v>
      </c>
      <c r="J686" s="2">
        <v>287329</v>
      </c>
      <c r="K686" s="2">
        <v>0</v>
      </c>
      <c r="L686" s="2">
        <v>0</v>
      </c>
      <c r="M686" s="2">
        <v>-198250</v>
      </c>
      <c r="N686" s="2">
        <v>-198250</v>
      </c>
      <c r="O686" t="s">
        <v>632</v>
      </c>
    </row>
    <row r="687" spans="1:15" x14ac:dyDescent="0.25">
      <c r="A687" s="1">
        <v>64307</v>
      </c>
      <c r="B687" t="s">
        <v>206</v>
      </c>
      <c r="C687" t="s">
        <v>35</v>
      </c>
      <c r="D687" t="s">
        <v>34</v>
      </c>
      <c r="E687" t="s">
        <v>36</v>
      </c>
      <c r="F687" t="s">
        <v>63</v>
      </c>
      <c r="G687" t="s">
        <v>63</v>
      </c>
      <c r="H687" s="3">
        <v>4853622</v>
      </c>
      <c r="I687" t="s">
        <v>63</v>
      </c>
      <c r="J687" s="2">
        <v>8022</v>
      </c>
      <c r="K687" s="2">
        <v>0</v>
      </c>
      <c r="L687" s="2">
        <v>0</v>
      </c>
      <c r="M687" s="2">
        <v>-296199</v>
      </c>
      <c r="N687" s="2">
        <v>-296199</v>
      </c>
      <c r="O687" t="s">
        <v>118</v>
      </c>
    </row>
    <row r="688" spans="1:15" x14ac:dyDescent="0.25">
      <c r="A688" s="1">
        <v>65354</v>
      </c>
      <c r="B688" t="s">
        <v>4226</v>
      </c>
      <c r="C688" t="s">
        <v>35</v>
      </c>
      <c r="D688" t="s">
        <v>34</v>
      </c>
      <c r="E688" t="s">
        <v>36</v>
      </c>
      <c r="F688" t="s">
        <v>63</v>
      </c>
      <c r="G688" t="s">
        <v>63</v>
      </c>
      <c r="H688" s="3">
        <v>7415913</v>
      </c>
      <c r="I688" t="s">
        <v>63</v>
      </c>
      <c r="J688" s="2">
        <v>88132</v>
      </c>
      <c r="K688" s="2">
        <v>0</v>
      </c>
      <c r="L688" s="2">
        <v>0</v>
      </c>
      <c r="M688" s="2">
        <v>-311782</v>
      </c>
      <c r="N688" s="2">
        <v>-311782</v>
      </c>
      <c r="O688" t="s">
        <v>4208</v>
      </c>
    </row>
    <row r="689" spans="1:15" x14ac:dyDescent="0.25">
      <c r="A689" s="1">
        <v>61757</v>
      </c>
      <c r="B689" t="s">
        <v>3664</v>
      </c>
      <c r="C689" t="s">
        <v>35</v>
      </c>
      <c r="D689" t="s">
        <v>34</v>
      </c>
      <c r="E689" t="s">
        <v>36</v>
      </c>
      <c r="F689" t="s">
        <v>63</v>
      </c>
      <c r="G689" t="s">
        <v>63</v>
      </c>
      <c r="H689" s="3">
        <v>268158</v>
      </c>
      <c r="I689" t="s">
        <v>21</v>
      </c>
      <c r="J689" s="2">
        <v>0</v>
      </c>
      <c r="K689" s="2">
        <v>0</v>
      </c>
      <c r="L689" s="2">
        <v>0</v>
      </c>
      <c r="M689" s="2">
        <v>-285719</v>
      </c>
      <c r="N689" s="2">
        <v>-285719</v>
      </c>
      <c r="O689" t="s">
        <v>3634</v>
      </c>
    </row>
    <row r="690" spans="1:15" x14ac:dyDescent="0.25">
      <c r="A690" s="1">
        <v>64220</v>
      </c>
      <c r="B690" t="s">
        <v>187</v>
      </c>
      <c r="C690" t="s">
        <v>35</v>
      </c>
      <c r="D690" t="s">
        <v>34</v>
      </c>
      <c r="E690" t="s">
        <v>23</v>
      </c>
      <c r="F690" t="s">
        <v>63</v>
      </c>
      <c r="G690" t="s">
        <v>63</v>
      </c>
      <c r="H690" s="3">
        <v>5516122</v>
      </c>
      <c r="I690" t="s">
        <v>63</v>
      </c>
      <c r="J690" s="2">
        <v>5800</v>
      </c>
      <c r="K690" s="2">
        <v>0</v>
      </c>
      <c r="L690" s="2">
        <v>0</v>
      </c>
      <c r="M690" s="2">
        <v>-272802</v>
      </c>
      <c r="N690" s="2">
        <v>-272802</v>
      </c>
      <c r="O690" t="s">
        <v>118</v>
      </c>
    </row>
    <row r="691" spans="1:15" x14ac:dyDescent="0.25">
      <c r="A691" s="1">
        <v>63071</v>
      </c>
      <c r="B691" t="s">
        <v>4418</v>
      </c>
      <c r="C691" t="s">
        <v>35</v>
      </c>
      <c r="D691" t="s">
        <v>34</v>
      </c>
      <c r="E691" t="s">
        <v>36</v>
      </c>
      <c r="F691" t="s">
        <v>63</v>
      </c>
      <c r="G691" t="s">
        <v>21</v>
      </c>
      <c r="H691" s="3">
        <v>0</v>
      </c>
      <c r="I691" t="s">
        <v>63</v>
      </c>
      <c r="J691" s="2">
        <v>0</v>
      </c>
      <c r="K691" s="2">
        <v>0</v>
      </c>
      <c r="L691" s="2">
        <v>0</v>
      </c>
      <c r="M691" s="2">
        <v>0</v>
      </c>
      <c r="N691" s="2">
        <v>0</v>
      </c>
      <c r="O691" t="s">
        <v>27</v>
      </c>
    </row>
    <row r="692" spans="1:15" x14ac:dyDescent="0.25">
      <c r="A692" s="1">
        <v>65412</v>
      </c>
      <c r="B692" t="s">
        <v>3027</v>
      </c>
      <c r="C692" t="s">
        <v>35</v>
      </c>
      <c r="D692" t="s">
        <v>34</v>
      </c>
      <c r="E692" t="s">
        <v>23</v>
      </c>
      <c r="F692" t="s">
        <v>63</v>
      </c>
      <c r="G692" t="s">
        <v>63</v>
      </c>
      <c r="H692" s="3">
        <v>5646809</v>
      </c>
      <c r="I692" t="s">
        <v>63</v>
      </c>
      <c r="J692" s="2">
        <v>12649</v>
      </c>
      <c r="K692" s="2">
        <v>0</v>
      </c>
      <c r="L692" s="2">
        <v>0</v>
      </c>
      <c r="M692" s="2">
        <v>-144125</v>
      </c>
      <c r="N692" s="2">
        <v>-144125</v>
      </c>
      <c r="O692" t="s">
        <v>2997</v>
      </c>
    </row>
    <row r="693" spans="1:15" x14ac:dyDescent="0.25">
      <c r="A693" s="1">
        <v>65032</v>
      </c>
      <c r="B693" t="s">
        <v>1478</v>
      </c>
      <c r="C693" t="s">
        <v>35</v>
      </c>
      <c r="D693" t="s">
        <v>34</v>
      </c>
      <c r="E693" t="s">
        <v>36</v>
      </c>
      <c r="F693" t="s">
        <v>63</v>
      </c>
      <c r="G693" t="s">
        <v>63</v>
      </c>
      <c r="H693" s="3">
        <v>3645051</v>
      </c>
      <c r="I693" t="s">
        <v>63</v>
      </c>
      <c r="J693" s="2">
        <v>0</v>
      </c>
      <c r="K693" s="2">
        <v>46555</v>
      </c>
      <c r="L693" s="2">
        <v>0</v>
      </c>
      <c r="M693" s="2">
        <v>-234595</v>
      </c>
      <c r="N693" s="2">
        <v>-234595</v>
      </c>
      <c r="O693" t="s">
        <v>1473</v>
      </c>
    </row>
    <row r="694" spans="1:15" x14ac:dyDescent="0.25">
      <c r="A694" s="1">
        <v>61668</v>
      </c>
      <c r="B694" t="s">
        <v>2232</v>
      </c>
      <c r="C694" t="s">
        <v>35</v>
      </c>
      <c r="D694" t="s">
        <v>34</v>
      </c>
      <c r="E694" t="s">
        <v>23</v>
      </c>
      <c r="F694" t="s">
        <v>63</v>
      </c>
      <c r="G694" t="s">
        <v>63</v>
      </c>
      <c r="H694" s="3">
        <v>1991548</v>
      </c>
      <c r="I694" t="s">
        <v>63</v>
      </c>
      <c r="J694" s="2">
        <v>174796</v>
      </c>
      <c r="K694" s="2">
        <v>0</v>
      </c>
      <c r="L694" s="2">
        <v>0</v>
      </c>
      <c r="M694" s="2">
        <v>-422575</v>
      </c>
      <c r="N694" s="2">
        <v>-422575</v>
      </c>
      <c r="O694" t="s">
        <v>49</v>
      </c>
    </row>
    <row r="695" spans="1:15" x14ac:dyDescent="0.25">
      <c r="A695" s="1">
        <v>66081</v>
      </c>
      <c r="B695" t="s">
        <v>766</v>
      </c>
      <c r="C695" t="s">
        <v>35</v>
      </c>
      <c r="D695" t="s">
        <v>34</v>
      </c>
      <c r="E695" t="s">
        <v>36</v>
      </c>
      <c r="F695" t="s">
        <v>63</v>
      </c>
      <c r="G695" t="s">
        <v>63</v>
      </c>
      <c r="H695" s="3">
        <v>7105389</v>
      </c>
      <c r="I695" t="s">
        <v>63</v>
      </c>
      <c r="J695" s="2">
        <v>71571</v>
      </c>
      <c r="K695" s="2">
        <v>0</v>
      </c>
      <c r="L695" s="2">
        <v>0</v>
      </c>
      <c r="M695" s="2">
        <v>-527333</v>
      </c>
      <c r="N695" s="2">
        <v>-527333</v>
      </c>
      <c r="O695" t="s">
        <v>4417</v>
      </c>
    </row>
    <row r="696" spans="1:15" x14ac:dyDescent="0.25">
      <c r="A696" s="1">
        <v>61622</v>
      </c>
      <c r="B696" t="s">
        <v>527</v>
      </c>
      <c r="C696" t="s">
        <v>35</v>
      </c>
      <c r="D696" t="s">
        <v>34</v>
      </c>
      <c r="E696" t="s">
        <v>23</v>
      </c>
      <c r="F696" t="s">
        <v>63</v>
      </c>
      <c r="G696" t="s">
        <v>63</v>
      </c>
      <c r="H696" s="3">
        <v>718688</v>
      </c>
      <c r="I696" t="s">
        <v>21</v>
      </c>
      <c r="J696" s="2">
        <v>0</v>
      </c>
      <c r="K696" s="2">
        <v>0</v>
      </c>
      <c r="L696" s="2">
        <v>0</v>
      </c>
      <c r="M696" s="2">
        <v>0</v>
      </c>
      <c r="N696" s="2">
        <v>-813505</v>
      </c>
      <c r="O696" t="s">
        <v>4416</v>
      </c>
    </row>
    <row r="697" spans="1:15" x14ac:dyDescent="0.25">
      <c r="A697" s="1">
        <v>67086</v>
      </c>
      <c r="B697" t="s">
        <v>1881</v>
      </c>
      <c r="C697" t="s">
        <v>35</v>
      </c>
      <c r="D697" t="s">
        <v>34</v>
      </c>
      <c r="E697" t="s">
        <v>23</v>
      </c>
      <c r="F697" t="s">
        <v>63</v>
      </c>
      <c r="G697" t="s">
        <v>63</v>
      </c>
      <c r="H697" s="3">
        <v>4921413</v>
      </c>
      <c r="I697" t="s">
        <v>63</v>
      </c>
      <c r="J697" s="2">
        <v>92590</v>
      </c>
      <c r="K697" s="2">
        <v>0</v>
      </c>
      <c r="L697" s="2">
        <v>0</v>
      </c>
      <c r="M697" s="2">
        <v>-276090</v>
      </c>
      <c r="N697" s="2">
        <v>-276092</v>
      </c>
      <c r="O697" t="s">
        <v>1843</v>
      </c>
    </row>
    <row r="698" spans="1:15" x14ac:dyDescent="0.25">
      <c r="A698" s="1">
        <v>65081</v>
      </c>
      <c r="B698" t="s">
        <v>3119</v>
      </c>
      <c r="C698" t="s">
        <v>35</v>
      </c>
      <c r="D698" t="s">
        <v>34</v>
      </c>
      <c r="E698" t="s">
        <v>23</v>
      </c>
      <c r="F698" t="s">
        <v>63</v>
      </c>
      <c r="G698" t="s">
        <v>63</v>
      </c>
      <c r="H698" s="3">
        <v>6805018</v>
      </c>
      <c r="I698" t="s">
        <v>63</v>
      </c>
      <c r="J698" s="2">
        <v>11940</v>
      </c>
      <c r="K698" s="2">
        <v>0</v>
      </c>
      <c r="L698" s="2">
        <v>0</v>
      </c>
      <c r="M698" s="2">
        <v>-386439</v>
      </c>
      <c r="N698" s="2">
        <v>-386439</v>
      </c>
      <c r="O698" t="s">
        <v>3117</v>
      </c>
    </row>
    <row r="699" spans="1:15" x14ac:dyDescent="0.25">
      <c r="A699" s="1">
        <v>61407</v>
      </c>
      <c r="B699" t="s">
        <v>4415</v>
      </c>
      <c r="C699" t="s">
        <v>35</v>
      </c>
      <c r="D699" t="s">
        <v>34</v>
      </c>
      <c r="E699" t="s">
        <v>36</v>
      </c>
      <c r="F699" t="s">
        <v>63</v>
      </c>
      <c r="G699" t="s">
        <v>21</v>
      </c>
      <c r="H699" s="3">
        <v>0</v>
      </c>
      <c r="I699" t="s">
        <v>63</v>
      </c>
      <c r="J699" s="2">
        <v>0</v>
      </c>
      <c r="K699" s="2">
        <v>0</v>
      </c>
      <c r="L699" s="2">
        <v>0</v>
      </c>
      <c r="M699" s="2">
        <v>2895</v>
      </c>
      <c r="N699" s="2">
        <v>2895</v>
      </c>
      <c r="O699" t="s">
        <v>4414</v>
      </c>
    </row>
    <row r="700" spans="1:15" x14ac:dyDescent="0.25">
      <c r="A700" s="1">
        <v>61567</v>
      </c>
      <c r="B700" t="s">
        <v>519</v>
      </c>
      <c r="C700" t="s">
        <v>35</v>
      </c>
      <c r="D700" t="s">
        <v>34</v>
      </c>
      <c r="E700" t="s">
        <v>23</v>
      </c>
      <c r="F700" t="s">
        <v>63</v>
      </c>
      <c r="G700" t="s">
        <v>63</v>
      </c>
      <c r="H700" s="3">
        <v>-777374</v>
      </c>
      <c r="I700" t="s">
        <v>21</v>
      </c>
      <c r="J700" s="2">
        <v>0</v>
      </c>
      <c r="K700" s="2">
        <v>0</v>
      </c>
      <c r="L700" s="2">
        <v>0</v>
      </c>
      <c r="M700" s="2">
        <v>-222523</v>
      </c>
      <c r="N700" s="2">
        <v>-222523</v>
      </c>
      <c r="O700" t="s">
        <v>495</v>
      </c>
    </row>
    <row r="701" spans="1:15" x14ac:dyDescent="0.25">
      <c r="A701" s="1">
        <v>60802</v>
      </c>
      <c r="B701" t="s">
        <v>4413</v>
      </c>
      <c r="C701" t="s">
        <v>35</v>
      </c>
      <c r="D701" t="s">
        <v>34</v>
      </c>
      <c r="E701" t="s">
        <v>23</v>
      </c>
      <c r="F701" t="s">
        <v>63</v>
      </c>
      <c r="G701" t="s">
        <v>21</v>
      </c>
      <c r="H701" s="3">
        <v>0</v>
      </c>
      <c r="I701" t="s">
        <v>21</v>
      </c>
      <c r="J701" s="2">
        <v>0</v>
      </c>
      <c r="K701" s="2">
        <v>0</v>
      </c>
      <c r="L701" s="2">
        <v>0</v>
      </c>
      <c r="M701" s="2">
        <v>-53676</v>
      </c>
      <c r="N701" s="2">
        <v>-53676</v>
      </c>
      <c r="O701" t="s">
        <v>427</v>
      </c>
    </row>
    <row r="702" spans="1:15" x14ac:dyDescent="0.25">
      <c r="A702" s="1">
        <v>61147</v>
      </c>
      <c r="B702" t="s">
        <v>1176</v>
      </c>
      <c r="C702" t="s">
        <v>35</v>
      </c>
      <c r="D702" t="s">
        <v>34</v>
      </c>
      <c r="E702" t="s">
        <v>23</v>
      </c>
      <c r="F702" t="s">
        <v>63</v>
      </c>
      <c r="G702" t="s">
        <v>63</v>
      </c>
      <c r="H702" s="3">
        <v>884968</v>
      </c>
      <c r="I702" t="s">
        <v>63</v>
      </c>
      <c r="J702" s="2">
        <v>9249</v>
      </c>
      <c r="K702" s="2">
        <v>0</v>
      </c>
      <c r="L702" s="2">
        <v>0</v>
      </c>
      <c r="M702" s="2">
        <v>-124217</v>
      </c>
      <c r="N702" s="2">
        <v>-124217</v>
      </c>
      <c r="O702" t="s">
        <v>1162</v>
      </c>
    </row>
    <row r="703" spans="1:15" x14ac:dyDescent="0.25">
      <c r="A703" s="1">
        <v>65026</v>
      </c>
      <c r="B703" t="s">
        <v>1460</v>
      </c>
      <c r="C703" t="s">
        <v>35</v>
      </c>
      <c r="D703" t="s">
        <v>34</v>
      </c>
      <c r="E703" t="s">
        <v>4280</v>
      </c>
      <c r="F703" t="s">
        <v>63</v>
      </c>
      <c r="G703" t="s">
        <v>63</v>
      </c>
      <c r="H703" s="3">
        <v>1130911</v>
      </c>
      <c r="I703" t="s">
        <v>63</v>
      </c>
      <c r="J703" s="2">
        <v>0</v>
      </c>
      <c r="K703" s="2">
        <v>5256</v>
      </c>
      <c r="L703" s="2">
        <v>0</v>
      </c>
      <c r="M703" s="2">
        <v>-107523</v>
      </c>
      <c r="N703" s="2">
        <v>-107523</v>
      </c>
      <c r="O703" t="s">
        <v>1453</v>
      </c>
    </row>
    <row r="704" spans="1:15" x14ac:dyDescent="0.25">
      <c r="A704" s="1">
        <v>67845</v>
      </c>
      <c r="B704" t="s">
        <v>1586</v>
      </c>
      <c r="C704" t="s">
        <v>35</v>
      </c>
      <c r="D704" t="s">
        <v>34</v>
      </c>
      <c r="E704" t="s">
        <v>23</v>
      </c>
      <c r="F704" t="s">
        <v>63</v>
      </c>
      <c r="G704" t="s">
        <v>63</v>
      </c>
      <c r="H704" s="3">
        <v>2122602</v>
      </c>
      <c r="I704" t="s">
        <v>63</v>
      </c>
      <c r="J704" s="2">
        <v>0</v>
      </c>
      <c r="K704" s="2">
        <v>0</v>
      </c>
      <c r="L704" s="2">
        <v>0</v>
      </c>
      <c r="M704" s="2">
        <v>0</v>
      </c>
      <c r="N704" s="2">
        <v>0</v>
      </c>
      <c r="O704" t="s">
        <v>4412</v>
      </c>
    </row>
    <row r="705" spans="1:15" x14ac:dyDescent="0.25">
      <c r="A705" s="1">
        <v>65836</v>
      </c>
      <c r="B705" t="s">
        <v>1830</v>
      </c>
      <c r="C705" t="s">
        <v>35</v>
      </c>
      <c r="D705" t="s">
        <v>34</v>
      </c>
      <c r="E705" t="s">
        <v>23</v>
      </c>
      <c r="F705" t="s">
        <v>63</v>
      </c>
      <c r="G705" t="s">
        <v>63</v>
      </c>
      <c r="H705" s="3">
        <v>5318852</v>
      </c>
      <c r="I705" t="s">
        <v>63</v>
      </c>
      <c r="J705" s="2">
        <v>30594</v>
      </c>
      <c r="K705" s="2">
        <v>0</v>
      </c>
      <c r="L705" s="2">
        <v>0</v>
      </c>
      <c r="M705" s="2">
        <v>-347602</v>
      </c>
      <c r="N705" s="2">
        <v>-392458</v>
      </c>
      <c r="O705" t="s">
        <v>1813</v>
      </c>
    </row>
    <row r="706" spans="1:15" x14ac:dyDescent="0.25">
      <c r="A706" s="1">
        <v>63103</v>
      </c>
      <c r="B706" t="s">
        <v>2810</v>
      </c>
      <c r="C706" t="s">
        <v>35</v>
      </c>
      <c r="D706" t="s">
        <v>34</v>
      </c>
      <c r="E706" t="s">
        <v>23</v>
      </c>
      <c r="F706" t="s">
        <v>63</v>
      </c>
      <c r="G706" t="s">
        <v>63</v>
      </c>
      <c r="H706" s="3">
        <v>1982838</v>
      </c>
      <c r="I706" t="s">
        <v>21</v>
      </c>
      <c r="J706" s="2">
        <v>0</v>
      </c>
      <c r="K706" s="2">
        <v>0</v>
      </c>
      <c r="L706" s="2">
        <v>0</v>
      </c>
      <c r="M706" s="2">
        <v>-299146</v>
      </c>
      <c r="N706" s="2">
        <v>-299146</v>
      </c>
      <c r="O706" t="s">
        <v>2726</v>
      </c>
    </row>
    <row r="707" spans="1:15" x14ac:dyDescent="0.25">
      <c r="A707" s="1">
        <v>65612</v>
      </c>
      <c r="B707" t="s">
        <v>4010</v>
      </c>
      <c r="C707" t="s">
        <v>35</v>
      </c>
      <c r="D707" t="s">
        <v>34</v>
      </c>
      <c r="E707" t="s">
        <v>23</v>
      </c>
      <c r="F707" t="s">
        <v>63</v>
      </c>
      <c r="G707" t="s">
        <v>63</v>
      </c>
      <c r="H707" s="3">
        <v>6167739</v>
      </c>
      <c r="I707" t="s">
        <v>21</v>
      </c>
      <c r="J707" s="2">
        <v>0</v>
      </c>
      <c r="K707" s="2">
        <v>0</v>
      </c>
      <c r="L707" s="2">
        <v>0</v>
      </c>
      <c r="M707" s="2">
        <v>-656690</v>
      </c>
      <c r="N707" s="2">
        <v>-656690</v>
      </c>
      <c r="O707" t="s">
        <v>4008</v>
      </c>
    </row>
    <row r="708" spans="1:15" x14ac:dyDescent="0.25">
      <c r="A708" s="1">
        <v>65242</v>
      </c>
      <c r="B708" t="s">
        <v>4207</v>
      </c>
      <c r="C708" t="s">
        <v>35</v>
      </c>
      <c r="D708" t="s">
        <v>34</v>
      </c>
      <c r="E708" t="s">
        <v>36</v>
      </c>
      <c r="F708" t="s">
        <v>63</v>
      </c>
      <c r="G708" t="s">
        <v>63</v>
      </c>
      <c r="H708" s="3">
        <v>-2849178</v>
      </c>
      <c r="I708" t="s">
        <v>21</v>
      </c>
      <c r="J708" s="2">
        <v>0</v>
      </c>
      <c r="K708" s="2">
        <v>0</v>
      </c>
      <c r="L708" s="2">
        <v>0</v>
      </c>
      <c r="M708" s="2">
        <v>-265674</v>
      </c>
      <c r="N708" s="2">
        <v>-265674</v>
      </c>
      <c r="O708" t="s">
        <v>4182</v>
      </c>
    </row>
    <row r="709" spans="1:15" x14ac:dyDescent="0.25">
      <c r="A709" s="1">
        <v>65241</v>
      </c>
      <c r="B709" t="s">
        <v>4204</v>
      </c>
      <c r="C709" t="s">
        <v>35</v>
      </c>
      <c r="D709" t="s">
        <v>34</v>
      </c>
      <c r="E709" t="s">
        <v>36</v>
      </c>
      <c r="F709" t="s">
        <v>63</v>
      </c>
      <c r="G709" t="s">
        <v>63</v>
      </c>
      <c r="H709" s="3">
        <v>5086070</v>
      </c>
      <c r="I709" t="s">
        <v>63</v>
      </c>
      <c r="J709" s="2">
        <v>507211</v>
      </c>
      <c r="K709" s="2">
        <v>0</v>
      </c>
      <c r="L709" s="2">
        <v>0</v>
      </c>
      <c r="M709" s="2">
        <v>-994401</v>
      </c>
      <c r="N709" s="2">
        <v>-994401</v>
      </c>
      <c r="O709" t="s">
        <v>4182</v>
      </c>
    </row>
    <row r="710" spans="1:15" x14ac:dyDescent="0.25">
      <c r="A710" s="1">
        <v>61588</v>
      </c>
      <c r="B710" t="s">
        <v>2852</v>
      </c>
      <c r="C710" t="s">
        <v>35</v>
      </c>
      <c r="D710" t="s">
        <v>34</v>
      </c>
      <c r="E710" t="s">
        <v>23</v>
      </c>
      <c r="F710" t="s">
        <v>63</v>
      </c>
      <c r="G710" t="s">
        <v>63</v>
      </c>
      <c r="H710" s="3">
        <v>0</v>
      </c>
      <c r="I710" t="s">
        <v>21</v>
      </c>
      <c r="J710" s="2">
        <v>0</v>
      </c>
      <c r="K710" s="2">
        <v>0</v>
      </c>
      <c r="L710" s="2">
        <v>0</v>
      </c>
      <c r="M710" s="2">
        <v>-346531</v>
      </c>
      <c r="N710" s="2">
        <v>-346531</v>
      </c>
      <c r="O710" t="s">
        <v>2850</v>
      </c>
    </row>
    <row r="711" spans="1:15" x14ac:dyDescent="0.25">
      <c r="A711" s="1">
        <v>67654</v>
      </c>
      <c r="B711" t="s">
        <v>1739</v>
      </c>
      <c r="C711" t="s">
        <v>35</v>
      </c>
      <c r="D711" t="s">
        <v>34</v>
      </c>
      <c r="E711" t="s">
        <v>23</v>
      </c>
      <c r="F711" t="s">
        <v>63</v>
      </c>
      <c r="G711" t="s">
        <v>63</v>
      </c>
      <c r="H711" s="3">
        <v>-241913</v>
      </c>
      <c r="I711" t="s">
        <v>21</v>
      </c>
      <c r="J711" s="2">
        <v>0</v>
      </c>
      <c r="K711" s="2">
        <v>0</v>
      </c>
      <c r="L711" s="2">
        <v>0</v>
      </c>
      <c r="M711" s="2">
        <v>-1167333</v>
      </c>
      <c r="N711" s="2">
        <v>-1167333</v>
      </c>
      <c r="O711" t="s">
        <v>1733</v>
      </c>
    </row>
    <row r="712" spans="1:15" x14ac:dyDescent="0.25">
      <c r="A712" s="1">
        <v>67308</v>
      </c>
      <c r="B712" t="s">
        <v>951</v>
      </c>
      <c r="C712" t="s">
        <v>35</v>
      </c>
      <c r="D712" t="s">
        <v>34</v>
      </c>
      <c r="E712" t="s">
        <v>36</v>
      </c>
      <c r="F712" t="s">
        <v>63</v>
      </c>
      <c r="G712" t="s">
        <v>63</v>
      </c>
      <c r="H712" s="3">
        <v>425916</v>
      </c>
      <c r="I712" t="s">
        <v>21</v>
      </c>
      <c r="J712" s="2">
        <v>0</v>
      </c>
      <c r="K712" s="2">
        <v>0</v>
      </c>
      <c r="L712" s="2">
        <v>0</v>
      </c>
      <c r="M712" s="2">
        <v>-365131</v>
      </c>
      <c r="N712" s="2">
        <v>-365131</v>
      </c>
      <c r="O712" t="s">
        <v>933</v>
      </c>
    </row>
    <row r="713" spans="1:15" x14ac:dyDescent="0.25">
      <c r="A713" s="1">
        <v>65776</v>
      </c>
      <c r="B713" t="s">
        <v>3114</v>
      </c>
      <c r="C713" t="s">
        <v>35</v>
      </c>
      <c r="D713" t="s">
        <v>34</v>
      </c>
      <c r="E713" t="s">
        <v>36</v>
      </c>
      <c r="F713" t="s">
        <v>63</v>
      </c>
      <c r="G713" t="s">
        <v>63</v>
      </c>
      <c r="H713" s="3">
        <v>2138623</v>
      </c>
      <c r="I713" t="s">
        <v>63</v>
      </c>
      <c r="J713" s="2">
        <v>0</v>
      </c>
      <c r="K713" s="2">
        <v>38888</v>
      </c>
      <c r="L713" s="2">
        <v>0</v>
      </c>
      <c r="M713" s="2">
        <v>-93692</v>
      </c>
      <c r="N713" s="2">
        <v>-93692</v>
      </c>
      <c r="O713" t="s">
        <v>3074</v>
      </c>
    </row>
    <row r="714" spans="1:15" x14ac:dyDescent="0.25">
      <c r="A714" s="1">
        <v>65434</v>
      </c>
      <c r="B714" t="s">
        <v>3033</v>
      </c>
      <c r="C714" t="s">
        <v>35</v>
      </c>
      <c r="D714" t="s">
        <v>34</v>
      </c>
      <c r="E714" t="s">
        <v>36</v>
      </c>
      <c r="F714" t="s">
        <v>63</v>
      </c>
      <c r="G714" t="s">
        <v>63</v>
      </c>
      <c r="H714" s="3">
        <v>2666119</v>
      </c>
      <c r="I714" t="s">
        <v>63</v>
      </c>
      <c r="J714" s="2">
        <v>0</v>
      </c>
      <c r="K714" s="2">
        <v>43975</v>
      </c>
      <c r="L714" s="2">
        <v>0</v>
      </c>
      <c r="M714" s="2">
        <v>-112455</v>
      </c>
      <c r="N714" s="2">
        <v>-112455</v>
      </c>
      <c r="O714" t="s">
        <v>2997</v>
      </c>
    </row>
    <row r="715" spans="1:15" x14ac:dyDescent="0.25">
      <c r="A715" s="1">
        <v>63063</v>
      </c>
      <c r="B715" t="s">
        <v>2808</v>
      </c>
      <c r="C715" t="s">
        <v>35</v>
      </c>
      <c r="D715" t="s">
        <v>34</v>
      </c>
      <c r="E715" t="s">
        <v>23</v>
      </c>
      <c r="F715" t="s">
        <v>63</v>
      </c>
      <c r="G715" t="s">
        <v>63</v>
      </c>
      <c r="H715" s="3">
        <v>3197291</v>
      </c>
      <c r="I715" t="s">
        <v>63</v>
      </c>
      <c r="J715" s="2">
        <v>51290</v>
      </c>
      <c r="K715" s="2">
        <v>0</v>
      </c>
      <c r="L715" s="2">
        <v>0</v>
      </c>
      <c r="M715" s="2">
        <v>-393151</v>
      </c>
      <c r="N715" s="2">
        <v>-393151</v>
      </c>
      <c r="O715" t="s">
        <v>2726</v>
      </c>
    </row>
    <row r="716" spans="1:15" x14ac:dyDescent="0.25">
      <c r="A716" s="1">
        <v>66399</v>
      </c>
      <c r="B716" t="s">
        <v>3168</v>
      </c>
      <c r="C716" t="s">
        <v>35</v>
      </c>
      <c r="D716" t="s">
        <v>34</v>
      </c>
      <c r="E716" t="s">
        <v>36</v>
      </c>
      <c r="F716" t="s">
        <v>63</v>
      </c>
      <c r="G716" t="s">
        <v>63</v>
      </c>
      <c r="H716" s="3">
        <v>5213644</v>
      </c>
      <c r="I716" t="s">
        <v>63</v>
      </c>
      <c r="J716" s="2">
        <v>228197</v>
      </c>
      <c r="K716" s="2">
        <v>0</v>
      </c>
      <c r="L716" s="2">
        <v>0</v>
      </c>
      <c r="M716" s="2">
        <v>-296831</v>
      </c>
      <c r="N716" s="2">
        <v>-296831</v>
      </c>
      <c r="O716" t="s">
        <v>3146</v>
      </c>
    </row>
    <row r="717" spans="1:15" x14ac:dyDescent="0.25">
      <c r="A717" s="1">
        <v>63091</v>
      </c>
      <c r="B717" t="s">
        <v>3745</v>
      </c>
      <c r="C717" t="s">
        <v>35</v>
      </c>
      <c r="D717" t="s">
        <v>34</v>
      </c>
      <c r="E717" t="s">
        <v>23</v>
      </c>
      <c r="F717" t="s">
        <v>63</v>
      </c>
      <c r="G717" t="s">
        <v>63</v>
      </c>
      <c r="H717" s="3">
        <v>569788</v>
      </c>
      <c r="I717" t="s">
        <v>21</v>
      </c>
      <c r="J717" s="2">
        <v>0</v>
      </c>
      <c r="K717" s="2">
        <v>0</v>
      </c>
      <c r="L717" s="2">
        <v>0</v>
      </c>
      <c r="M717" s="2">
        <v>-52927</v>
      </c>
      <c r="N717" s="2">
        <v>-52927</v>
      </c>
      <c r="O717" t="s">
        <v>3739</v>
      </c>
    </row>
    <row r="718" spans="1:15" x14ac:dyDescent="0.25">
      <c r="A718" s="1">
        <v>61134</v>
      </c>
      <c r="B718" t="s">
        <v>4411</v>
      </c>
      <c r="C718" t="s">
        <v>35</v>
      </c>
      <c r="D718" t="s">
        <v>34</v>
      </c>
      <c r="E718" t="s">
        <v>23</v>
      </c>
      <c r="F718" t="s">
        <v>63</v>
      </c>
      <c r="G718" t="s">
        <v>21</v>
      </c>
      <c r="H718" s="3">
        <v>0</v>
      </c>
      <c r="I718" t="s">
        <v>21</v>
      </c>
      <c r="J718" s="2">
        <v>0</v>
      </c>
      <c r="K718" s="2">
        <v>0</v>
      </c>
      <c r="L718" s="2">
        <v>0</v>
      </c>
      <c r="M718" s="2">
        <v>-29655</v>
      </c>
      <c r="N718" s="2">
        <v>-29655</v>
      </c>
      <c r="O718" t="s">
        <v>2065</v>
      </c>
    </row>
    <row r="719" spans="1:15" x14ac:dyDescent="0.25">
      <c r="A719" s="1">
        <v>66196</v>
      </c>
      <c r="B719" t="s">
        <v>1861</v>
      </c>
      <c r="C719" t="s">
        <v>35</v>
      </c>
      <c r="D719" t="s">
        <v>34</v>
      </c>
      <c r="E719" t="s">
        <v>23</v>
      </c>
      <c r="F719" t="s">
        <v>63</v>
      </c>
      <c r="G719" t="s">
        <v>63</v>
      </c>
      <c r="H719" s="3">
        <v>11343414</v>
      </c>
      <c r="I719" t="s">
        <v>63</v>
      </c>
      <c r="J719" s="2">
        <v>102536</v>
      </c>
      <c r="K719" s="2">
        <v>0</v>
      </c>
      <c r="L719" s="2">
        <v>0</v>
      </c>
      <c r="M719" s="2">
        <v>-389242</v>
      </c>
      <c r="N719" s="2">
        <v>-352596</v>
      </c>
      <c r="O719" t="s">
        <v>1843</v>
      </c>
    </row>
    <row r="720" spans="1:15" x14ac:dyDescent="0.25">
      <c r="A720" s="1">
        <v>65045</v>
      </c>
      <c r="B720" t="s">
        <v>4410</v>
      </c>
      <c r="C720" t="s">
        <v>35</v>
      </c>
      <c r="D720" t="s">
        <v>34</v>
      </c>
      <c r="E720" t="s">
        <v>36</v>
      </c>
      <c r="F720" t="s">
        <v>63</v>
      </c>
      <c r="G720" t="s">
        <v>21</v>
      </c>
      <c r="H720" s="3">
        <v>0</v>
      </c>
      <c r="I720" t="s">
        <v>63</v>
      </c>
      <c r="J720" s="2">
        <v>0</v>
      </c>
      <c r="K720" s="2">
        <v>0</v>
      </c>
      <c r="L720" s="2">
        <v>0</v>
      </c>
      <c r="M720" s="2">
        <v>-686069</v>
      </c>
      <c r="N720" s="2">
        <v>-686069</v>
      </c>
      <c r="O720" t="s">
        <v>4409</v>
      </c>
    </row>
    <row r="721" spans="1:15" x14ac:dyDescent="0.25">
      <c r="A721" s="1">
        <v>65025</v>
      </c>
      <c r="B721" t="s">
        <v>1436</v>
      </c>
      <c r="C721" t="s">
        <v>35</v>
      </c>
      <c r="D721" t="s">
        <v>34</v>
      </c>
      <c r="E721" t="s">
        <v>23</v>
      </c>
      <c r="F721" t="s">
        <v>63</v>
      </c>
      <c r="G721" t="s">
        <v>63</v>
      </c>
      <c r="H721" s="3">
        <v>1396366</v>
      </c>
      <c r="I721" t="s">
        <v>63</v>
      </c>
      <c r="J721" s="2">
        <v>39168</v>
      </c>
      <c r="K721" s="2">
        <v>0</v>
      </c>
      <c r="L721" s="2">
        <v>0</v>
      </c>
      <c r="M721" s="2">
        <v>-225341</v>
      </c>
      <c r="N721" s="2">
        <v>-225341</v>
      </c>
      <c r="O721" t="s">
        <v>1408</v>
      </c>
    </row>
    <row r="722" spans="1:15" x14ac:dyDescent="0.25">
      <c r="A722" s="1">
        <v>60278</v>
      </c>
      <c r="B722" t="s">
        <v>3502</v>
      </c>
      <c r="C722" t="s">
        <v>35</v>
      </c>
      <c r="D722" t="s">
        <v>34</v>
      </c>
      <c r="E722" t="s">
        <v>36</v>
      </c>
      <c r="F722" t="s">
        <v>63</v>
      </c>
      <c r="G722" t="s">
        <v>63</v>
      </c>
      <c r="H722" s="3">
        <v>-642920</v>
      </c>
      <c r="I722" t="s">
        <v>21</v>
      </c>
      <c r="J722" s="2">
        <v>17268</v>
      </c>
      <c r="K722" s="2">
        <v>0</v>
      </c>
      <c r="L722" s="2">
        <v>0</v>
      </c>
      <c r="M722" s="2">
        <v>-348835</v>
      </c>
      <c r="N722" s="2">
        <v>-348835</v>
      </c>
      <c r="O722" t="s">
        <v>3488</v>
      </c>
    </row>
    <row r="723" spans="1:15" x14ac:dyDescent="0.25">
      <c r="A723" s="1">
        <v>60900</v>
      </c>
      <c r="B723" t="s">
        <v>2081</v>
      </c>
      <c r="C723" t="s">
        <v>35</v>
      </c>
      <c r="D723" t="s">
        <v>34</v>
      </c>
      <c r="E723" t="s">
        <v>23</v>
      </c>
      <c r="F723" t="s">
        <v>63</v>
      </c>
      <c r="G723" t="s">
        <v>63</v>
      </c>
      <c r="H723" s="3">
        <v>1292234</v>
      </c>
      <c r="I723" t="s">
        <v>63</v>
      </c>
      <c r="J723" s="2">
        <v>73027</v>
      </c>
      <c r="K723" s="2">
        <v>0</v>
      </c>
      <c r="L723" s="2">
        <v>0</v>
      </c>
      <c r="M723" s="2">
        <v>-176337</v>
      </c>
      <c r="N723" s="2">
        <v>-176337</v>
      </c>
      <c r="O723" t="s">
        <v>2065</v>
      </c>
    </row>
    <row r="724" spans="1:15" x14ac:dyDescent="0.25">
      <c r="A724" s="1">
        <v>66703</v>
      </c>
      <c r="B724" t="s">
        <v>3188</v>
      </c>
      <c r="C724" t="s">
        <v>35</v>
      </c>
      <c r="D724" t="s">
        <v>34</v>
      </c>
      <c r="E724" t="s">
        <v>36</v>
      </c>
      <c r="F724" t="s">
        <v>63</v>
      </c>
      <c r="G724" t="s">
        <v>63</v>
      </c>
      <c r="H724" s="3">
        <v>4687370</v>
      </c>
      <c r="I724" t="s">
        <v>63</v>
      </c>
      <c r="J724" s="2">
        <v>58020</v>
      </c>
      <c r="K724" s="2">
        <v>0</v>
      </c>
      <c r="L724" s="2">
        <v>0</v>
      </c>
      <c r="M724" s="2">
        <v>-356106</v>
      </c>
      <c r="N724" s="2">
        <v>-356106</v>
      </c>
      <c r="O724" t="s">
        <v>3146</v>
      </c>
    </row>
    <row r="725" spans="1:15" x14ac:dyDescent="0.25">
      <c r="A725" s="1">
        <v>63210</v>
      </c>
      <c r="B725" t="s">
        <v>2884</v>
      </c>
      <c r="C725" t="s">
        <v>35</v>
      </c>
      <c r="D725" t="s">
        <v>34</v>
      </c>
      <c r="E725" t="s">
        <v>23</v>
      </c>
      <c r="F725" t="s">
        <v>63</v>
      </c>
      <c r="G725" t="s">
        <v>63</v>
      </c>
      <c r="H725" s="3">
        <v>2366993</v>
      </c>
      <c r="I725" t="s">
        <v>63</v>
      </c>
      <c r="J725" s="2">
        <v>9121</v>
      </c>
      <c r="K725" s="2">
        <v>0</v>
      </c>
      <c r="L725" s="2">
        <v>0</v>
      </c>
      <c r="M725" s="2">
        <v>-250546</v>
      </c>
      <c r="N725" s="2">
        <v>-250546</v>
      </c>
      <c r="O725" t="s">
        <v>2850</v>
      </c>
    </row>
    <row r="726" spans="1:15" x14ac:dyDescent="0.25">
      <c r="A726" s="1">
        <v>61266</v>
      </c>
      <c r="B726" t="s">
        <v>2168</v>
      </c>
      <c r="C726" t="s">
        <v>35</v>
      </c>
      <c r="D726" t="s">
        <v>34</v>
      </c>
      <c r="E726" t="s">
        <v>23</v>
      </c>
      <c r="F726" t="s">
        <v>63</v>
      </c>
      <c r="G726" t="s">
        <v>63</v>
      </c>
      <c r="H726" s="3">
        <v>-1000634</v>
      </c>
      <c r="I726" t="s">
        <v>21</v>
      </c>
      <c r="J726" s="2">
        <v>0</v>
      </c>
      <c r="K726" s="2">
        <v>0</v>
      </c>
      <c r="L726" s="2">
        <v>0</v>
      </c>
      <c r="M726" s="2">
        <v>-267816</v>
      </c>
      <c r="N726" s="2">
        <v>-267816</v>
      </c>
      <c r="O726" t="s">
        <v>49</v>
      </c>
    </row>
    <row r="727" spans="1:15" x14ac:dyDescent="0.25">
      <c r="A727" s="1">
        <v>60533</v>
      </c>
      <c r="B727" t="s">
        <v>2283</v>
      </c>
      <c r="C727" t="s">
        <v>35</v>
      </c>
      <c r="D727" t="s">
        <v>34</v>
      </c>
      <c r="E727" t="s">
        <v>23</v>
      </c>
      <c r="F727" t="s">
        <v>63</v>
      </c>
      <c r="G727" t="s">
        <v>63</v>
      </c>
      <c r="H727" s="3">
        <v>-1089281</v>
      </c>
      <c r="I727" t="s">
        <v>63</v>
      </c>
      <c r="J727" s="2">
        <v>44704</v>
      </c>
      <c r="K727" s="2">
        <v>0</v>
      </c>
      <c r="L727" s="2">
        <v>0</v>
      </c>
      <c r="M727" s="2">
        <v>-272750</v>
      </c>
      <c r="N727" s="2">
        <v>-272750</v>
      </c>
      <c r="O727" t="s">
        <v>2281</v>
      </c>
    </row>
    <row r="728" spans="1:15" x14ac:dyDescent="0.25">
      <c r="A728" s="1">
        <v>66651</v>
      </c>
      <c r="B728" t="s">
        <v>3143</v>
      </c>
      <c r="C728" t="s">
        <v>35</v>
      </c>
      <c r="D728" t="s">
        <v>34</v>
      </c>
      <c r="E728" t="s">
        <v>36</v>
      </c>
      <c r="F728" t="s">
        <v>63</v>
      </c>
      <c r="G728" t="s">
        <v>63</v>
      </c>
      <c r="H728" s="3">
        <v>6472802</v>
      </c>
      <c r="I728" t="s">
        <v>63</v>
      </c>
      <c r="J728" s="2">
        <v>0</v>
      </c>
      <c r="K728" s="2">
        <v>156186</v>
      </c>
      <c r="L728" s="2">
        <v>5569</v>
      </c>
      <c r="M728" s="2">
        <v>-414091</v>
      </c>
      <c r="N728" s="2">
        <v>-414091</v>
      </c>
      <c r="O728" t="s">
        <v>3117</v>
      </c>
    </row>
    <row r="729" spans="1:15" x14ac:dyDescent="0.25">
      <c r="A729" s="1">
        <v>61956</v>
      </c>
      <c r="B729" t="s">
        <v>2728</v>
      </c>
      <c r="C729" t="s">
        <v>35</v>
      </c>
      <c r="D729" t="s">
        <v>34</v>
      </c>
      <c r="E729" t="s">
        <v>36</v>
      </c>
      <c r="F729" t="s">
        <v>63</v>
      </c>
      <c r="G729" t="s">
        <v>63</v>
      </c>
      <c r="H729" s="3">
        <v>4142917</v>
      </c>
      <c r="I729" t="s">
        <v>63</v>
      </c>
      <c r="J729" s="2">
        <v>0</v>
      </c>
      <c r="K729" s="2">
        <v>11655</v>
      </c>
      <c r="L729" s="2">
        <v>0</v>
      </c>
      <c r="M729" s="2">
        <v>388639</v>
      </c>
      <c r="N729" s="2">
        <v>388639</v>
      </c>
      <c r="O729" t="s">
        <v>2726</v>
      </c>
    </row>
    <row r="730" spans="1:15" x14ac:dyDescent="0.25">
      <c r="A730" s="1">
        <v>61219</v>
      </c>
      <c r="B730" t="s">
        <v>2292</v>
      </c>
      <c r="C730" t="s">
        <v>35</v>
      </c>
      <c r="D730" t="s">
        <v>34</v>
      </c>
      <c r="E730" t="s">
        <v>23</v>
      </c>
      <c r="F730" t="s">
        <v>63</v>
      </c>
      <c r="G730" t="s">
        <v>63</v>
      </c>
      <c r="H730" s="3">
        <v>1006488</v>
      </c>
      <c r="I730" t="s">
        <v>63</v>
      </c>
      <c r="J730" s="2">
        <v>22876</v>
      </c>
      <c r="K730" s="2">
        <v>0</v>
      </c>
      <c r="L730" s="2">
        <v>0</v>
      </c>
      <c r="M730" s="2">
        <v>-321882</v>
      </c>
      <c r="N730" s="2">
        <v>-321882</v>
      </c>
      <c r="O730" t="s">
        <v>2281</v>
      </c>
    </row>
    <row r="731" spans="1:15" x14ac:dyDescent="0.25">
      <c r="A731" s="1">
        <v>60345</v>
      </c>
      <c r="B731" t="s">
        <v>2051</v>
      </c>
      <c r="C731" t="s">
        <v>35</v>
      </c>
      <c r="D731" t="s">
        <v>34</v>
      </c>
      <c r="E731" t="s">
        <v>23</v>
      </c>
      <c r="F731" t="s">
        <v>63</v>
      </c>
      <c r="G731" t="s">
        <v>63</v>
      </c>
      <c r="H731" s="3">
        <v>-905690</v>
      </c>
      <c r="I731" t="s">
        <v>63</v>
      </c>
      <c r="J731" s="2">
        <v>47971</v>
      </c>
      <c r="K731" s="2">
        <v>0</v>
      </c>
      <c r="L731" s="2">
        <v>0</v>
      </c>
      <c r="M731" s="2">
        <v>-89461</v>
      </c>
      <c r="N731" s="2">
        <v>-89461</v>
      </c>
      <c r="O731" t="s">
        <v>2047</v>
      </c>
    </row>
    <row r="732" spans="1:15" x14ac:dyDescent="0.25">
      <c r="A732" s="1">
        <v>61643</v>
      </c>
      <c r="B732" t="s">
        <v>3661</v>
      </c>
      <c r="C732" t="s">
        <v>35</v>
      </c>
      <c r="D732" t="s">
        <v>34</v>
      </c>
      <c r="E732" t="s">
        <v>23</v>
      </c>
      <c r="F732" t="s">
        <v>63</v>
      </c>
      <c r="G732" t="s">
        <v>63</v>
      </c>
      <c r="H732" s="3">
        <v>432529</v>
      </c>
      <c r="I732" t="s">
        <v>63</v>
      </c>
      <c r="J732" s="2">
        <v>0</v>
      </c>
      <c r="K732" s="2">
        <v>19619</v>
      </c>
      <c r="L732" s="2">
        <v>0</v>
      </c>
      <c r="M732" s="2">
        <v>-127118</v>
      </c>
      <c r="N732" s="2">
        <v>-127118</v>
      </c>
      <c r="O732" t="s">
        <v>3634</v>
      </c>
    </row>
    <row r="733" spans="1:15" x14ac:dyDescent="0.25">
      <c r="A733" s="1">
        <v>63401</v>
      </c>
      <c r="B733" t="s">
        <v>2958</v>
      </c>
      <c r="C733" t="s">
        <v>35</v>
      </c>
      <c r="D733" t="s">
        <v>34</v>
      </c>
      <c r="E733" t="s">
        <v>23</v>
      </c>
      <c r="F733" t="s">
        <v>63</v>
      </c>
      <c r="G733" t="s">
        <v>63</v>
      </c>
      <c r="H733" s="3">
        <v>1199790</v>
      </c>
      <c r="I733" t="s">
        <v>21</v>
      </c>
      <c r="J733" s="2">
        <v>0</v>
      </c>
      <c r="K733" s="2">
        <v>0</v>
      </c>
      <c r="L733" s="2">
        <v>0</v>
      </c>
      <c r="M733" s="2">
        <v>-182630</v>
      </c>
      <c r="N733" s="2">
        <v>-182630</v>
      </c>
      <c r="O733" t="s">
        <v>2950</v>
      </c>
    </row>
    <row r="734" spans="1:15" x14ac:dyDescent="0.25">
      <c r="A734" s="1">
        <v>61893</v>
      </c>
      <c r="B734" t="s">
        <v>2373</v>
      </c>
      <c r="C734" t="s">
        <v>35</v>
      </c>
      <c r="D734" t="s">
        <v>34</v>
      </c>
      <c r="E734" t="s">
        <v>23</v>
      </c>
      <c r="F734" t="s">
        <v>63</v>
      </c>
      <c r="G734" t="s">
        <v>63</v>
      </c>
      <c r="H734" s="3">
        <v>410125</v>
      </c>
      <c r="I734" t="s">
        <v>21</v>
      </c>
      <c r="J734" s="2">
        <v>0</v>
      </c>
      <c r="K734" s="2">
        <v>0</v>
      </c>
      <c r="L734" s="2">
        <v>0</v>
      </c>
      <c r="M734" s="2">
        <v>-16423</v>
      </c>
      <c r="N734" s="2">
        <v>-16423</v>
      </c>
      <c r="O734" t="s">
        <v>2281</v>
      </c>
    </row>
    <row r="735" spans="1:15" x14ac:dyDescent="0.25">
      <c r="A735" s="1">
        <v>60994</v>
      </c>
      <c r="B735" t="s">
        <v>4408</v>
      </c>
      <c r="C735" t="s">
        <v>35</v>
      </c>
      <c r="D735" t="s">
        <v>34</v>
      </c>
      <c r="E735" t="s">
        <v>36</v>
      </c>
      <c r="F735" t="s">
        <v>63</v>
      </c>
      <c r="G735" t="s">
        <v>21</v>
      </c>
      <c r="H735" s="3">
        <v>0</v>
      </c>
      <c r="I735" t="s">
        <v>4407</v>
      </c>
      <c r="J735" s="2">
        <v>0</v>
      </c>
      <c r="K735" s="2">
        <v>0</v>
      </c>
      <c r="L735" s="2">
        <v>0</v>
      </c>
      <c r="M735" s="2">
        <v>-124573</v>
      </c>
      <c r="N735" s="2">
        <v>-124573</v>
      </c>
      <c r="O735" t="s">
        <v>49</v>
      </c>
    </row>
    <row r="736" spans="1:15" x14ac:dyDescent="0.25">
      <c r="A736" s="1">
        <v>63630</v>
      </c>
      <c r="B736" t="s">
        <v>1090</v>
      </c>
      <c r="C736" t="s">
        <v>35</v>
      </c>
      <c r="D736" t="s">
        <v>34</v>
      </c>
      <c r="E736" t="s">
        <v>23</v>
      </c>
      <c r="F736" t="s">
        <v>63</v>
      </c>
      <c r="G736" t="s">
        <v>63</v>
      </c>
      <c r="H736" s="3">
        <v>1513306</v>
      </c>
      <c r="I736" t="s">
        <v>21</v>
      </c>
      <c r="J736" s="2">
        <v>0</v>
      </c>
      <c r="K736" s="2">
        <v>0</v>
      </c>
      <c r="L736" s="2">
        <v>0</v>
      </c>
      <c r="M736" s="2">
        <v>-102957</v>
      </c>
      <c r="N736" s="2">
        <v>-117747</v>
      </c>
      <c r="O736" t="s">
        <v>1071</v>
      </c>
    </row>
    <row r="737" spans="1:15" x14ac:dyDescent="0.25">
      <c r="A737" s="1">
        <v>67913</v>
      </c>
      <c r="B737" t="s">
        <v>4156</v>
      </c>
      <c r="C737" t="s">
        <v>35</v>
      </c>
      <c r="D737" t="s">
        <v>34</v>
      </c>
      <c r="E737" t="s">
        <v>23</v>
      </c>
      <c r="F737" t="s">
        <v>21</v>
      </c>
      <c r="G737" t="s">
        <v>63</v>
      </c>
      <c r="H737" s="3">
        <v>553395</v>
      </c>
      <c r="I737" t="s">
        <v>63</v>
      </c>
      <c r="J737" s="2">
        <v>0</v>
      </c>
      <c r="K737" s="2">
        <v>0</v>
      </c>
      <c r="L737" s="2">
        <v>0</v>
      </c>
      <c r="M737" s="2">
        <v>0</v>
      </c>
      <c r="N737" s="2">
        <v>0</v>
      </c>
      <c r="O737" t="s">
        <v>4128</v>
      </c>
    </row>
    <row r="738" spans="1:15" x14ac:dyDescent="0.25">
      <c r="A738" s="1">
        <v>61818</v>
      </c>
      <c r="B738" t="s">
        <v>2361</v>
      </c>
      <c r="C738" t="s">
        <v>35</v>
      </c>
      <c r="D738" t="s">
        <v>34</v>
      </c>
      <c r="E738" t="s">
        <v>36</v>
      </c>
      <c r="F738" t="s">
        <v>63</v>
      </c>
      <c r="G738" t="s">
        <v>63</v>
      </c>
      <c r="H738" s="3">
        <v>107411</v>
      </c>
      <c r="I738" t="s">
        <v>63</v>
      </c>
      <c r="J738" s="2">
        <v>99910</v>
      </c>
      <c r="K738" s="2">
        <v>0</v>
      </c>
      <c r="L738" s="2">
        <v>0</v>
      </c>
      <c r="M738" s="2">
        <v>-228351</v>
      </c>
      <c r="N738" s="2">
        <v>-228351</v>
      </c>
      <c r="O738" t="s">
        <v>2281</v>
      </c>
    </row>
    <row r="739" spans="1:15" x14ac:dyDescent="0.25">
      <c r="A739" s="1">
        <v>67122</v>
      </c>
      <c r="B739" t="s">
        <v>665</v>
      </c>
      <c r="C739" t="s">
        <v>35</v>
      </c>
      <c r="D739" t="s">
        <v>34</v>
      </c>
      <c r="E739" t="s">
        <v>36</v>
      </c>
      <c r="F739" t="s">
        <v>63</v>
      </c>
      <c r="G739" t="s">
        <v>63</v>
      </c>
      <c r="H739" s="3">
        <v>6543214</v>
      </c>
      <c r="I739" t="s">
        <v>21</v>
      </c>
      <c r="J739" s="2">
        <v>0</v>
      </c>
      <c r="K739" s="2">
        <v>0</v>
      </c>
      <c r="L739" s="2">
        <v>0</v>
      </c>
      <c r="M739" s="2">
        <v>-1827081</v>
      </c>
      <c r="N739" s="2">
        <v>-1827081</v>
      </c>
      <c r="O739" t="s">
        <v>632</v>
      </c>
    </row>
    <row r="740" spans="1:15" x14ac:dyDescent="0.25">
      <c r="A740" s="1">
        <v>64035</v>
      </c>
      <c r="B740" t="s">
        <v>158</v>
      </c>
      <c r="C740" t="s">
        <v>35</v>
      </c>
      <c r="D740" t="s">
        <v>34</v>
      </c>
      <c r="E740" t="s">
        <v>36</v>
      </c>
      <c r="F740" t="s">
        <v>63</v>
      </c>
      <c r="G740" t="s">
        <v>63</v>
      </c>
      <c r="H740" s="3">
        <v>3405976</v>
      </c>
      <c r="I740" t="s">
        <v>63</v>
      </c>
      <c r="J740" s="2">
        <v>3363</v>
      </c>
      <c r="K740" s="2">
        <v>0</v>
      </c>
      <c r="L740" s="2">
        <v>0</v>
      </c>
      <c r="M740" s="2">
        <v>-161312</v>
      </c>
      <c r="N740" s="2">
        <v>-161312</v>
      </c>
      <c r="O740" t="s">
        <v>118</v>
      </c>
    </row>
    <row r="741" spans="1:15" x14ac:dyDescent="0.25">
      <c r="A741" s="1">
        <v>64233</v>
      </c>
      <c r="B741" t="s">
        <v>2999</v>
      </c>
      <c r="C741" t="s">
        <v>35</v>
      </c>
      <c r="D741" t="s">
        <v>34</v>
      </c>
      <c r="E741" t="s">
        <v>36</v>
      </c>
      <c r="F741" t="s">
        <v>63</v>
      </c>
      <c r="G741" t="s">
        <v>63</v>
      </c>
      <c r="H741" s="3">
        <v>11256454</v>
      </c>
      <c r="I741" t="s">
        <v>63</v>
      </c>
      <c r="J741" s="2">
        <v>77416</v>
      </c>
      <c r="K741" s="2">
        <v>0</v>
      </c>
      <c r="L741" s="2">
        <v>0</v>
      </c>
      <c r="M741" s="2">
        <v>-446647</v>
      </c>
      <c r="N741" s="2">
        <v>-446647</v>
      </c>
      <c r="O741" t="s">
        <v>2997</v>
      </c>
    </row>
    <row r="742" spans="1:15" x14ac:dyDescent="0.25">
      <c r="A742" s="1">
        <v>63490</v>
      </c>
      <c r="B742" t="s">
        <v>2980</v>
      </c>
      <c r="C742" t="s">
        <v>35</v>
      </c>
      <c r="D742" t="s">
        <v>34</v>
      </c>
      <c r="E742" t="s">
        <v>23</v>
      </c>
      <c r="F742" t="s">
        <v>63</v>
      </c>
      <c r="G742" t="s">
        <v>63</v>
      </c>
      <c r="H742" s="3">
        <v>2791086</v>
      </c>
      <c r="I742" t="s">
        <v>63</v>
      </c>
      <c r="J742" s="2">
        <v>42671</v>
      </c>
      <c r="K742" s="2">
        <v>0</v>
      </c>
      <c r="L742" s="2">
        <v>0</v>
      </c>
      <c r="M742" s="2">
        <v>-206039</v>
      </c>
      <c r="N742" s="2">
        <v>-197751</v>
      </c>
      <c r="O742" t="s">
        <v>2970</v>
      </c>
    </row>
    <row r="743" spans="1:15" x14ac:dyDescent="0.25">
      <c r="A743" s="1">
        <v>61809</v>
      </c>
      <c r="B743" t="s">
        <v>1221</v>
      </c>
      <c r="C743" t="s">
        <v>35</v>
      </c>
      <c r="D743" t="s">
        <v>34</v>
      </c>
      <c r="E743" t="s">
        <v>23</v>
      </c>
      <c r="F743" t="s">
        <v>63</v>
      </c>
      <c r="G743" t="s">
        <v>63</v>
      </c>
      <c r="H743" s="3">
        <v>-550583</v>
      </c>
      <c r="I743" t="s">
        <v>63</v>
      </c>
      <c r="J743" s="2">
        <v>3064</v>
      </c>
      <c r="K743" s="2">
        <v>0</v>
      </c>
      <c r="L743" s="2">
        <v>0</v>
      </c>
      <c r="M743" s="2">
        <v>3063</v>
      </c>
      <c r="N743" s="2">
        <v>3063</v>
      </c>
      <c r="O743" t="s">
        <v>4406</v>
      </c>
    </row>
    <row r="744" spans="1:15" x14ac:dyDescent="0.25">
      <c r="A744" s="1">
        <v>65050</v>
      </c>
      <c r="B744" t="s">
        <v>4405</v>
      </c>
      <c r="C744" t="s">
        <v>35</v>
      </c>
      <c r="D744" t="s">
        <v>34</v>
      </c>
      <c r="E744" t="s">
        <v>23</v>
      </c>
      <c r="F744" t="s">
        <v>63</v>
      </c>
      <c r="G744" t="s">
        <v>21</v>
      </c>
      <c r="H744" s="3">
        <v>0</v>
      </c>
      <c r="I744" t="s">
        <v>63</v>
      </c>
      <c r="J744" s="2">
        <v>0</v>
      </c>
      <c r="K744" s="2">
        <v>0</v>
      </c>
      <c r="L744" s="2">
        <v>0</v>
      </c>
      <c r="M744" s="2">
        <v>0</v>
      </c>
      <c r="N744" s="2">
        <v>0</v>
      </c>
      <c r="O744" t="s">
        <v>4404</v>
      </c>
    </row>
    <row r="745" spans="1:15" x14ac:dyDescent="0.25">
      <c r="A745" s="1">
        <v>65047</v>
      </c>
      <c r="B745" t="s">
        <v>4403</v>
      </c>
      <c r="C745" t="s">
        <v>35</v>
      </c>
      <c r="D745" t="s">
        <v>34</v>
      </c>
      <c r="E745" t="s">
        <v>36</v>
      </c>
      <c r="F745" t="s">
        <v>63</v>
      </c>
      <c r="G745" t="s">
        <v>21</v>
      </c>
      <c r="H745" s="3">
        <v>0</v>
      </c>
      <c r="I745" t="s">
        <v>63</v>
      </c>
      <c r="J745" s="2">
        <v>0</v>
      </c>
      <c r="K745" s="2">
        <v>0</v>
      </c>
      <c r="L745" s="2">
        <v>0</v>
      </c>
      <c r="M745" s="2">
        <v>-1557549</v>
      </c>
      <c r="N745" s="2">
        <v>-1557549</v>
      </c>
      <c r="O745" t="s">
        <v>48</v>
      </c>
    </row>
    <row r="746" spans="1:15" x14ac:dyDescent="0.25">
      <c r="A746" s="1">
        <v>61798</v>
      </c>
      <c r="B746" t="s">
        <v>3787</v>
      </c>
      <c r="C746" t="s">
        <v>35</v>
      </c>
      <c r="D746" t="s">
        <v>34</v>
      </c>
      <c r="E746" t="s">
        <v>23</v>
      </c>
      <c r="F746" t="s">
        <v>63</v>
      </c>
      <c r="G746" t="s">
        <v>63</v>
      </c>
      <c r="H746" s="3">
        <v>1719286</v>
      </c>
      <c r="I746" t="s">
        <v>63</v>
      </c>
      <c r="J746" s="2">
        <v>120082</v>
      </c>
      <c r="K746" s="2">
        <v>0</v>
      </c>
      <c r="L746" s="2">
        <v>0</v>
      </c>
      <c r="M746" s="2">
        <v>-429987</v>
      </c>
      <c r="N746" s="2">
        <v>-429987</v>
      </c>
      <c r="O746" t="s">
        <v>3777</v>
      </c>
    </row>
    <row r="747" spans="1:15" x14ac:dyDescent="0.25">
      <c r="A747" s="1">
        <v>61322</v>
      </c>
      <c r="B747" t="s">
        <v>4402</v>
      </c>
      <c r="C747" t="s">
        <v>35</v>
      </c>
      <c r="D747" t="s">
        <v>34</v>
      </c>
      <c r="E747" t="s">
        <v>4280</v>
      </c>
      <c r="F747" t="s">
        <v>63</v>
      </c>
      <c r="G747" t="s">
        <v>21</v>
      </c>
      <c r="H747" s="3">
        <v>0</v>
      </c>
      <c r="I747" t="s">
        <v>63</v>
      </c>
      <c r="J747" s="2">
        <v>0</v>
      </c>
      <c r="K747" s="2">
        <v>6971</v>
      </c>
      <c r="L747" s="2">
        <v>28</v>
      </c>
      <c r="M747" s="2">
        <v>-43210</v>
      </c>
      <c r="N747" s="2">
        <v>-43210</v>
      </c>
      <c r="O747" t="s">
        <v>49</v>
      </c>
    </row>
    <row r="748" spans="1:15" x14ac:dyDescent="0.25">
      <c r="A748" s="1">
        <v>60474</v>
      </c>
      <c r="B748" t="s">
        <v>4401</v>
      </c>
      <c r="C748" t="s">
        <v>35</v>
      </c>
      <c r="D748" t="s">
        <v>34</v>
      </c>
      <c r="E748" t="s">
        <v>23</v>
      </c>
      <c r="F748" t="s">
        <v>63</v>
      </c>
      <c r="G748" t="s">
        <v>21</v>
      </c>
      <c r="H748" s="3">
        <v>0</v>
      </c>
      <c r="I748" t="s">
        <v>63</v>
      </c>
      <c r="J748" s="2">
        <v>24228</v>
      </c>
      <c r="K748" s="2">
        <v>0</v>
      </c>
      <c r="L748" s="2">
        <v>0</v>
      </c>
      <c r="M748" s="2">
        <v>-508941</v>
      </c>
      <c r="N748" s="2">
        <v>-508941</v>
      </c>
      <c r="O748" t="s">
        <v>490</v>
      </c>
    </row>
    <row r="749" spans="1:15" x14ac:dyDescent="0.25">
      <c r="A749" s="1">
        <v>60572</v>
      </c>
      <c r="B749" t="s">
        <v>3555</v>
      </c>
      <c r="C749" t="s">
        <v>35</v>
      </c>
      <c r="D749" t="s">
        <v>34</v>
      </c>
      <c r="E749" t="s">
        <v>23</v>
      </c>
      <c r="F749" t="s">
        <v>63</v>
      </c>
      <c r="G749" t="s">
        <v>63</v>
      </c>
      <c r="H749" s="3">
        <v>-1823257</v>
      </c>
      <c r="I749" t="s">
        <v>63</v>
      </c>
      <c r="J749" s="2">
        <v>0</v>
      </c>
      <c r="K749" s="2">
        <v>0</v>
      </c>
      <c r="L749" s="2">
        <v>31131</v>
      </c>
      <c r="M749" s="2">
        <v>-953650</v>
      </c>
      <c r="N749" s="2">
        <v>-953650</v>
      </c>
      <c r="O749" t="s">
        <v>3534</v>
      </c>
    </row>
    <row r="750" spans="1:15" x14ac:dyDescent="0.25">
      <c r="A750" s="1">
        <v>66705</v>
      </c>
      <c r="B750" t="s">
        <v>1040</v>
      </c>
      <c r="C750" t="s">
        <v>35</v>
      </c>
      <c r="D750" t="s">
        <v>34</v>
      </c>
      <c r="E750" t="s">
        <v>23</v>
      </c>
      <c r="F750" t="s">
        <v>63</v>
      </c>
      <c r="G750" t="s">
        <v>63</v>
      </c>
      <c r="H750" s="3">
        <v>387677</v>
      </c>
      <c r="I750" t="s">
        <v>21</v>
      </c>
      <c r="J750" s="2">
        <v>0</v>
      </c>
      <c r="K750" s="2">
        <v>0</v>
      </c>
      <c r="L750" s="2">
        <v>0</v>
      </c>
      <c r="M750" s="2">
        <v>-378469</v>
      </c>
      <c r="N750" s="2">
        <v>-378469</v>
      </c>
      <c r="O750" t="s">
        <v>1038</v>
      </c>
    </row>
    <row r="751" spans="1:15" x14ac:dyDescent="0.25">
      <c r="A751" s="1">
        <v>63511</v>
      </c>
      <c r="B751" t="s">
        <v>2933</v>
      </c>
      <c r="C751" t="s">
        <v>35</v>
      </c>
      <c r="D751" t="s">
        <v>34</v>
      </c>
      <c r="E751" t="s">
        <v>23</v>
      </c>
      <c r="F751" t="s">
        <v>63</v>
      </c>
      <c r="G751" t="s">
        <v>63</v>
      </c>
      <c r="H751" s="3">
        <v>662801</v>
      </c>
      <c r="I751" t="s">
        <v>63</v>
      </c>
      <c r="J751" s="2">
        <v>147352</v>
      </c>
      <c r="K751" s="2">
        <v>0</v>
      </c>
      <c r="L751" s="2">
        <v>0</v>
      </c>
      <c r="M751" s="2">
        <v>-608729</v>
      </c>
      <c r="N751" s="2">
        <v>-608729</v>
      </c>
      <c r="O751" t="s">
        <v>2897</v>
      </c>
    </row>
    <row r="752" spans="1:15" x14ac:dyDescent="0.25">
      <c r="A752" s="1">
        <v>63280</v>
      </c>
      <c r="B752" t="s">
        <v>2974</v>
      </c>
      <c r="C752" t="s">
        <v>35</v>
      </c>
      <c r="D752" t="s">
        <v>34</v>
      </c>
      <c r="E752" t="s">
        <v>23</v>
      </c>
      <c r="F752" t="s">
        <v>63</v>
      </c>
      <c r="G752" t="s">
        <v>63</v>
      </c>
      <c r="H752" s="3">
        <v>6795531</v>
      </c>
      <c r="I752" t="s">
        <v>21</v>
      </c>
      <c r="J752" s="2">
        <v>0</v>
      </c>
      <c r="K752" s="2">
        <v>0</v>
      </c>
      <c r="L752" s="2">
        <v>0</v>
      </c>
      <c r="M752" s="2">
        <v>-673407</v>
      </c>
      <c r="N752" s="2">
        <v>-673407</v>
      </c>
      <c r="O752" t="s">
        <v>2970</v>
      </c>
    </row>
    <row r="753" spans="1:15" x14ac:dyDescent="0.25">
      <c r="A753" s="1">
        <v>64945</v>
      </c>
      <c r="B753" t="s">
        <v>349</v>
      </c>
      <c r="C753" t="s">
        <v>35</v>
      </c>
      <c r="D753" t="s">
        <v>34</v>
      </c>
      <c r="E753" t="s">
        <v>23</v>
      </c>
      <c r="F753" t="s">
        <v>63</v>
      </c>
      <c r="G753" t="s">
        <v>63</v>
      </c>
      <c r="H753" s="3">
        <v>10425627</v>
      </c>
      <c r="I753" t="s">
        <v>63</v>
      </c>
      <c r="J753" s="2">
        <v>22613</v>
      </c>
      <c r="K753" s="2">
        <v>0</v>
      </c>
      <c r="L753" s="2">
        <v>0</v>
      </c>
      <c r="M753" s="2">
        <v>-627372</v>
      </c>
      <c r="N753" s="2">
        <v>-627372</v>
      </c>
      <c r="O753" t="s">
        <v>4400</v>
      </c>
    </row>
    <row r="754" spans="1:15" x14ac:dyDescent="0.25">
      <c r="A754" s="1">
        <v>65580</v>
      </c>
      <c r="B754" t="s">
        <v>3090</v>
      </c>
      <c r="C754" t="s">
        <v>35</v>
      </c>
      <c r="D754" t="s">
        <v>34</v>
      </c>
      <c r="E754" t="s">
        <v>23</v>
      </c>
      <c r="F754" t="s">
        <v>63</v>
      </c>
      <c r="G754" t="s">
        <v>63</v>
      </c>
      <c r="H754" s="3">
        <v>1353367</v>
      </c>
      <c r="I754" t="s">
        <v>21</v>
      </c>
      <c r="J754" s="2">
        <v>0</v>
      </c>
      <c r="K754" s="2">
        <v>0</v>
      </c>
      <c r="L754" s="2">
        <v>0</v>
      </c>
      <c r="M754" s="2">
        <v>-140213</v>
      </c>
      <c r="N754" s="2">
        <v>-140213</v>
      </c>
      <c r="O754" t="s">
        <v>3074</v>
      </c>
    </row>
    <row r="755" spans="1:15" x14ac:dyDescent="0.25">
      <c r="A755" s="1">
        <v>63088</v>
      </c>
      <c r="B755" t="s">
        <v>3736</v>
      </c>
      <c r="C755" t="s">
        <v>35</v>
      </c>
      <c r="D755" t="s">
        <v>34</v>
      </c>
      <c r="E755" t="s">
        <v>36</v>
      </c>
      <c r="F755" t="s">
        <v>63</v>
      </c>
      <c r="G755" t="s">
        <v>63</v>
      </c>
      <c r="H755" s="3">
        <v>2721736</v>
      </c>
      <c r="I755" t="s">
        <v>63</v>
      </c>
      <c r="J755" s="2">
        <v>143554</v>
      </c>
      <c r="K755" s="2">
        <v>0</v>
      </c>
      <c r="L755" s="2">
        <v>0</v>
      </c>
      <c r="M755" s="2">
        <v>-429941</v>
      </c>
      <c r="N755" s="2">
        <v>-442310</v>
      </c>
      <c r="O755" t="s">
        <v>3714</v>
      </c>
    </row>
    <row r="756" spans="1:15" x14ac:dyDescent="0.25">
      <c r="A756" s="1">
        <v>62548</v>
      </c>
      <c r="B756" t="s">
        <v>4399</v>
      </c>
      <c r="C756" t="s">
        <v>35</v>
      </c>
      <c r="D756" t="s">
        <v>34</v>
      </c>
      <c r="E756" t="s">
        <v>36</v>
      </c>
      <c r="F756" t="s">
        <v>63</v>
      </c>
      <c r="G756" t="s">
        <v>21</v>
      </c>
      <c r="H756" s="3">
        <v>0</v>
      </c>
      <c r="I756" t="s">
        <v>63</v>
      </c>
      <c r="J756" s="2">
        <v>55621</v>
      </c>
      <c r="K756" s="2">
        <v>0</v>
      </c>
      <c r="L756" s="2">
        <v>0</v>
      </c>
      <c r="M756" s="2">
        <v>-50175</v>
      </c>
      <c r="N756" s="2">
        <v>-50175</v>
      </c>
      <c r="O756" t="s">
        <v>1004</v>
      </c>
    </row>
    <row r="757" spans="1:15" x14ac:dyDescent="0.25">
      <c r="A757" s="1">
        <v>66338</v>
      </c>
      <c r="B757" t="s">
        <v>708</v>
      </c>
      <c r="C757" t="s">
        <v>35</v>
      </c>
      <c r="D757" t="s">
        <v>34</v>
      </c>
      <c r="E757" t="s">
        <v>23</v>
      </c>
      <c r="F757" t="s">
        <v>63</v>
      </c>
      <c r="G757" t="s">
        <v>63</v>
      </c>
      <c r="H757" s="3">
        <v>-272695</v>
      </c>
      <c r="I757" t="s">
        <v>21</v>
      </c>
      <c r="J757" s="2">
        <v>0</v>
      </c>
      <c r="K757" s="2">
        <v>0</v>
      </c>
      <c r="L757" s="2">
        <v>0</v>
      </c>
      <c r="M757" s="2">
        <v>-991574</v>
      </c>
      <c r="N757" s="2">
        <v>-991574</v>
      </c>
      <c r="O757" t="s">
        <v>686</v>
      </c>
    </row>
    <row r="758" spans="1:15" x14ac:dyDescent="0.25">
      <c r="A758" s="1">
        <v>66658</v>
      </c>
      <c r="B758" t="s">
        <v>3911</v>
      </c>
      <c r="C758" t="s">
        <v>35</v>
      </c>
      <c r="D758" t="s">
        <v>34</v>
      </c>
      <c r="E758" t="s">
        <v>36</v>
      </c>
      <c r="F758" t="s">
        <v>63</v>
      </c>
      <c r="G758" t="s">
        <v>63</v>
      </c>
      <c r="H758" s="3">
        <v>7483298</v>
      </c>
      <c r="I758" t="s">
        <v>63</v>
      </c>
      <c r="J758" s="2">
        <v>30819</v>
      </c>
      <c r="K758" s="2">
        <v>0</v>
      </c>
      <c r="L758" s="2">
        <v>0</v>
      </c>
      <c r="M758" s="2">
        <v>-501879</v>
      </c>
      <c r="N758" s="2">
        <v>-501879</v>
      </c>
      <c r="O758" t="s">
        <v>3904</v>
      </c>
    </row>
    <row r="759" spans="1:15" x14ac:dyDescent="0.25">
      <c r="A759" s="1">
        <v>65769</v>
      </c>
      <c r="B759" t="s">
        <v>1811</v>
      </c>
      <c r="C759" t="s">
        <v>35</v>
      </c>
      <c r="D759" t="s">
        <v>34</v>
      </c>
      <c r="E759" t="s">
        <v>23</v>
      </c>
      <c r="F759" t="s">
        <v>63</v>
      </c>
      <c r="G759" t="s">
        <v>63</v>
      </c>
      <c r="H759" s="3">
        <v>3336963</v>
      </c>
      <c r="I759" t="s">
        <v>63</v>
      </c>
      <c r="J759" s="2">
        <v>13979</v>
      </c>
      <c r="K759" s="2">
        <v>0</v>
      </c>
      <c r="L759" s="2">
        <v>0</v>
      </c>
      <c r="M759" s="2">
        <v>-138450</v>
      </c>
      <c r="N759" s="2">
        <v>-138450</v>
      </c>
      <c r="O759" t="s">
        <v>1787</v>
      </c>
    </row>
    <row r="760" spans="1:15" x14ac:dyDescent="0.25">
      <c r="A760" s="1">
        <v>64888</v>
      </c>
      <c r="B760" t="s">
        <v>3067</v>
      </c>
      <c r="C760" t="s">
        <v>35</v>
      </c>
      <c r="D760" t="s">
        <v>34</v>
      </c>
      <c r="E760" t="s">
        <v>23</v>
      </c>
      <c r="F760" t="s">
        <v>63</v>
      </c>
      <c r="G760" t="s">
        <v>63</v>
      </c>
      <c r="H760" s="3">
        <v>6006970</v>
      </c>
      <c r="I760" t="s">
        <v>21</v>
      </c>
      <c r="J760" s="2">
        <v>0</v>
      </c>
      <c r="K760" s="2">
        <v>0</v>
      </c>
      <c r="L760" s="2">
        <v>0</v>
      </c>
      <c r="M760" s="2">
        <v>-206419</v>
      </c>
      <c r="N760" s="2">
        <v>-254498</v>
      </c>
      <c r="O760" t="s">
        <v>3045</v>
      </c>
    </row>
    <row r="761" spans="1:15" x14ac:dyDescent="0.25">
      <c r="A761" s="1">
        <v>65566</v>
      </c>
      <c r="B761" t="s">
        <v>884</v>
      </c>
      <c r="C761" t="s">
        <v>35</v>
      </c>
      <c r="D761" t="s">
        <v>34</v>
      </c>
      <c r="E761" t="s">
        <v>23</v>
      </c>
      <c r="F761" t="s">
        <v>63</v>
      </c>
      <c r="G761" t="s">
        <v>63</v>
      </c>
      <c r="H761" s="3">
        <v>10136160</v>
      </c>
      <c r="I761" t="s">
        <v>21</v>
      </c>
      <c r="J761" s="2">
        <v>0</v>
      </c>
      <c r="K761" s="2">
        <v>0</v>
      </c>
      <c r="L761" s="2">
        <v>0</v>
      </c>
      <c r="M761" s="2">
        <v>-1240503</v>
      </c>
      <c r="N761" s="2">
        <v>-1240503</v>
      </c>
      <c r="O761" t="s">
        <v>4398</v>
      </c>
    </row>
    <row r="762" spans="1:15" x14ac:dyDescent="0.25">
      <c r="A762" s="1">
        <v>65460</v>
      </c>
      <c r="B762" t="s">
        <v>3036</v>
      </c>
      <c r="C762" t="s">
        <v>35</v>
      </c>
      <c r="D762" t="s">
        <v>34</v>
      </c>
      <c r="E762" t="s">
        <v>23</v>
      </c>
      <c r="F762" t="s">
        <v>63</v>
      </c>
      <c r="G762" t="s">
        <v>63</v>
      </c>
      <c r="H762" s="3">
        <v>4540808</v>
      </c>
      <c r="I762" t="s">
        <v>21</v>
      </c>
      <c r="J762" s="2">
        <v>0</v>
      </c>
      <c r="K762" s="2">
        <v>0</v>
      </c>
      <c r="L762" s="2">
        <v>0</v>
      </c>
      <c r="M762" s="2">
        <v>-242278</v>
      </c>
      <c r="N762" s="2">
        <v>-242278</v>
      </c>
      <c r="O762" t="s">
        <v>2997</v>
      </c>
    </row>
    <row r="763" spans="1:15" x14ac:dyDescent="0.25">
      <c r="A763" s="1">
        <v>66304</v>
      </c>
      <c r="B763" t="s">
        <v>4019</v>
      </c>
      <c r="C763" t="s">
        <v>35</v>
      </c>
      <c r="D763" t="s">
        <v>34</v>
      </c>
      <c r="E763" t="s">
        <v>23</v>
      </c>
      <c r="F763" t="s">
        <v>63</v>
      </c>
      <c r="G763" t="s">
        <v>63</v>
      </c>
      <c r="H763" s="3">
        <v>8042308</v>
      </c>
      <c r="I763" t="s">
        <v>21</v>
      </c>
      <c r="J763" s="2">
        <v>0</v>
      </c>
      <c r="K763" s="2">
        <v>0</v>
      </c>
      <c r="L763" s="2">
        <v>0</v>
      </c>
      <c r="M763" s="2">
        <v>-903539</v>
      </c>
      <c r="N763" s="2">
        <v>-903539</v>
      </c>
      <c r="O763" t="s">
        <v>4008</v>
      </c>
    </row>
    <row r="764" spans="1:15" x14ac:dyDescent="0.25">
      <c r="A764" s="1">
        <v>68012</v>
      </c>
      <c r="B764" t="s">
        <v>4026</v>
      </c>
      <c r="C764" t="s">
        <v>35</v>
      </c>
      <c r="D764" t="s">
        <v>34</v>
      </c>
      <c r="E764" t="s">
        <v>23</v>
      </c>
      <c r="F764" t="s">
        <v>63</v>
      </c>
      <c r="G764" t="s">
        <v>63</v>
      </c>
      <c r="H764" s="3">
        <v>1176114</v>
      </c>
      <c r="I764" t="s">
        <v>63</v>
      </c>
      <c r="J764" s="2">
        <v>0</v>
      </c>
      <c r="K764" s="2">
        <v>0</v>
      </c>
      <c r="L764" s="2">
        <v>0</v>
      </c>
      <c r="M764" s="2">
        <v>0</v>
      </c>
      <c r="N764" s="2">
        <v>0</v>
      </c>
      <c r="O764" t="s">
        <v>4020</v>
      </c>
    </row>
    <row r="765" spans="1:15" x14ac:dyDescent="0.25">
      <c r="A765" s="1">
        <v>67994</v>
      </c>
      <c r="B765" t="s">
        <v>978</v>
      </c>
      <c r="C765" t="s">
        <v>35</v>
      </c>
      <c r="D765" t="s">
        <v>34</v>
      </c>
      <c r="E765" t="s">
        <v>23</v>
      </c>
      <c r="F765" t="s">
        <v>63</v>
      </c>
      <c r="G765" t="s">
        <v>63</v>
      </c>
      <c r="H765" s="3">
        <v>2679334</v>
      </c>
      <c r="I765" t="s">
        <v>63</v>
      </c>
      <c r="J765" s="2">
        <v>32922</v>
      </c>
      <c r="K765" s="2">
        <v>0</v>
      </c>
      <c r="L765" s="2">
        <v>0</v>
      </c>
      <c r="M765" s="2">
        <v>761946</v>
      </c>
      <c r="N765" s="2">
        <v>761946</v>
      </c>
      <c r="O765" t="s">
        <v>973</v>
      </c>
    </row>
    <row r="766" spans="1:15" x14ac:dyDescent="0.25">
      <c r="A766" s="1">
        <v>63311</v>
      </c>
      <c r="B766" t="s">
        <v>2886</v>
      </c>
      <c r="C766" t="s">
        <v>35</v>
      </c>
      <c r="D766" t="s">
        <v>34</v>
      </c>
      <c r="E766" t="s">
        <v>36</v>
      </c>
      <c r="F766" t="s">
        <v>63</v>
      </c>
      <c r="G766" t="s">
        <v>63</v>
      </c>
      <c r="H766" s="3">
        <v>-1508611</v>
      </c>
      <c r="I766" t="s">
        <v>21</v>
      </c>
      <c r="J766" s="2">
        <v>0</v>
      </c>
      <c r="K766" s="2">
        <v>0</v>
      </c>
      <c r="L766" s="2">
        <v>0</v>
      </c>
      <c r="M766" s="2">
        <v>-94516</v>
      </c>
      <c r="N766" s="2">
        <v>-94658</v>
      </c>
      <c r="O766" t="s">
        <v>2850</v>
      </c>
    </row>
    <row r="767" spans="1:15" x14ac:dyDescent="0.25">
      <c r="A767" s="1">
        <v>61331</v>
      </c>
      <c r="B767" t="s">
        <v>1993</v>
      </c>
      <c r="C767" t="s">
        <v>35</v>
      </c>
      <c r="D767" t="s">
        <v>34</v>
      </c>
      <c r="E767" t="s">
        <v>23</v>
      </c>
      <c r="F767" t="s">
        <v>63</v>
      </c>
      <c r="G767" t="s">
        <v>63</v>
      </c>
      <c r="H767" s="3">
        <v>753712</v>
      </c>
      <c r="I767" t="s">
        <v>21</v>
      </c>
      <c r="J767" s="2">
        <v>0</v>
      </c>
      <c r="K767" s="2">
        <v>0</v>
      </c>
      <c r="L767" s="2">
        <v>0</v>
      </c>
      <c r="M767" s="2">
        <v>283239</v>
      </c>
      <c r="N767" s="2">
        <v>283239</v>
      </c>
      <c r="O767" t="s">
        <v>1991</v>
      </c>
    </row>
    <row r="768" spans="1:15" x14ac:dyDescent="0.25">
      <c r="A768" s="1">
        <v>61056</v>
      </c>
      <c r="B768" t="s">
        <v>497</v>
      </c>
      <c r="C768" t="s">
        <v>35</v>
      </c>
      <c r="D768" t="s">
        <v>34</v>
      </c>
      <c r="E768" t="s">
        <v>23</v>
      </c>
      <c r="F768" t="s">
        <v>63</v>
      </c>
      <c r="G768" t="s">
        <v>63</v>
      </c>
      <c r="H768" s="3">
        <v>3185432</v>
      </c>
      <c r="I768" t="s">
        <v>21</v>
      </c>
      <c r="J768" s="2">
        <v>0</v>
      </c>
      <c r="K768" s="2">
        <v>0</v>
      </c>
      <c r="L768" s="2">
        <v>0</v>
      </c>
      <c r="M768" s="2">
        <v>904647</v>
      </c>
      <c r="N768" s="2">
        <v>904647</v>
      </c>
      <c r="O768" t="s">
        <v>4397</v>
      </c>
    </row>
    <row r="769" spans="1:15" x14ac:dyDescent="0.25">
      <c r="A769" s="1">
        <v>61099</v>
      </c>
      <c r="B769" t="s">
        <v>4396</v>
      </c>
      <c r="C769" t="s">
        <v>35</v>
      </c>
      <c r="D769" t="s">
        <v>34</v>
      </c>
      <c r="E769" t="s">
        <v>23</v>
      </c>
      <c r="F769" t="s">
        <v>63</v>
      </c>
      <c r="G769" t="s">
        <v>63</v>
      </c>
      <c r="H769" s="3">
        <v>0</v>
      </c>
      <c r="I769" t="s">
        <v>21</v>
      </c>
      <c r="J769" s="2">
        <v>0</v>
      </c>
      <c r="K769" s="2">
        <v>0</v>
      </c>
      <c r="L769" s="2">
        <v>0</v>
      </c>
      <c r="M769" s="2">
        <v>344405</v>
      </c>
      <c r="N769" s="2">
        <v>344405</v>
      </c>
      <c r="O769" t="s">
        <v>842</v>
      </c>
    </row>
    <row r="770" spans="1:15" x14ac:dyDescent="0.25">
      <c r="A770" s="1">
        <v>64974</v>
      </c>
      <c r="B770" t="s">
        <v>1619</v>
      </c>
      <c r="C770" t="s">
        <v>35</v>
      </c>
      <c r="D770" t="s">
        <v>34</v>
      </c>
      <c r="E770" t="s">
        <v>23</v>
      </c>
      <c r="F770" t="s">
        <v>63</v>
      </c>
      <c r="G770" t="s">
        <v>63</v>
      </c>
      <c r="H770" s="3">
        <v>285025</v>
      </c>
      <c r="I770" t="s">
        <v>21</v>
      </c>
      <c r="J770" s="2">
        <v>0</v>
      </c>
      <c r="K770" s="2">
        <v>0</v>
      </c>
      <c r="L770" s="2">
        <v>0</v>
      </c>
      <c r="M770" s="2">
        <v>0</v>
      </c>
      <c r="N770" s="2">
        <v>-9860</v>
      </c>
      <c r="O770" t="s">
        <v>1617</v>
      </c>
    </row>
    <row r="771" spans="1:15" x14ac:dyDescent="0.25">
      <c r="A771" s="1">
        <v>64975</v>
      </c>
      <c r="B771" t="s">
        <v>1421</v>
      </c>
      <c r="C771" t="s">
        <v>35</v>
      </c>
      <c r="D771" t="s">
        <v>34</v>
      </c>
      <c r="E771" t="s">
        <v>23</v>
      </c>
      <c r="F771" t="s">
        <v>63</v>
      </c>
      <c r="G771" t="s">
        <v>63</v>
      </c>
      <c r="H771" s="3">
        <v>337328</v>
      </c>
      <c r="I771" t="s">
        <v>21</v>
      </c>
      <c r="J771" s="2">
        <v>0</v>
      </c>
      <c r="K771" s="2">
        <v>0</v>
      </c>
      <c r="L771" s="2">
        <v>0</v>
      </c>
      <c r="M771" s="2">
        <v>-414978</v>
      </c>
      <c r="N771" s="2">
        <v>-414978</v>
      </c>
      <c r="O771" t="s">
        <v>1408</v>
      </c>
    </row>
    <row r="772" spans="1:15" x14ac:dyDescent="0.25">
      <c r="A772" s="1">
        <v>64976</v>
      </c>
      <c r="B772" t="s">
        <v>1455</v>
      </c>
      <c r="C772" t="s">
        <v>35</v>
      </c>
      <c r="D772" t="s">
        <v>34</v>
      </c>
      <c r="E772" t="s">
        <v>23</v>
      </c>
      <c r="F772" t="s">
        <v>63</v>
      </c>
      <c r="G772" t="s">
        <v>63</v>
      </c>
      <c r="H772" s="3">
        <v>5499444</v>
      </c>
      <c r="I772" t="s">
        <v>63</v>
      </c>
      <c r="J772" s="2">
        <v>112791</v>
      </c>
      <c r="K772" s="2">
        <v>0</v>
      </c>
      <c r="L772" s="2">
        <v>0</v>
      </c>
      <c r="M772" s="2">
        <v>-706567</v>
      </c>
      <c r="N772" s="2">
        <v>-706567</v>
      </c>
      <c r="O772" t="s">
        <v>1453</v>
      </c>
    </row>
    <row r="773" spans="1:15" x14ac:dyDescent="0.25">
      <c r="A773" s="1">
        <v>61124</v>
      </c>
      <c r="B773" t="s">
        <v>4395</v>
      </c>
      <c r="C773" t="s">
        <v>35</v>
      </c>
      <c r="D773" t="s">
        <v>34</v>
      </c>
      <c r="E773" t="s">
        <v>23</v>
      </c>
      <c r="F773" t="s">
        <v>63</v>
      </c>
      <c r="G773" t="s">
        <v>63</v>
      </c>
      <c r="H773" s="3">
        <v>0</v>
      </c>
      <c r="I773" t="s">
        <v>21</v>
      </c>
      <c r="J773" s="2">
        <v>0</v>
      </c>
      <c r="K773" s="2">
        <v>0</v>
      </c>
      <c r="L773" s="2">
        <v>0</v>
      </c>
      <c r="M773" s="2">
        <v>-135328</v>
      </c>
      <c r="N773" s="2">
        <v>-135328</v>
      </c>
      <c r="O773" t="s">
        <v>2065</v>
      </c>
    </row>
    <row r="774" spans="1:15" x14ac:dyDescent="0.25">
      <c r="A774" s="1">
        <v>64982</v>
      </c>
      <c r="B774" t="s">
        <v>1353</v>
      </c>
      <c r="C774" t="s">
        <v>35</v>
      </c>
      <c r="D774" t="s">
        <v>34</v>
      </c>
      <c r="E774" t="s">
        <v>23</v>
      </c>
      <c r="F774" t="s">
        <v>63</v>
      </c>
      <c r="G774" t="s">
        <v>63</v>
      </c>
      <c r="H774" s="3">
        <v>380953</v>
      </c>
      <c r="I774" t="s">
        <v>63</v>
      </c>
      <c r="J774" s="2">
        <v>0</v>
      </c>
      <c r="K774" s="2">
        <v>0</v>
      </c>
      <c r="L774" s="2">
        <v>0</v>
      </c>
      <c r="M774" s="2">
        <v>-143357</v>
      </c>
      <c r="N774" s="2">
        <v>-143357</v>
      </c>
      <c r="O774" t="s">
        <v>4394</v>
      </c>
    </row>
    <row r="775" spans="1:15" x14ac:dyDescent="0.25">
      <c r="A775" s="1">
        <v>61729</v>
      </c>
      <c r="B775" t="s">
        <v>2027</v>
      </c>
      <c r="C775" t="s">
        <v>35</v>
      </c>
      <c r="D775" t="s">
        <v>34</v>
      </c>
      <c r="E775" t="s">
        <v>23</v>
      </c>
      <c r="F775" t="s">
        <v>63</v>
      </c>
      <c r="G775" t="s">
        <v>63</v>
      </c>
      <c r="H775" s="3">
        <v>173296</v>
      </c>
      <c r="I775" t="s">
        <v>63</v>
      </c>
      <c r="J775" s="2">
        <v>61761</v>
      </c>
      <c r="K775" s="2">
        <v>0</v>
      </c>
      <c r="L775" s="2">
        <v>0</v>
      </c>
      <c r="M775" s="2">
        <v>-108213</v>
      </c>
      <c r="N775" s="2">
        <v>-108213</v>
      </c>
      <c r="O775" t="s">
        <v>2023</v>
      </c>
    </row>
    <row r="776" spans="1:15" x14ac:dyDescent="0.25">
      <c r="A776" s="1">
        <v>60953</v>
      </c>
      <c r="B776" t="s">
        <v>4393</v>
      </c>
      <c r="C776" t="s">
        <v>35</v>
      </c>
      <c r="D776" t="s">
        <v>34</v>
      </c>
      <c r="E776" t="s">
        <v>36</v>
      </c>
      <c r="F776" t="s">
        <v>63</v>
      </c>
      <c r="G776" t="s">
        <v>21</v>
      </c>
      <c r="H776" s="3">
        <v>0</v>
      </c>
      <c r="I776" t="s">
        <v>63</v>
      </c>
      <c r="J776" s="2">
        <v>0</v>
      </c>
      <c r="K776" s="2">
        <v>35045</v>
      </c>
      <c r="L776" s="2">
        <v>0</v>
      </c>
      <c r="M776" s="2">
        <v>-145813</v>
      </c>
      <c r="N776" s="2">
        <v>-145813</v>
      </c>
      <c r="O776" t="s">
        <v>495</v>
      </c>
    </row>
    <row r="777" spans="1:15" x14ac:dyDescent="0.25">
      <c r="A777" s="1">
        <v>68021</v>
      </c>
      <c r="B777" t="s">
        <v>983</v>
      </c>
      <c r="C777" t="s">
        <v>4318</v>
      </c>
      <c r="D777" t="s">
        <v>22</v>
      </c>
      <c r="E777" t="s">
        <v>19</v>
      </c>
      <c r="F777" t="s">
        <v>19</v>
      </c>
      <c r="G777" t="s">
        <v>19</v>
      </c>
      <c r="H777" s="3">
        <v>0</v>
      </c>
      <c r="I777" t="s">
        <v>19</v>
      </c>
      <c r="J777" s="2">
        <v>0</v>
      </c>
      <c r="K777" s="2">
        <v>0</v>
      </c>
      <c r="L777" s="2">
        <v>0</v>
      </c>
      <c r="M777" s="2">
        <v>0</v>
      </c>
      <c r="N777" s="2">
        <v>0</v>
      </c>
      <c r="O777" t="s">
        <v>4392</v>
      </c>
    </row>
    <row r="778" spans="1:15" x14ac:dyDescent="0.25">
      <c r="A778" s="1">
        <v>62578</v>
      </c>
      <c r="B778" t="s">
        <v>2595</v>
      </c>
      <c r="C778" t="s">
        <v>35</v>
      </c>
      <c r="D778" t="s">
        <v>34</v>
      </c>
      <c r="E778" t="s">
        <v>36</v>
      </c>
      <c r="F778" t="s">
        <v>63</v>
      </c>
      <c r="G778" t="s">
        <v>63</v>
      </c>
      <c r="H778" s="3">
        <v>2608012</v>
      </c>
      <c r="I778" t="s">
        <v>63</v>
      </c>
      <c r="J778" s="2">
        <v>324</v>
      </c>
      <c r="K778" s="2">
        <v>0</v>
      </c>
      <c r="L778" s="2">
        <v>0</v>
      </c>
      <c r="M778" s="2">
        <v>-195905</v>
      </c>
      <c r="N778" s="2">
        <v>-195905</v>
      </c>
      <c r="O778" t="s">
        <v>27</v>
      </c>
    </row>
    <row r="779" spans="1:15" x14ac:dyDescent="0.25">
      <c r="A779" s="1">
        <v>67970</v>
      </c>
      <c r="B779" t="s">
        <v>674</v>
      </c>
      <c r="C779" t="s">
        <v>35</v>
      </c>
      <c r="D779" t="s">
        <v>34</v>
      </c>
      <c r="E779" t="s">
        <v>23</v>
      </c>
      <c r="F779" t="s">
        <v>63</v>
      </c>
      <c r="G779" t="s">
        <v>63</v>
      </c>
      <c r="H779" s="3">
        <v>69497</v>
      </c>
      <c r="I779" t="s">
        <v>63</v>
      </c>
      <c r="J779" s="2">
        <v>0</v>
      </c>
      <c r="K779" s="2">
        <v>0</v>
      </c>
      <c r="L779" s="2">
        <v>0</v>
      </c>
      <c r="M779" s="2">
        <v>14768</v>
      </c>
      <c r="N779" s="2">
        <v>14497</v>
      </c>
      <c r="O779" t="s">
        <v>666</v>
      </c>
    </row>
    <row r="780" spans="1:15" x14ac:dyDescent="0.25">
      <c r="A780" s="1">
        <v>62497</v>
      </c>
      <c r="B780" t="s">
        <v>3723</v>
      </c>
      <c r="C780" t="s">
        <v>35</v>
      </c>
      <c r="D780" t="s">
        <v>34</v>
      </c>
      <c r="E780" t="s">
        <v>36</v>
      </c>
      <c r="F780" t="s">
        <v>63</v>
      </c>
      <c r="G780" t="s">
        <v>63</v>
      </c>
      <c r="H780" s="3">
        <v>878733</v>
      </c>
      <c r="I780" t="s">
        <v>21</v>
      </c>
      <c r="J780" s="2">
        <v>0</v>
      </c>
      <c r="K780" s="2">
        <v>0</v>
      </c>
      <c r="L780" s="2">
        <v>0</v>
      </c>
      <c r="M780" s="2">
        <v>-86123</v>
      </c>
      <c r="N780" s="2">
        <v>-102197</v>
      </c>
      <c r="O780" t="s">
        <v>3714</v>
      </c>
    </row>
    <row r="781" spans="1:15" x14ac:dyDescent="0.25">
      <c r="A781" s="1">
        <v>62245</v>
      </c>
      <c r="B781" t="s">
        <v>2498</v>
      </c>
      <c r="C781" t="s">
        <v>35</v>
      </c>
      <c r="D781" t="s">
        <v>34</v>
      </c>
      <c r="E781" t="s">
        <v>23</v>
      </c>
      <c r="F781" t="s">
        <v>63</v>
      </c>
      <c r="G781" t="s">
        <v>63</v>
      </c>
      <c r="H781" s="3">
        <v>381791</v>
      </c>
      <c r="I781" t="s">
        <v>63</v>
      </c>
      <c r="J781" s="2">
        <v>25508</v>
      </c>
      <c r="K781" s="2">
        <v>0</v>
      </c>
      <c r="L781" s="2">
        <v>0</v>
      </c>
      <c r="M781" s="2">
        <v>-115386</v>
      </c>
      <c r="N781" s="2">
        <v>-117557</v>
      </c>
      <c r="O781" t="s">
        <v>2437</v>
      </c>
    </row>
    <row r="782" spans="1:15" x14ac:dyDescent="0.25">
      <c r="A782" s="1">
        <v>67414</v>
      </c>
      <c r="B782" t="s">
        <v>1765</v>
      </c>
      <c r="C782" t="s">
        <v>35</v>
      </c>
      <c r="D782" t="s">
        <v>34</v>
      </c>
      <c r="E782" t="s">
        <v>23</v>
      </c>
      <c r="F782" t="s">
        <v>63</v>
      </c>
      <c r="G782" t="s">
        <v>63</v>
      </c>
      <c r="H782" s="3">
        <v>3368432</v>
      </c>
      <c r="I782" t="s">
        <v>63</v>
      </c>
      <c r="J782" s="2">
        <v>279521</v>
      </c>
      <c r="K782" s="2">
        <v>0</v>
      </c>
      <c r="L782" s="2">
        <v>0</v>
      </c>
      <c r="M782" s="2">
        <v>-1032666</v>
      </c>
      <c r="N782" s="2">
        <v>-1032666</v>
      </c>
      <c r="O782" t="s">
        <v>1763</v>
      </c>
    </row>
    <row r="783" spans="1:15" x14ac:dyDescent="0.25">
      <c r="A783" s="1">
        <v>61938</v>
      </c>
      <c r="B783" t="s">
        <v>2460</v>
      </c>
      <c r="C783" t="s">
        <v>35</v>
      </c>
      <c r="D783" t="s">
        <v>34</v>
      </c>
      <c r="E783" t="s">
        <v>23</v>
      </c>
      <c r="F783" t="s">
        <v>63</v>
      </c>
      <c r="G783" t="s">
        <v>63</v>
      </c>
      <c r="H783" s="3">
        <v>-26000</v>
      </c>
      <c r="I783" t="s">
        <v>63</v>
      </c>
      <c r="J783" s="2">
        <v>0</v>
      </c>
      <c r="K783" s="2">
        <v>0</v>
      </c>
      <c r="L783" s="2">
        <v>0</v>
      </c>
      <c r="M783" s="2">
        <v>0</v>
      </c>
      <c r="N783" s="2">
        <v>0</v>
      </c>
      <c r="O783" t="s">
        <v>2437</v>
      </c>
    </row>
    <row r="784" spans="1:15" x14ac:dyDescent="0.25">
      <c r="A784" s="1">
        <v>63899</v>
      </c>
      <c r="B784" t="s">
        <v>3772</v>
      </c>
      <c r="C784" t="s">
        <v>35</v>
      </c>
      <c r="D784" t="s">
        <v>34</v>
      </c>
      <c r="E784" t="s">
        <v>23</v>
      </c>
      <c r="F784" t="s">
        <v>63</v>
      </c>
      <c r="G784" t="s">
        <v>63</v>
      </c>
      <c r="H784" s="3">
        <v>2189099</v>
      </c>
      <c r="I784" t="s">
        <v>63</v>
      </c>
      <c r="J784" s="2">
        <v>0</v>
      </c>
      <c r="K784" s="2">
        <v>0</v>
      </c>
      <c r="L784" s="2">
        <v>0</v>
      </c>
      <c r="M784" s="2">
        <v>0</v>
      </c>
      <c r="N784" s="2">
        <v>-356820</v>
      </c>
      <c r="O784" t="s">
        <v>3767</v>
      </c>
    </row>
    <row r="785" spans="1:15" x14ac:dyDescent="0.25">
      <c r="A785" s="1">
        <v>67129</v>
      </c>
      <c r="B785" t="s">
        <v>3979</v>
      </c>
      <c r="C785" t="s">
        <v>35</v>
      </c>
      <c r="D785" t="s">
        <v>34</v>
      </c>
      <c r="E785" t="s">
        <v>23</v>
      </c>
      <c r="F785" t="s">
        <v>63</v>
      </c>
      <c r="G785" t="s">
        <v>63</v>
      </c>
      <c r="H785" s="3">
        <v>8069016</v>
      </c>
      <c r="I785" t="s">
        <v>63</v>
      </c>
      <c r="J785" s="2">
        <v>231657</v>
      </c>
      <c r="K785" s="2">
        <v>0</v>
      </c>
      <c r="L785" s="2">
        <v>0</v>
      </c>
      <c r="M785" s="2">
        <v>-561771</v>
      </c>
      <c r="N785" s="2">
        <v>-561771</v>
      </c>
      <c r="O785" t="s">
        <v>3958</v>
      </c>
    </row>
    <row r="786" spans="1:15" x14ac:dyDescent="0.25">
      <c r="A786" s="1">
        <v>60377</v>
      </c>
      <c r="B786" t="s">
        <v>3508</v>
      </c>
      <c r="C786" t="s">
        <v>35</v>
      </c>
      <c r="D786" t="s">
        <v>34</v>
      </c>
      <c r="E786" t="s">
        <v>23</v>
      </c>
      <c r="F786" t="s">
        <v>63</v>
      </c>
      <c r="G786" t="s">
        <v>63</v>
      </c>
      <c r="H786" s="3">
        <v>-3137502</v>
      </c>
      <c r="I786" t="s">
        <v>63</v>
      </c>
      <c r="J786" s="2">
        <v>35436</v>
      </c>
      <c r="K786" s="2">
        <v>0</v>
      </c>
      <c r="L786" s="2">
        <v>0</v>
      </c>
      <c r="M786" s="2">
        <v>-551312</v>
      </c>
      <c r="N786" s="2">
        <v>-565346</v>
      </c>
      <c r="O786" t="s">
        <v>3488</v>
      </c>
    </row>
    <row r="787" spans="1:15" x14ac:dyDescent="0.25">
      <c r="A787" s="1">
        <v>66014</v>
      </c>
      <c r="B787" t="s">
        <v>898</v>
      </c>
      <c r="C787" t="s">
        <v>35</v>
      </c>
      <c r="D787" t="s">
        <v>34</v>
      </c>
      <c r="E787" t="s">
        <v>23</v>
      </c>
      <c r="F787" t="s">
        <v>63</v>
      </c>
      <c r="G787" t="s">
        <v>21</v>
      </c>
      <c r="H787" s="3">
        <v>3986825</v>
      </c>
      <c r="I787" t="s">
        <v>63</v>
      </c>
      <c r="J787" s="2">
        <v>61999</v>
      </c>
      <c r="K787" s="2">
        <v>0</v>
      </c>
      <c r="L787" s="2">
        <v>0</v>
      </c>
      <c r="M787" s="2">
        <v>-199412</v>
      </c>
      <c r="N787" s="2">
        <v>-199412</v>
      </c>
      <c r="O787" t="s">
        <v>882</v>
      </c>
    </row>
    <row r="788" spans="1:15" x14ac:dyDescent="0.25">
      <c r="A788" s="1">
        <v>60764</v>
      </c>
      <c r="B788" t="s">
        <v>4391</v>
      </c>
      <c r="C788" t="s">
        <v>35</v>
      </c>
      <c r="D788" t="s">
        <v>34</v>
      </c>
      <c r="E788" t="s">
        <v>23</v>
      </c>
      <c r="F788" t="s">
        <v>63</v>
      </c>
      <c r="G788" t="s">
        <v>21</v>
      </c>
      <c r="H788" s="3">
        <v>0</v>
      </c>
      <c r="I788" t="s">
        <v>63</v>
      </c>
      <c r="J788" s="2">
        <v>44920</v>
      </c>
      <c r="K788" s="2">
        <v>0</v>
      </c>
      <c r="L788" s="2">
        <v>0</v>
      </c>
      <c r="M788" s="2">
        <v>0</v>
      </c>
      <c r="N788" s="2">
        <v>0</v>
      </c>
      <c r="O788" t="s">
        <v>2065</v>
      </c>
    </row>
    <row r="789" spans="1:15" x14ac:dyDescent="0.25">
      <c r="A789" s="1">
        <v>67385</v>
      </c>
      <c r="B789" t="s">
        <v>724</v>
      </c>
      <c r="C789" t="s">
        <v>35</v>
      </c>
      <c r="D789" t="s">
        <v>34</v>
      </c>
      <c r="E789" t="s">
        <v>23</v>
      </c>
      <c r="F789" t="s">
        <v>63</v>
      </c>
      <c r="G789" t="s">
        <v>63</v>
      </c>
      <c r="H789" s="3">
        <v>936667</v>
      </c>
      <c r="I789" t="s">
        <v>63</v>
      </c>
      <c r="J789" s="2">
        <v>0</v>
      </c>
      <c r="K789" s="2">
        <v>0</v>
      </c>
      <c r="L789" s="2">
        <v>0</v>
      </c>
      <c r="M789" s="2">
        <v>0</v>
      </c>
      <c r="N789" s="2">
        <v>0</v>
      </c>
      <c r="O789" t="s">
        <v>686</v>
      </c>
    </row>
    <row r="790" spans="1:15" x14ac:dyDescent="0.25">
      <c r="A790" s="1">
        <v>62137</v>
      </c>
      <c r="B790" t="s">
        <v>2551</v>
      </c>
      <c r="C790" t="s">
        <v>35</v>
      </c>
      <c r="D790" t="s">
        <v>34</v>
      </c>
      <c r="E790" t="s">
        <v>23</v>
      </c>
      <c r="F790" t="s">
        <v>63</v>
      </c>
      <c r="G790" t="s">
        <v>63</v>
      </c>
      <c r="H790" s="3">
        <v>-128078</v>
      </c>
      <c r="I790" t="s">
        <v>21</v>
      </c>
      <c r="J790" s="2">
        <v>0</v>
      </c>
      <c r="K790" s="2">
        <v>0</v>
      </c>
      <c r="L790" s="2">
        <v>0</v>
      </c>
      <c r="M790" s="2">
        <v>0</v>
      </c>
      <c r="N790" s="2">
        <v>0</v>
      </c>
      <c r="O790" t="s">
        <v>27</v>
      </c>
    </row>
    <row r="791" spans="1:15" x14ac:dyDescent="0.25">
      <c r="A791" s="1">
        <v>63047</v>
      </c>
      <c r="B791" t="s">
        <v>2802</v>
      </c>
      <c r="C791" t="s">
        <v>35</v>
      </c>
      <c r="D791" t="s">
        <v>34</v>
      </c>
      <c r="E791" t="s">
        <v>23</v>
      </c>
      <c r="F791" t="s">
        <v>63</v>
      </c>
      <c r="G791" t="s">
        <v>63</v>
      </c>
      <c r="H791" s="3">
        <v>1689995</v>
      </c>
      <c r="I791" t="s">
        <v>21</v>
      </c>
      <c r="J791" s="2">
        <v>0</v>
      </c>
      <c r="K791" s="2">
        <v>0</v>
      </c>
      <c r="L791" s="2">
        <v>0</v>
      </c>
      <c r="M791" s="2">
        <v>-155295</v>
      </c>
      <c r="N791" s="2">
        <v>-155295</v>
      </c>
      <c r="O791" t="s">
        <v>2726</v>
      </c>
    </row>
    <row r="792" spans="1:15" x14ac:dyDescent="0.25">
      <c r="A792" s="1">
        <v>62005</v>
      </c>
      <c r="B792" t="s">
        <v>2472</v>
      </c>
      <c r="C792" t="s">
        <v>35</v>
      </c>
      <c r="D792" t="s">
        <v>34</v>
      </c>
      <c r="E792" t="s">
        <v>36</v>
      </c>
      <c r="F792" t="s">
        <v>63</v>
      </c>
      <c r="G792" t="s">
        <v>63</v>
      </c>
      <c r="H792" s="3">
        <v>1160280</v>
      </c>
      <c r="I792" t="s">
        <v>63</v>
      </c>
      <c r="J792" s="2">
        <v>386</v>
      </c>
      <c r="K792" s="2">
        <v>0</v>
      </c>
      <c r="L792" s="2">
        <v>0</v>
      </c>
      <c r="M792" s="2">
        <v>-116199</v>
      </c>
      <c r="N792" s="2">
        <v>-116199</v>
      </c>
      <c r="O792" t="s">
        <v>2437</v>
      </c>
    </row>
    <row r="793" spans="1:15" x14ac:dyDescent="0.25">
      <c r="A793" s="1">
        <v>62791</v>
      </c>
      <c r="B793" t="s">
        <v>2612</v>
      </c>
      <c r="C793" t="s">
        <v>35</v>
      </c>
      <c r="D793" t="s">
        <v>34</v>
      </c>
      <c r="E793" t="s">
        <v>36</v>
      </c>
      <c r="F793" t="s">
        <v>63</v>
      </c>
      <c r="G793" t="s">
        <v>63</v>
      </c>
      <c r="H793" s="3">
        <v>100972</v>
      </c>
      <c r="I793" t="s">
        <v>21</v>
      </c>
      <c r="J793" s="2">
        <v>0</v>
      </c>
      <c r="K793" s="2">
        <v>0</v>
      </c>
      <c r="L793" s="2">
        <v>0</v>
      </c>
      <c r="M793" s="2">
        <v>26191</v>
      </c>
      <c r="N793" s="2">
        <v>26191</v>
      </c>
      <c r="O793" t="s">
        <v>27</v>
      </c>
    </row>
    <row r="794" spans="1:15" x14ac:dyDescent="0.25">
      <c r="A794" s="1">
        <v>78462</v>
      </c>
      <c r="B794" t="s">
        <v>1972</v>
      </c>
      <c r="C794" t="s">
        <v>35</v>
      </c>
      <c r="D794" t="s">
        <v>34</v>
      </c>
      <c r="E794" t="s">
        <v>23</v>
      </c>
      <c r="F794" t="s">
        <v>63</v>
      </c>
      <c r="G794" t="s">
        <v>63</v>
      </c>
      <c r="H794" s="3">
        <v>2103100</v>
      </c>
      <c r="I794" t="s">
        <v>63</v>
      </c>
      <c r="J794" s="2">
        <v>0</v>
      </c>
      <c r="K794" s="2">
        <v>0</v>
      </c>
      <c r="L794" s="2">
        <v>0</v>
      </c>
      <c r="M794" s="2">
        <v>0</v>
      </c>
      <c r="N794" s="2">
        <v>0</v>
      </c>
      <c r="O794" t="s">
        <v>1944</v>
      </c>
    </row>
    <row r="795" spans="1:15" x14ac:dyDescent="0.25">
      <c r="A795" s="1">
        <v>78227</v>
      </c>
      <c r="B795" t="s">
        <v>1741</v>
      </c>
      <c r="C795" t="s">
        <v>35</v>
      </c>
      <c r="D795" t="s">
        <v>34</v>
      </c>
      <c r="E795" t="s">
        <v>23</v>
      </c>
      <c r="F795" t="s">
        <v>63</v>
      </c>
      <c r="G795" t="s">
        <v>63</v>
      </c>
      <c r="H795" s="3">
        <v>1124086</v>
      </c>
      <c r="I795" t="s">
        <v>63</v>
      </c>
      <c r="J795" s="2">
        <v>0</v>
      </c>
      <c r="K795" s="2">
        <v>0</v>
      </c>
      <c r="L795" s="2">
        <v>0</v>
      </c>
      <c r="M795" s="2">
        <v>0</v>
      </c>
      <c r="N795" s="2">
        <v>0</v>
      </c>
      <c r="O795" t="s">
        <v>1733</v>
      </c>
    </row>
    <row r="796" spans="1:15" x14ac:dyDescent="0.25">
      <c r="A796" s="1">
        <v>66016</v>
      </c>
      <c r="B796" t="s">
        <v>634</v>
      </c>
      <c r="C796" t="s">
        <v>35</v>
      </c>
      <c r="D796" t="s">
        <v>34</v>
      </c>
      <c r="E796" t="s">
        <v>36</v>
      </c>
      <c r="F796" t="s">
        <v>63</v>
      </c>
      <c r="G796" t="s">
        <v>63</v>
      </c>
      <c r="H796" s="3">
        <v>5546404</v>
      </c>
      <c r="I796" t="s">
        <v>21</v>
      </c>
      <c r="J796" s="2">
        <v>0</v>
      </c>
      <c r="K796" s="2">
        <v>0</v>
      </c>
      <c r="L796" s="2">
        <v>0</v>
      </c>
      <c r="M796" s="2">
        <v>-244768</v>
      </c>
      <c r="N796" s="2">
        <v>-244768</v>
      </c>
      <c r="O796" t="s">
        <v>632</v>
      </c>
    </row>
    <row r="797" spans="1:15" x14ac:dyDescent="0.25">
      <c r="A797" s="1">
        <v>65067</v>
      </c>
      <c r="B797" t="s">
        <v>1449</v>
      </c>
      <c r="C797" t="s">
        <v>35</v>
      </c>
      <c r="D797" t="s">
        <v>34</v>
      </c>
      <c r="E797" t="s">
        <v>23</v>
      </c>
      <c r="F797" t="s">
        <v>63</v>
      </c>
      <c r="G797" t="s">
        <v>63</v>
      </c>
      <c r="H797" s="3">
        <v>856035</v>
      </c>
      <c r="I797" t="s">
        <v>63</v>
      </c>
      <c r="J797" s="2">
        <v>661</v>
      </c>
      <c r="K797" s="2">
        <v>0</v>
      </c>
      <c r="L797" s="2">
        <v>0</v>
      </c>
      <c r="M797" s="2">
        <v>-121161</v>
      </c>
      <c r="N797" s="2">
        <v>-121161</v>
      </c>
      <c r="O797" t="s">
        <v>1408</v>
      </c>
    </row>
    <row r="798" spans="1:15" x14ac:dyDescent="0.25">
      <c r="A798" s="1">
        <v>78190</v>
      </c>
      <c r="B798" t="s">
        <v>3244</v>
      </c>
      <c r="C798" t="s">
        <v>35</v>
      </c>
      <c r="D798" t="s">
        <v>34</v>
      </c>
      <c r="E798" t="s">
        <v>23</v>
      </c>
      <c r="F798" t="s">
        <v>63</v>
      </c>
      <c r="G798" t="s">
        <v>21</v>
      </c>
      <c r="H798" s="3">
        <v>936750</v>
      </c>
      <c r="I798" t="s">
        <v>63</v>
      </c>
      <c r="J798" s="2">
        <v>0</v>
      </c>
      <c r="K798" s="2">
        <v>0</v>
      </c>
      <c r="L798" s="2">
        <v>0</v>
      </c>
      <c r="M798" s="2">
        <v>0</v>
      </c>
      <c r="N798" s="2">
        <v>0</v>
      </c>
      <c r="O798" t="s">
        <v>3230</v>
      </c>
    </row>
    <row r="799" spans="1:15" x14ac:dyDescent="0.25">
      <c r="A799" s="1">
        <v>65563</v>
      </c>
      <c r="B799" t="s">
        <v>1820</v>
      </c>
      <c r="C799" t="s">
        <v>35</v>
      </c>
      <c r="D799" t="s">
        <v>34</v>
      </c>
      <c r="E799" t="s">
        <v>23</v>
      </c>
      <c r="F799" t="s">
        <v>63</v>
      </c>
      <c r="G799" t="s">
        <v>63</v>
      </c>
      <c r="H799" s="3">
        <v>3928006</v>
      </c>
      <c r="I799" t="s">
        <v>63</v>
      </c>
      <c r="J799" s="2">
        <v>63285</v>
      </c>
      <c r="K799" s="2">
        <v>0</v>
      </c>
      <c r="L799" s="2">
        <v>0</v>
      </c>
      <c r="M799" s="2">
        <v>-260778</v>
      </c>
      <c r="N799" s="2">
        <v>-260778</v>
      </c>
      <c r="O799" t="s">
        <v>1813</v>
      </c>
    </row>
    <row r="800" spans="1:15" x14ac:dyDescent="0.25">
      <c r="A800" s="1">
        <v>66336</v>
      </c>
      <c r="B800" t="s">
        <v>1519</v>
      </c>
      <c r="C800" t="s">
        <v>35</v>
      </c>
      <c r="D800" t="s">
        <v>34</v>
      </c>
      <c r="E800" t="s">
        <v>23</v>
      </c>
      <c r="F800" t="s">
        <v>63</v>
      </c>
      <c r="G800" t="s">
        <v>63</v>
      </c>
      <c r="H800" s="3">
        <v>2630236</v>
      </c>
      <c r="I800" t="s">
        <v>21</v>
      </c>
      <c r="J800" s="2">
        <v>0</v>
      </c>
      <c r="K800" s="2">
        <v>0</v>
      </c>
      <c r="L800" s="2">
        <v>0</v>
      </c>
      <c r="M800" s="2">
        <v>-332661</v>
      </c>
      <c r="N800" s="2">
        <v>-332180</v>
      </c>
      <c r="O800" t="s">
        <v>1496</v>
      </c>
    </row>
    <row r="801" spans="1:15" x14ac:dyDescent="0.25">
      <c r="A801" s="1">
        <v>67172</v>
      </c>
      <c r="B801" t="s">
        <v>935</v>
      </c>
      <c r="C801" t="s">
        <v>35</v>
      </c>
      <c r="D801" t="s">
        <v>34</v>
      </c>
      <c r="E801" t="s">
        <v>23</v>
      </c>
      <c r="F801" t="s">
        <v>63</v>
      </c>
      <c r="G801" t="s">
        <v>63</v>
      </c>
      <c r="H801" s="3">
        <v>4597645</v>
      </c>
      <c r="I801" t="s">
        <v>21</v>
      </c>
      <c r="J801" s="2">
        <v>0</v>
      </c>
      <c r="K801" s="2">
        <v>0</v>
      </c>
      <c r="L801" s="2">
        <v>0</v>
      </c>
      <c r="M801" s="2">
        <v>0</v>
      </c>
      <c r="N801" s="2">
        <v>-148245</v>
      </c>
      <c r="O801" t="s">
        <v>933</v>
      </c>
    </row>
    <row r="802" spans="1:15" x14ac:dyDescent="0.25">
      <c r="A802" s="1">
        <v>61485</v>
      </c>
      <c r="B802" t="s">
        <v>2190</v>
      </c>
      <c r="C802" t="s">
        <v>35</v>
      </c>
      <c r="D802" t="s">
        <v>34</v>
      </c>
      <c r="E802" t="s">
        <v>23</v>
      </c>
      <c r="F802" t="s">
        <v>63</v>
      </c>
      <c r="G802" t="s">
        <v>63</v>
      </c>
      <c r="H802" s="3">
        <v>-1480723</v>
      </c>
      <c r="I802" t="s">
        <v>21</v>
      </c>
      <c r="J802" s="2">
        <v>0</v>
      </c>
      <c r="K802" s="2">
        <v>0</v>
      </c>
      <c r="L802" s="2">
        <v>0</v>
      </c>
      <c r="M802" s="2">
        <v>-133047</v>
      </c>
      <c r="N802" s="2">
        <v>-133047</v>
      </c>
      <c r="O802" t="s">
        <v>49</v>
      </c>
    </row>
    <row r="803" spans="1:15" x14ac:dyDescent="0.25">
      <c r="A803" s="1">
        <v>67986</v>
      </c>
      <c r="B803" t="s">
        <v>972</v>
      </c>
      <c r="C803" t="s">
        <v>35</v>
      </c>
      <c r="D803" t="s">
        <v>34</v>
      </c>
      <c r="E803" t="s">
        <v>23</v>
      </c>
      <c r="F803" t="s">
        <v>63</v>
      </c>
      <c r="G803" t="s">
        <v>63</v>
      </c>
      <c r="H803" s="3">
        <v>1136746</v>
      </c>
      <c r="I803" t="s">
        <v>19</v>
      </c>
      <c r="J803" s="2">
        <v>0</v>
      </c>
      <c r="K803" s="2">
        <v>0</v>
      </c>
      <c r="L803" s="2">
        <v>0</v>
      </c>
      <c r="M803" s="2">
        <v>-800</v>
      </c>
      <c r="N803" s="2">
        <v>-800</v>
      </c>
      <c r="O803" t="s">
        <v>961</v>
      </c>
    </row>
    <row r="804" spans="1:15" x14ac:dyDescent="0.25">
      <c r="A804" s="1">
        <v>65221</v>
      </c>
      <c r="B804" t="s">
        <v>1674</v>
      </c>
      <c r="C804" t="s">
        <v>35</v>
      </c>
      <c r="D804" t="s">
        <v>34</v>
      </c>
      <c r="E804" t="s">
        <v>23</v>
      </c>
      <c r="F804" t="s">
        <v>63</v>
      </c>
      <c r="G804" t="s">
        <v>63</v>
      </c>
      <c r="H804" s="3">
        <v>3721445</v>
      </c>
      <c r="I804" t="s">
        <v>63</v>
      </c>
      <c r="J804" s="2">
        <v>7756</v>
      </c>
      <c r="K804" s="2">
        <v>0</v>
      </c>
      <c r="L804" s="2">
        <v>0</v>
      </c>
      <c r="M804" s="2">
        <v>-172178</v>
      </c>
      <c r="N804" s="2">
        <v>-172178</v>
      </c>
      <c r="O804" t="s">
        <v>1665</v>
      </c>
    </row>
    <row r="805" spans="1:15" x14ac:dyDescent="0.25">
      <c r="A805" s="1">
        <v>65055</v>
      </c>
      <c r="B805" t="s">
        <v>1344</v>
      </c>
      <c r="C805" t="s">
        <v>35</v>
      </c>
      <c r="D805" t="s">
        <v>34</v>
      </c>
      <c r="E805" t="s">
        <v>23</v>
      </c>
      <c r="F805" t="s">
        <v>63</v>
      </c>
      <c r="G805" t="s">
        <v>63</v>
      </c>
      <c r="H805" s="3">
        <v>2</v>
      </c>
      <c r="I805" t="s">
        <v>63</v>
      </c>
      <c r="J805" s="2">
        <v>6880</v>
      </c>
      <c r="K805" s="2">
        <v>0</v>
      </c>
      <c r="L805" s="2">
        <v>0</v>
      </c>
      <c r="M805" s="2">
        <v>6881</v>
      </c>
      <c r="N805" s="2">
        <v>6881</v>
      </c>
      <c r="O805" t="s">
        <v>1340</v>
      </c>
    </row>
    <row r="806" spans="1:15" x14ac:dyDescent="0.25">
      <c r="A806" s="1">
        <v>67061</v>
      </c>
      <c r="B806" t="s">
        <v>3942</v>
      </c>
      <c r="C806" t="s">
        <v>35</v>
      </c>
      <c r="D806" t="s">
        <v>34</v>
      </c>
      <c r="E806" t="s">
        <v>23</v>
      </c>
      <c r="F806" t="s">
        <v>63</v>
      </c>
      <c r="G806" t="s">
        <v>63</v>
      </c>
      <c r="H806" s="3">
        <v>5357328</v>
      </c>
      <c r="I806" t="s">
        <v>63</v>
      </c>
      <c r="J806" s="2">
        <v>19857</v>
      </c>
      <c r="K806" s="2">
        <v>0</v>
      </c>
      <c r="L806" s="2">
        <v>0</v>
      </c>
      <c r="M806" s="2">
        <v>-251118</v>
      </c>
      <c r="N806" s="2">
        <v>-252618</v>
      </c>
      <c r="O806" t="s">
        <v>3904</v>
      </c>
    </row>
    <row r="807" spans="1:15" x14ac:dyDescent="0.25">
      <c r="A807" s="1">
        <v>62506</v>
      </c>
      <c r="B807" t="s">
        <v>2588</v>
      </c>
      <c r="C807" t="s">
        <v>35</v>
      </c>
      <c r="D807" t="s">
        <v>34</v>
      </c>
      <c r="E807" t="s">
        <v>23</v>
      </c>
      <c r="F807" t="s">
        <v>63</v>
      </c>
      <c r="G807" t="s">
        <v>63</v>
      </c>
      <c r="H807" s="3">
        <v>559572</v>
      </c>
      <c r="I807" t="s">
        <v>63</v>
      </c>
      <c r="J807" s="2">
        <v>23282</v>
      </c>
      <c r="K807" s="2">
        <v>0</v>
      </c>
      <c r="L807" s="2">
        <v>0</v>
      </c>
      <c r="M807" s="2">
        <v>-91010</v>
      </c>
      <c r="N807" s="2">
        <v>-91010</v>
      </c>
      <c r="O807" t="s">
        <v>27</v>
      </c>
    </row>
    <row r="808" spans="1:15" x14ac:dyDescent="0.25">
      <c r="A808" s="1">
        <v>67536</v>
      </c>
      <c r="B808" t="s">
        <v>1338</v>
      </c>
      <c r="C808" t="s">
        <v>4306</v>
      </c>
      <c r="D808" t="s">
        <v>34</v>
      </c>
      <c r="E808" t="s">
        <v>23</v>
      </c>
      <c r="F808" t="s">
        <v>63</v>
      </c>
      <c r="G808" t="s">
        <v>63</v>
      </c>
      <c r="H808" s="3">
        <v>7055111</v>
      </c>
      <c r="I808" t="s">
        <v>63</v>
      </c>
      <c r="J808" s="2">
        <v>110951</v>
      </c>
      <c r="K808" s="2">
        <v>0</v>
      </c>
      <c r="L808" s="2">
        <v>0</v>
      </c>
      <c r="M808" s="2">
        <v>-471097</v>
      </c>
      <c r="N808" s="2">
        <v>-471097</v>
      </c>
      <c r="O808" t="s">
        <v>1336</v>
      </c>
    </row>
    <row r="809" spans="1:15" x14ac:dyDescent="0.25">
      <c r="A809" s="1">
        <v>66083</v>
      </c>
      <c r="B809" t="s">
        <v>1504</v>
      </c>
      <c r="C809" t="s">
        <v>35</v>
      </c>
      <c r="D809" t="s">
        <v>34</v>
      </c>
      <c r="E809" t="s">
        <v>23</v>
      </c>
      <c r="F809" t="s">
        <v>63</v>
      </c>
      <c r="G809" t="s">
        <v>63</v>
      </c>
      <c r="H809" s="3">
        <v>2185529</v>
      </c>
      <c r="I809" t="s">
        <v>21</v>
      </c>
      <c r="J809" s="2">
        <v>0</v>
      </c>
      <c r="K809" s="2">
        <v>0</v>
      </c>
      <c r="L809" s="2">
        <v>0</v>
      </c>
      <c r="M809" s="2">
        <v>-231767</v>
      </c>
      <c r="N809" s="2">
        <v>-231767</v>
      </c>
      <c r="O809" t="s">
        <v>1496</v>
      </c>
    </row>
    <row r="810" spans="1:15" x14ac:dyDescent="0.25">
      <c r="A810" s="1">
        <v>65440</v>
      </c>
      <c r="B810" t="s">
        <v>4229</v>
      </c>
      <c r="C810" t="s">
        <v>35</v>
      </c>
      <c r="D810" t="s">
        <v>34</v>
      </c>
      <c r="E810" t="s">
        <v>36</v>
      </c>
      <c r="F810" t="s">
        <v>63</v>
      </c>
      <c r="G810" t="s">
        <v>63</v>
      </c>
      <c r="H810" s="3">
        <v>2349437</v>
      </c>
      <c r="I810" t="s">
        <v>63</v>
      </c>
      <c r="J810" s="2">
        <v>192303</v>
      </c>
      <c r="K810" s="2">
        <v>0</v>
      </c>
      <c r="L810" s="2">
        <v>0</v>
      </c>
      <c r="M810" s="2">
        <v>-64744</v>
      </c>
      <c r="N810" s="2">
        <v>-64744</v>
      </c>
      <c r="O810" t="s">
        <v>4208</v>
      </c>
    </row>
    <row r="811" spans="1:15" x14ac:dyDescent="0.25">
      <c r="A811" s="1">
        <v>68009</v>
      </c>
      <c r="B811" t="s">
        <v>746</v>
      </c>
      <c r="C811" t="s">
        <v>35</v>
      </c>
      <c r="D811" t="s">
        <v>34</v>
      </c>
      <c r="E811" t="s">
        <v>23</v>
      </c>
      <c r="F811" t="s">
        <v>63</v>
      </c>
      <c r="G811" t="s">
        <v>63</v>
      </c>
      <c r="H811" s="3">
        <v>14659793</v>
      </c>
      <c r="I811" t="s">
        <v>63</v>
      </c>
      <c r="J811" s="2">
        <v>0</v>
      </c>
      <c r="K811" s="2">
        <v>1287872</v>
      </c>
      <c r="L811" s="2">
        <v>0</v>
      </c>
      <c r="M811" s="2">
        <v>-1961286</v>
      </c>
      <c r="N811" s="2">
        <v>-1961286</v>
      </c>
      <c r="O811" t="s">
        <v>686</v>
      </c>
    </row>
    <row r="812" spans="1:15" x14ac:dyDescent="0.25">
      <c r="A812" s="1">
        <v>67640</v>
      </c>
      <c r="B812" t="s">
        <v>1582</v>
      </c>
      <c r="C812" t="s">
        <v>35</v>
      </c>
      <c r="D812" t="s">
        <v>34</v>
      </c>
      <c r="E812" t="s">
        <v>23</v>
      </c>
      <c r="F812" t="s">
        <v>63</v>
      </c>
      <c r="G812" t="s">
        <v>63</v>
      </c>
      <c r="H812" s="3">
        <v>1377497</v>
      </c>
      <c r="I812" t="s">
        <v>21</v>
      </c>
      <c r="J812" s="2">
        <v>0</v>
      </c>
      <c r="K812" s="2">
        <v>0</v>
      </c>
      <c r="L812" s="2">
        <v>0</v>
      </c>
      <c r="M812" s="2">
        <v>-165637</v>
      </c>
      <c r="N812" s="2">
        <v>-148091</v>
      </c>
      <c r="O812" t="s">
        <v>1553</v>
      </c>
    </row>
    <row r="813" spans="1:15" x14ac:dyDescent="0.25">
      <c r="A813" s="1">
        <v>66012</v>
      </c>
      <c r="B813" t="s">
        <v>906</v>
      </c>
      <c r="C813" t="s">
        <v>35</v>
      </c>
      <c r="D813" t="s">
        <v>34</v>
      </c>
      <c r="E813" t="s">
        <v>36</v>
      </c>
      <c r="F813" t="s">
        <v>63</v>
      </c>
      <c r="G813" t="s">
        <v>63</v>
      </c>
      <c r="H813" s="3">
        <v>1746058</v>
      </c>
      <c r="I813" t="s">
        <v>63</v>
      </c>
      <c r="J813" s="2">
        <v>256040</v>
      </c>
      <c r="K813" s="2">
        <v>0</v>
      </c>
      <c r="L813" s="2">
        <v>0</v>
      </c>
      <c r="M813" s="2">
        <v>-319801</v>
      </c>
      <c r="N813" s="2">
        <v>-319801</v>
      </c>
      <c r="O813" t="s">
        <v>900</v>
      </c>
    </row>
    <row r="814" spans="1:15" x14ac:dyDescent="0.25">
      <c r="A814" s="1">
        <v>66937</v>
      </c>
      <c r="B814" t="s">
        <v>3935</v>
      </c>
      <c r="C814" t="s">
        <v>35</v>
      </c>
      <c r="D814" t="s">
        <v>34</v>
      </c>
      <c r="E814" t="s">
        <v>36</v>
      </c>
      <c r="F814" t="s">
        <v>63</v>
      </c>
      <c r="G814" t="s">
        <v>63</v>
      </c>
      <c r="H814" s="3">
        <v>6832027</v>
      </c>
      <c r="I814" t="s">
        <v>63</v>
      </c>
      <c r="J814" s="2">
        <v>13780</v>
      </c>
      <c r="K814" s="2">
        <v>0</v>
      </c>
      <c r="L814" s="2">
        <v>0</v>
      </c>
      <c r="M814" s="2">
        <v>-398088</v>
      </c>
      <c r="N814" s="2">
        <v>-398088</v>
      </c>
      <c r="O814" t="s">
        <v>3904</v>
      </c>
    </row>
    <row r="815" spans="1:15" x14ac:dyDescent="0.25">
      <c r="A815" s="1">
        <v>66227</v>
      </c>
      <c r="B815" t="s">
        <v>3839</v>
      </c>
      <c r="C815" t="s">
        <v>35</v>
      </c>
      <c r="D815" t="s">
        <v>34</v>
      </c>
      <c r="E815" t="s">
        <v>36</v>
      </c>
      <c r="F815" t="s">
        <v>63</v>
      </c>
      <c r="G815" t="s">
        <v>63</v>
      </c>
      <c r="H815" s="3">
        <v>12056467</v>
      </c>
      <c r="I815" t="s">
        <v>63</v>
      </c>
      <c r="J815" s="2">
        <v>12331</v>
      </c>
      <c r="K815" s="2">
        <v>0</v>
      </c>
      <c r="L815" s="2">
        <v>0</v>
      </c>
      <c r="M815" s="2">
        <v>-147217</v>
      </c>
      <c r="N815" s="2">
        <v>-147217</v>
      </c>
      <c r="O815" t="s">
        <v>3835</v>
      </c>
    </row>
    <row r="816" spans="1:15" x14ac:dyDescent="0.25">
      <c r="A816" s="1">
        <v>65020</v>
      </c>
      <c r="B816" t="s">
        <v>1395</v>
      </c>
      <c r="C816" t="s">
        <v>35</v>
      </c>
      <c r="D816" t="s">
        <v>34</v>
      </c>
      <c r="E816" t="s">
        <v>36</v>
      </c>
      <c r="F816" t="s">
        <v>63</v>
      </c>
      <c r="G816" t="s">
        <v>63</v>
      </c>
      <c r="H816" s="3">
        <v>3808445</v>
      </c>
      <c r="I816" t="s">
        <v>63</v>
      </c>
      <c r="J816" s="2">
        <v>19968</v>
      </c>
      <c r="K816" s="2">
        <v>0</v>
      </c>
      <c r="L816" s="2">
        <v>0</v>
      </c>
      <c r="M816" s="2">
        <v>-139801</v>
      </c>
      <c r="N816" s="2">
        <v>-139801</v>
      </c>
      <c r="O816" t="s">
        <v>4390</v>
      </c>
    </row>
    <row r="817" spans="1:15" x14ac:dyDescent="0.25">
      <c r="A817" s="1">
        <v>64972</v>
      </c>
      <c r="B817" t="s">
        <v>1419</v>
      </c>
      <c r="C817" t="s">
        <v>35</v>
      </c>
      <c r="D817" t="s">
        <v>34</v>
      </c>
      <c r="E817" t="s">
        <v>36</v>
      </c>
      <c r="F817" t="s">
        <v>63</v>
      </c>
      <c r="G817" t="s">
        <v>63</v>
      </c>
      <c r="H817" s="3">
        <v>4064892</v>
      </c>
      <c r="I817" t="s">
        <v>63</v>
      </c>
      <c r="J817" s="2">
        <v>33975</v>
      </c>
      <c r="K817" s="2">
        <v>0</v>
      </c>
      <c r="L817" s="2">
        <v>0</v>
      </c>
      <c r="M817" s="2">
        <v>-340188</v>
      </c>
      <c r="N817" s="2">
        <v>-340188</v>
      </c>
      <c r="O817" t="s">
        <v>4389</v>
      </c>
    </row>
    <row r="818" spans="1:15" x14ac:dyDescent="0.25">
      <c r="A818" s="1">
        <v>61535</v>
      </c>
      <c r="B818" t="s">
        <v>2207</v>
      </c>
      <c r="C818" t="s">
        <v>35</v>
      </c>
      <c r="D818" t="s">
        <v>34</v>
      </c>
      <c r="E818" t="s">
        <v>23</v>
      </c>
      <c r="F818" t="s">
        <v>63</v>
      </c>
      <c r="G818" t="s">
        <v>63</v>
      </c>
      <c r="H818" s="3">
        <v>78606</v>
      </c>
      <c r="I818" t="s">
        <v>63</v>
      </c>
      <c r="J818" s="2">
        <v>23474</v>
      </c>
      <c r="K818" s="2">
        <v>0</v>
      </c>
      <c r="L818" s="2">
        <v>0</v>
      </c>
      <c r="M818" s="2">
        <v>-36722</v>
      </c>
      <c r="N818" s="2">
        <v>-36722</v>
      </c>
      <c r="O818" t="s">
        <v>49</v>
      </c>
    </row>
    <row r="819" spans="1:15" x14ac:dyDescent="0.25">
      <c r="A819" s="1">
        <v>65029</v>
      </c>
      <c r="B819" t="s">
        <v>1438</v>
      </c>
      <c r="C819" t="s">
        <v>35</v>
      </c>
      <c r="D819" t="s">
        <v>34</v>
      </c>
      <c r="E819" t="s">
        <v>36</v>
      </c>
      <c r="F819" t="s">
        <v>63</v>
      </c>
      <c r="G819" t="s">
        <v>63</v>
      </c>
      <c r="H819" s="3">
        <v>1488772</v>
      </c>
      <c r="I819" t="s">
        <v>63</v>
      </c>
      <c r="J819" s="2">
        <v>792</v>
      </c>
      <c r="K819" s="2">
        <v>0</v>
      </c>
      <c r="L819" s="2">
        <v>0</v>
      </c>
      <c r="M819" s="2">
        <v>-82990</v>
      </c>
      <c r="N819" s="2">
        <v>-82990</v>
      </c>
      <c r="O819" t="s">
        <v>1408</v>
      </c>
    </row>
    <row r="820" spans="1:15" x14ac:dyDescent="0.25">
      <c r="A820" s="1">
        <v>62382</v>
      </c>
      <c r="B820" t="s">
        <v>4388</v>
      </c>
      <c r="C820" t="s">
        <v>4318</v>
      </c>
      <c r="D820" t="s">
        <v>22</v>
      </c>
      <c r="E820" t="s">
        <v>19</v>
      </c>
      <c r="F820" t="s">
        <v>19</v>
      </c>
      <c r="G820" t="s">
        <v>19</v>
      </c>
      <c r="H820" s="3">
        <v>0</v>
      </c>
      <c r="I820" t="s">
        <v>19</v>
      </c>
      <c r="J820" s="2">
        <v>0</v>
      </c>
      <c r="K820" s="2">
        <v>0</v>
      </c>
      <c r="L820" s="2">
        <v>0</v>
      </c>
      <c r="M820" s="2">
        <v>-177475</v>
      </c>
      <c r="N820" s="2">
        <v>0</v>
      </c>
      <c r="O820" t="s">
        <v>2437</v>
      </c>
    </row>
    <row r="821" spans="1:15" x14ac:dyDescent="0.25">
      <c r="A821" s="1">
        <v>65191</v>
      </c>
      <c r="B821" t="s">
        <v>370</v>
      </c>
      <c r="C821" t="s">
        <v>35</v>
      </c>
      <c r="D821" t="s">
        <v>34</v>
      </c>
      <c r="E821" t="s">
        <v>36</v>
      </c>
      <c r="F821" t="s">
        <v>63</v>
      </c>
      <c r="G821" t="s">
        <v>63</v>
      </c>
      <c r="H821" s="3">
        <v>3112221</v>
      </c>
      <c r="I821" t="s">
        <v>63</v>
      </c>
      <c r="J821" s="2">
        <v>75862</v>
      </c>
      <c r="K821" s="2">
        <v>0</v>
      </c>
      <c r="L821" s="2">
        <v>0</v>
      </c>
      <c r="M821" s="2">
        <v>-166995</v>
      </c>
      <c r="N821" s="2">
        <v>-166995</v>
      </c>
      <c r="O821" t="s">
        <v>4283</v>
      </c>
    </row>
    <row r="822" spans="1:15" x14ac:dyDescent="0.25">
      <c r="A822" s="1">
        <v>78649</v>
      </c>
      <c r="B822" t="s">
        <v>4033</v>
      </c>
      <c r="C822" t="s">
        <v>35</v>
      </c>
      <c r="D822" t="s">
        <v>34</v>
      </c>
      <c r="E822" t="s">
        <v>36</v>
      </c>
      <c r="F822" t="s">
        <v>19</v>
      </c>
      <c r="G822" t="s">
        <v>19</v>
      </c>
      <c r="H822" s="3">
        <v>1246952</v>
      </c>
      <c r="I822" t="s">
        <v>21</v>
      </c>
      <c r="J822" s="2">
        <v>0</v>
      </c>
      <c r="K822" s="2">
        <v>0</v>
      </c>
      <c r="L822" s="2">
        <v>0</v>
      </c>
      <c r="M822" s="2">
        <v>-801</v>
      </c>
      <c r="N822" s="2">
        <v>-4558</v>
      </c>
      <c r="O822" t="s">
        <v>4031</v>
      </c>
    </row>
    <row r="823" spans="1:15" x14ac:dyDescent="0.25">
      <c r="A823" s="1">
        <v>62771</v>
      </c>
      <c r="B823" t="s">
        <v>1190</v>
      </c>
      <c r="C823" t="s">
        <v>35</v>
      </c>
      <c r="D823" t="s">
        <v>34</v>
      </c>
      <c r="E823" t="s">
        <v>36</v>
      </c>
      <c r="F823" t="s">
        <v>63</v>
      </c>
      <c r="G823" t="s">
        <v>63</v>
      </c>
      <c r="H823" s="3">
        <v>3638141</v>
      </c>
      <c r="I823" t="s">
        <v>63</v>
      </c>
      <c r="J823" s="2">
        <v>144403</v>
      </c>
      <c r="K823" s="2">
        <v>0</v>
      </c>
      <c r="L823" s="2">
        <v>0</v>
      </c>
      <c r="M823" s="2">
        <v>-656982</v>
      </c>
      <c r="N823" s="2">
        <v>-656982</v>
      </c>
      <c r="O823" t="s">
        <v>1162</v>
      </c>
    </row>
    <row r="824" spans="1:15" x14ac:dyDescent="0.25">
      <c r="A824" s="1">
        <v>78268</v>
      </c>
      <c r="B824" t="s">
        <v>4028</v>
      </c>
      <c r="C824" t="s">
        <v>35</v>
      </c>
      <c r="D824" t="s">
        <v>34</v>
      </c>
      <c r="E824" t="s">
        <v>36</v>
      </c>
      <c r="F824" t="s">
        <v>63</v>
      </c>
      <c r="G824" t="s">
        <v>63</v>
      </c>
      <c r="H824" s="3">
        <v>1655191</v>
      </c>
      <c r="I824" t="s">
        <v>21</v>
      </c>
      <c r="J824" s="2">
        <v>0</v>
      </c>
      <c r="K824" s="2">
        <v>0</v>
      </c>
      <c r="L824" s="2">
        <v>0</v>
      </c>
      <c r="M824" s="2">
        <v>-380455</v>
      </c>
      <c r="N824" s="2">
        <v>-380455</v>
      </c>
      <c r="O824" t="s">
        <v>4020</v>
      </c>
    </row>
    <row r="825" spans="1:15" x14ac:dyDescent="0.25">
      <c r="A825" s="1">
        <v>66232</v>
      </c>
      <c r="B825" t="s">
        <v>1541</v>
      </c>
      <c r="C825" t="s">
        <v>35</v>
      </c>
      <c r="D825" t="s">
        <v>34</v>
      </c>
      <c r="E825" t="s">
        <v>23</v>
      </c>
      <c r="F825" t="s">
        <v>63</v>
      </c>
      <c r="G825" t="s">
        <v>63</v>
      </c>
      <c r="H825" s="3">
        <v>5914115</v>
      </c>
      <c r="I825" t="s">
        <v>63</v>
      </c>
      <c r="J825" s="2">
        <v>52965</v>
      </c>
      <c r="K825" s="2">
        <v>0</v>
      </c>
      <c r="L825" s="2">
        <v>0</v>
      </c>
      <c r="M825" s="2">
        <v>-643006</v>
      </c>
      <c r="N825" s="2">
        <v>-643006</v>
      </c>
      <c r="O825" t="s">
        <v>1537</v>
      </c>
    </row>
    <row r="826" spans="1:15" x14ac:dyDescent="0.25">
      <c r="A826" s="1">
        <v>62990</v>
      </c>
      <c r="B826" t="s">
        <v>2716</v>
      </c>
      <c r="C826" t="s">
        <v>35</v>
      </c>
      <c r="D826" t="s">
        <v>34</v>
      </c>
      <c r="E826" t="s">
        <v>23</v>
      </c>
      <c r="F826" t="s">
        <v>63</v>
      </c>
      <c r="G826" t="s">
        <v>63</v>
      </c>
      <c r="H826" s="3">
        <v>718081</v>
      </c>
      <c r="I826" t="s">
        <v>63</v>
      </c>
      <c r="J826" s="2">
        <v>178136</v>
      </c>
      <c r="K826" s="2">
        <v>0</v>
      </c>
      <c r="L826" s="2">
        <v>0</v>
      </c>
      <c r="M826" s="2">
        <v>-41402</v>
      </c>
      <c r="N826" s="2">
        <v>-41402</v>
      </c>
      <c r="O826" t="s">
        <v>2637</v>
      </c>
    </row>
    <row r="827" spans="1:15" x14ac:dyDescent="0.25">
      <c r="A827" s="1">
        <v>67721</v>
      </c>
      <c r="B827" t="s">
        <v>1922</v>
      </c>
      <c r="C827" t="s">
        <v>35</v>
      </c>
      <c r="D827" t="s">
        <v>34</v>
      </c>
      <c r="E827" t="s">
        <v>23</v>
      </c>
      <c r="F827" t="s">
        <v>19</v>
      </c>
      <c r="G827" t="s">
        <v>19</v>
      </c>
      <c r="H827" s="3">
        <v>266771</v>
      </c>
      <c r="I827" t="s">
        <v>63</v>
      </c>
      <c r="J827" s="2">
        <v>48432</v>
      </c>
      <c r="K827" s="2">
        <v>0</v>
      </c>
      <c r="L827" s="2">
        <v>0</v>
      </c>
      <c r="M827" s="2">
        <v>-1109073</v>
      </c>
      <c r="N827" s="2">
        <v>-1109073</v>
      </c>
      <c r="O827" t="s">
        <v>1907</v>
      </c>
    </row>
    <row r="828" spans="1:15" x14ac:dyDescent="0.25">
      <c r="A828" s="1">
        <v>67589</v>
      </c>
      <c r="B828" t="s">
        <v>1903</v>
      </c>
      <c r="C828" t="s">
        <v>35</v>
      </c>
      <c r="D828" t="s">
        <v>34</v>
      </c>
      <c r="E828" t="s">
        <v>23</v>
      </c>
      <c r="F828" t="s">
        <v>63</v>
      </c>
      <c r="G828" t="s">
        <v>63</v>
      </c>
      <c r="H828" s="3">
        <v>1238860</v>
      </c>
      <c r="I828" t="s">
        <v>21</v>
      </c>
      <c r="J828" s="2">
        <v>0</v>
      </c>
      <c r="K828" s="2">
        <v>0</v>
      </c>
      <c r="L828" s="2">
        <v>0</v>
      </c>
      <c r="M828" s="2">
        <v>-838415</v>
      </c>
      <c r="N828" s="2">
        <v>-838415</v>
      </c>
      <c r="O828" t="s">
        <v>1882</v>
      </c>
    </row>
    <row r="829" spans="1:15" x14ac:dyDescent="0.25">
      <c r="A829" s="1">
        <v>65119</v>
      </c>
      <c r="B829" t="s">
        <v>1791</v>
      </c>
      <c r="C829" t="s">
        <v>35</v>
      </c>
      <c r="D829" t="s">
        <v>34</v>
      </c>
      <c r="E829" t="s">
        <v>23</v>
      </c>
      <c r="F829" t="s">
        <v>63</v>
      </c>
      <c r="G829" t="s">
        <v>63</v>
      </c>
      <c r="H829" s="3">
        <v>3548517</v>
      </c>
      <c r="I829" t="s">
        <v>63</v>
      </c>
      <c r="J829" s="2">
        <v>14223</v>
      </c>
      <c r="K829" s="2">
        <v>0</v>
      </c>
      <c r="L829" s="2">
        <v>0</v>
      </c>
      <c r="M829" s="2">
        <v>-183197</v>
      </c>
      <c r="N829" s="2">
        <v>-183197</v>
      </c>
      <c r="O829" t="s">
        <v>1787</v>
      </c>
    </row>
    <row r="830" spans="1:15" x14ac:dyDescent="0.25">
      <c r="A830" s="1">
        <v>63784</v>
      </c>
      <c r="B830" t="s">
        <v>3757</v>
      </c>
      <c r="C830" t="s">
        <v>35</v>
      </c>
      <c r="D830" t="s">
        <v>34</v>
      </c>
      <c r="E830" t="s">
        <v>23</v>
      </c>
      <c r="F830" t="s">
        <v>63</v>
      </c>
      <c r="G830" t="s">
        <v>63</v>
      </c>
      <c r="H830" s="3">
        <v>2412946</v>
      </c>
      <c r="I830" t="s">
        <v>63</v>
      </c>
      <c r="J830" s="2">
        <v>0</v>
      </c>
      <c r="K830" s="2">
        <v>23369</v>
      </c>
      <c r="L830" s="2">
        <v>0</v>
      </c>
      <c r="M830" s="2">
        <v>-340624</v>
      </c>
      <c r="N830" s="2">
        <v>-340624</v>
      </c>
      <c r="O830" t="s">
        <v>3739</v>
      </c>
    </row>
    <row r="831" spans="1:15" x14ac:dyDescent="0.25">
      <c r="A831" s="1">
        <v>66066</v>
      </c>
      <c r="B831" t="s">
        <v>909</v>
      </c>
      <c r="C831" t="s">
        <v>35</v>
      </c>
      <c r="D831" t="s">
        <v>34</v>
      </c>
      <c r="E831" t="s">
        <v>23</v>
      </c>
      <c r="F831" t="s">
        <v>63</v>
      </c>
      <c r="G831" t="s">
        <v>63</v>
      </c>
      <c r="H831" s="3">
        <v>4024119</v>
      </c>
      <c r="I831" t="s">
        <v>21</v>
      </c>
      <c r="J831" s="2">
        <v>0</v>
      </c>
      <c r="K831" s="2">
        <v>0</v>
      </c>
      <c r="L831" s="2">
        <v>0</v>
      </c>
      <c r="M831" s="2">
        <v>-207281</v>
      </c>
      <c r="N831" s="2">
        <v>-207281</v>
      </c>
      <c r="O831" t="s">
        <v>900</v>
      </c>
    </row>
    <row r="832" spans="1:15" x14ac:dyDescent="0.25">
      <c r="A832" s="1">
        <v>61735</v>
      </c>
      <c r="B832" t="s">
        <v>2246</v>
      </c>
      <c r="C832" t="s">
        <v>35</v>
      </c>
      <c r="D832" t="s">
        <v>34</v>
      </c>
      <c r="E832" t="s">
        <v>23</v>
      </c>
      <c r="F832" t="s">
        <v>63</v>
      </c>
      <c r="G832" t="s">
        <v>63</v>
      </c>
      <c r="H832" s="3">
        <v>337473</v>
      </c>
      <c r="I832" t="s">
        <v>63</v>
      </c>
      <c r="J832" s="2">
        <v>2475</v>
      </c>
      <c r="K832" s="2">
        <v>0</v>
      </c>
      <c r="L832" s="2">
        <v>0</v>
      </c>
      <c r="M832" s="2">
        <v>-58083</v>
      </c>
      <c r="N832" s="2">
        <v>-58083</v>
      </c>
      <c r="O832" t="s">
        <v>49</v>
      </c>
    </row>
    <row r="833" spans="1:15" x14ac:dyDescent="0.25">
      <c r="A833" s="1">
        <v>64776</v>
      </c>
      <c r="B833" t="s">
        <v>1658</v>
      </c>
      <c r="C833" t="s">
        <v>35</v>
      </c>
      <c r="D833" t="s">
        <v>34</v>
      </c>
      <c r="E833" t="s">
        <v>23</v>
      </c>
      <c r="F833" t="s">
        <v>63</v>
      </c>
      <c r="G833" t="s">
        <v>63</v>
      </c>
      <c r="H833" s="3">
        <v>11079788</v>
      </c>
      <c r="I833" t="s">
        <v>63</v>
      </c>
      <c r="J833" s="2">
        <v>9384</v>
      </c>
      <c r="K833" s="2">
        <v>0</v>
      </c>
      <c r="L833" s="2">
        <v>0</v>
      </c>
      <c r="M833" s="2">
        <v>-439306</v>
      </c>
      <c r="N833" s="2">
        <v>-439306</v>
      </c>
      <c r="O833" t="s">
        <v>1646</v>
      </c>
    </row>
    <row r="834" spans="1:15" x14ac:dyDescent="0.25">
      <c r="A834" s="1">
        <v>65984</v>
      </c>
      <c r="B834" t="s">
        <v>3952</v>
      </c>
      <c r="C834" t="s">
        <v>35</v>
      </c>
      <c r="D834" t="s">
        <v>34</v>
      </c>
      <c r="E834" t="s">
        <v>23</v>
      </c>
      <c r="F834" t="s">
        <v>63</v>
      </c>
      <c r="G834" t="s">
        <v>63</v>
      </c>
      <c r="H834" s="3">
        <v>12871002</v>
      </c>
      <c r="I834" t="s">
        <v>21</v>
      </c>
      <c r="J834" s="2">
        <v>0</v>
      </c>
      <c r="K834" s="2">
        <v>0</v>
      </c>
      <c r="L834" s="2">
        <v>0</v>
      </c>
      <c r="M834" s="2">
        <v>-941362</v>
      </c>
      <c r="N834" s="2">
        <v>-941362</v>
      </c>
      <c r="O834" t="s">
        <v>3946</v>
      </c>
    </row>
    <row r="835" spans="1:15" x14ac:dyDescent="0.25">
      <c r="A835" s="1">
        <v>64468</v>
      </c>
      <c r="B835" t="s">
        <v>1097</v>
      </c>
      <c r="C835" t="s">
        <v>35</v>
      </c>
      <c r="D835" t="s">
        <v>34</v>
      </c>
      <c r="E835" t="s">
        <v>23</v>
      </c>
      <c r="F835" t="s">
        <v>63</v>
      </c>
      <c r="G835" t="s">
        <v>63</v>
      </c>
      <c r="H835" s="3">
        <v>4974645</v>
      </c>
      <c r="I835" t="s">
        <v>63</v>
      </c>
      <c r="J835" s="2">
        <v>67660</v>
      </c>
      <c r="K835" s="2">
        <v>0</v>
      </c>
      <c r="L835" s="2">
        <v>0</v>
      </c>
      <c r="M835" s="2">
        <v>-277868</v>
      </c>
      <c r="N835" s="2">
        <v>-278332</v>
      </c>
      <c r="O835" t="s">
        <v>1095</v>
      </c>
    </row>
    <row r="836" spans="1:15" x14ac:dyDescent="0.25">
      <c r="A836" s="1">
        <v>64218</v>
      </c>
      <c r="B836" t="s">
        <v>598</v>
      </c>
      <c r="C836" t="s">
        <v>35</v>
      </c>
      <c r="D836" t="s">
        <v>34</v>
      </c>
      <c r="E836" t="s">
        <v>36</v>
      </c>
      <c r="F836" t="s">
        <v>63</v>
      </c>
      <c r="G836" t="s">
        <v>63</v>
      </c>
      <c r="H836" s="3">
        <v>5579597</v>
      </c>
      <c r="I836" t="s">
        <v>63</v>
      </c>
      <c r="J836" s="2">
        <v>234221</v>
      </c>
      <c r="K836" s="2">
        <v>0</v>
      </c>
      <c r="L836" s="2">
        <v>0</v>
      </c>
      <c r="M836" s="2">
        <v>-610304</v>
      </c>
      <c r="N836" s="2">
        <v>-610304</v>
      </c>
      <c r="O836" t="s">
        <v>591</v>
      </c>
    </row>
    <row r="837" spans="1:15" x14ac:dyDescent="0.25">
      <c r="A837" s="1">
        <v>64219</v>
      </c>
      <c r="B837" t="s">
        <v>601</v>
      </c>
      <c r="C837" t="s">
        <v>35</v>
      </c>
      <c r="D837" t="s">
        <v>34</v>
      </c>
      <c r="E837" t="s">
        <v>36</v>
      </c>
      <c r="F837" t="s">
        <v>63</v>
      </c>
      <c r="G837" t="s">
        <v>63</v>
      </c>
      <c r="H837" s="3">
        <v>6474342</v>
      </c>
      <c r="I837" t="s">
        <v>63</v>
      </c>
      <c r="J837" s="2">
        <v>163728</v>
      </c>
      <c r="K837" s="2">
        <v>0</v>
      </c>
      <c r="L837" s="2">
        <v>0</v>
      </c>
      <c r="M837" s="2">
        <v>-414804</v>
      </c>
      <c r="N837" s="2">
        <v>-414804</v>
      </c>
      <c r="O837" t="s">
        <v>591</v>
      </c>
    </row>
    <row r="838" spans="1:15" x14ac:dyDescent="0.25">
      <c r="A838" s="1">
        <v>61541</v>
      </c>
      <c r="B838" t="s">
        <v>1179</v>
      </c>
      <c r="C838" t="s">
        <v>35</v>
      </c>
      <c r="D838" t="s">
        <v>34</v>
      </c>
      <c r="E838" t="s">
        <v>23</v>
      </c>
      <c r="F838" t="s">
        <v>63</v>
      </c>
      <c r="G838" t="s">
        <v>63</v>
      </c>
      <c r="H838" s="3">
        <v>200258</v>
      </c>
      <c r="I838" t="s">
        <v>63</v>
      </c>
      <c r="J838" s="2">
        <v>41670</v>
      </c>
      <c r="K838" s="2">
        <v>0</v>
      </c>
      <c r="L838" s="2">
        <v>0</v>
      </c>
      <c r="M838" s="2">
        <v>-433005</v>
      </c>
      <c r="N838" s="2">
        <v>-433005</v>
      </c>
      <c r="O838" t="s">
        <v>1162</v>
      </c>
    </row>
    <row r="839" spans="1:15" x14ac:dyDescent="0.25">
      <c r="A839" s="1">
        <v>60378</v>
      </c>
      <c r="B839" t="s">
        <v>3510</v>
      </c>
      <c r="C839" t="s">
        <v>35</v>
      </c>
      <c r="D839" t="s">
        <v>34</v>
      </c>
      <c r="E839" t="s">
        <v>23</v>
      </c>
      <c r="F839" t="s">
        <v>63</v>
      </c>
      <c r="G839" t="s">
        <v>63</v>
      </c>
      <c r="H839" s="3">
        <v>-2022016</v>
      </c>
      <c r="I839" t="s">
        <v>21</v>
      </c>
      <c r="J839" s="2">
        <v>0</v>
      </c>
      <c r="K839" s="2">
        <v>0</v>
      </c>
      <c r="L839" s="2">
        <v>0</v>
      </c>
      <c r="M839" s="2">
        <v>-253695</v>
      </c>
      <c r="N839" s="2">
        <v>-253695</v>
      </c>
      <c r="O839" t="s">
        <v>3488</v>
      </c>
    </row>
    <row r="840" spans="1:15" x14ac:dyDescent="0.25">
      <c r="A840" s="1">
        <v>63334</v>
      </c>
      <c r="B840" t="s">
        <v>2954</v>
      </c>
      <c r="C840" t="s">
        <v>35</v>
      </c>
      <c r="D840" t="s">
        <v>34</v>
      </c>
      <c r="E840" t="s">
        <v>23</v>
      </c>
      <c r="F840" t="s">
        <v>63</v>
      </c>
      <c r="G840" t="s">
        <v>63</v>
      </c>
      <c r="H840" s="3">
        <v>2540027</v>
      </c>
      <c r="I840" t="s">
        <v>63</v>
      </c>
      <c r="J840" s="2">
        <v>18048</v>
      </c>
      <c r="K840" s="2">
        <v>0</v>
      </c>
      <c r="L840" s="2">
        <v>0</v>
      </c>
      <c r="M840" s="2">
        <v>-158281</v>
      </c>
      <c r="N840" s="2">
        <v>-158281</v>
      </c>
      <c r="O840" t="s">
        <v>2950</v>
      </c>
    </row>
    <row r="841" spans="1:15" x14ac:dyDescent="0.25">
      <c r="A841" s="1">
        <v>64824</v>
      </c>
      <c r="B841" t="s">
        <v>4190</v>
      </c>
      <c r="C841" t="s">
        <v>35</v>
      </c>
      <c r="D841" t="s">
        <v>34</v>
      </c>
      <c r="E841" t="s">
        <v>23</v>
      </c>
      <c r="F841" t="s">
        <v>63</v>
      </c>
      <c r="G841" t="s">
        <v>63</v>
      </c>
      <c r="H841" s="3">
        <v>1850056</v>
      </c>
      <c r="I841" t="s">
        <v>63</v>
      </c>
      <c r="J841" s="2">
        <v>33452</v>
      </c>
      <c r="K841" s="2">
        <v>0</v>
      </c>
      <c r="L841" s="2">
        <v>0</v>
      </c>
      <c r="M841" s="2">
        <v>-184988</v>
      </c>
      <c r="N841" s="2">
        <v>-184988</v>
      </c>
      <c r="O841" t="s">
        <v>4182</v>
      </c>
    </row>
    <row r="842" spans="1:15" x14ac:dyDescent="0.25">
      <c r="A842" s="1">
        <v>61969</v>
      </c>
      <c r="B842" t="s">
        <v>2538</v>
      </c>
      <c r="C842" t="s">
        <v>35</v>
      </c>
      <c r="D842" t="s">
        <v>34</v>
      </c>
      <c r="E842" t="s">
        <v>23</v>
      </c>
      <c r="F842" t="s">
        <v>63</v>
      </c>
      <c r="G842" t="s">
        <v>63</v>
      </c>
      <c r="H842" s="3">
        <v>901087</v>
      </c>
      <c r="I842" t="s">
        <v>63</v>
      </c>
      <c r="J842" s="2">
        <v>24658</v>
      </c>
      <c r="K842" s="2">
        <v>0</v>
      </c>
      <c r="L842" s="2">
        <v>0</v>
      </c>
      <c r="M842" s="2">
        <v>-70455</v>
      </c>
      <c r="N842" s="2">
        <v>-70455</v>
      </c>
      <c r="O842" t="s">
        <v>27</v>
      </c>
    </row>
    <row r="843" spans="1:15" x14ac:dyDescent="0.25">
      <c r="A843" s="1">
        <v>65472</v>
      </c>
      <c r="B843" t="s">
        <v>3080</v>
      </c>
      <c r="C843" t="s">
        <v>35</v>
      </c>
      <c r="D843" t="s">
        <v>34</v>
      </c>
      <c r="E843" t="s">
        <v>23</v>
      </c>
      <c r="F843" t="s">
        <v>63</v>
      </c>
      <c r="G843" t="s">
        <v>63</v>
      </c>
      <c r="H843" s="3">
        <v>3599012</v>
      </c>
      <c r="I843" t="s">
        <v>21</v>
      </c>
      <c r="J843" s="2">
        <v>0</v>
      </c>
      <c r="K843" s="2">
        <v>0</v>
      </c>
      <c r="L843" s="2">
        <v>0</v>
      </c>
      <c r="M843" s="2">
        <v>-287814</v>
      </c>
      <c r="N843" s="2">
        <v>-287814</v>
      </c>
      <c r="O843" t="s">
        <v>3074</v>
      </c>
    </row>
    <row r="844" spans="1:15" x14ac:dyDescent="0.25">
      <c r="A844" s="1">
        <v>61491</v>
      </c>
      <c r="B844" t="s">
        <v>2193</v>
      </c>
      <c r="C844" t="s">
        <v>4318</v>
      </c>
      <c r="D844" t="s">
        <v>22</v>
      </c>
      <c r="E844" t="s">
        <v>19</v>
      </c>
      <c r="F844" t="s">
        <v>19</v>
      </c>
      <c r="G844" t="s">
        <v>19</v>
      </c>
      <c r="H844" s="3">
        <v>0</v>
      </c>
      <c r="I844" t="s">
        <v>63</v>
      </c>
      <c r="J844" s="2">
        <v>44222</v>
      </c>
      <c r="K844" s="2">
        <v>0</v>
      </c>
      <c r="L844" s="2">
        <v>0</v>
      </c>
      <c r="M844" s="2">
        <v>-207386</v>
      </c>
      <c r="N844" s="2">
        <v>-207386</v>
      </c>
      <c r="O844" t="s">
        <v>49</v>
      </c>
    </row>
    <row r="845" spans="1:15" x14ac:dyDescent="0.25">
      <c r="A845" s="1">
        <v>66374</v>
      </c>
      <c r="B845" t="s">
        <v>3860</v>
      </c>
      <c r="C845" t="s">
        <v>35</v>
      </c>
      <c r="D845" t="s">
        <v>34</v>
      </c>
      <c r="E845" t="s">
        <v>23</v>
      </c>
      <c r="F845" t="s">
        <v>63</v>
      </c>
      <c r="G845" t="s">
        <v>63</v>
      </c>
      <c r="H845" s="3">
        <v>6169835</v>
      </c>
      <c r="I845" t="s">
        <v>63</v>
      </c>
      <c r="J845" s="2">
        <v>414117</v>
      </c>
      <c r="K845" s="2">
        <v>0</v>
      </c>
      <c r="L845" s="2">
        <v>0</v>
      </c>
      <c r="M845" s="2">
        <v>-266308</v>
      </c>
      <c r="N845" s="2">
        <v>-266308</v>
      </c>
      <c r="O845" t="s">
        <v>3843</v>
      </c>
    </row>
    <row r="846" spans="1:15" x14ac:dyDescent="0.25">
      <c r="A846" s="1">
        <v>60376</v>
      </c>
      <c r="B846" t="s">
        <v>3545</v>
      </c>
      <c r="C846" t="s">
        <v>35</v>
      </c>
      <c r="D846" t="s">
        <v>34</v>
      </c>
      <c r="E846" t="s">
        <v>23</v>
      </c>
      <c r="F846" t="s">
        <v>63</v>
      </c>
      <c r="G846" t="s">
        <v>63</v>
      </c>
      <c r="H846" s="3">
        <v>315846</v>
      </c>
      <c r="I846" t="s">
        <v>63</v>
      </c>
      <c r="J846" s="2">
        <v>9572</v>
      </c>
      <c r="K846" s="2">
        <v>0</v>
      </c>
      <c r="L846" s="2">
        <v>0</v>
      </c>
      <c r="M846" s="2">
        <v>-156963</v>
      </c>
      <c r="N846" s="2">
        <v>-156963</v>
      </c>
      <c r="O846" t="s">
        <v>3534</v>
      </c>
    </row>
    <row r="847" spans="1:15" x14ac:dyDescent="0.25">
      <c r="A847" s="1">
        <v>65480</v>
      </c>
      <c r="B847" t="s">
        <v>3038</v>
      </c>
      <c r="C847" t="s">
        <v>35</v>
      </c>
      <c r="D847" t="s">
        <v>34</v>
      </c>
      <c r="E847" t="s">
        <v>23</v>
      </c>
      <c r="F847" t="s">
        <v>63</v>
      </c>
      <c r="G847" t="s">
        <v>63</v>
      </c>
      <c r="H847" s="3">
        <v>3295269</v>
      </c>
      <c r="I847" t="s">
        <v>63</v>
      </c>
      <c r="J847" s="2">
        <v>70291</v>
      </c>
      <c r="K847" s="2">
        <v>0</v>
      </c>
      <c r="L847" s="2">
        <v>0</v>
      </c>
      <c r="M847" s="2">
        <v>-190346</v>
      </c>
      <c r="N847" s="2">
        <v>-190346</v>
      </c>
      <c r="O847" t="s">
        <v>2997</v>
      </c>
    </row>
    <row r="848" spans="1:15" x14ac:dyDescent="0.25">
      <c r="A848" s="1">
        <v>62864</v>
      </c>
      <c r="B848" t="s">
        <v>2781</v>
      </c>
      <c r="C848" t="s">
        <v>35</v>
      </c>
      <c r="D848" t="s">
        <v>34</v>
      </c>
      <c r="E848" t="s">
        <v>23</v>
      </c>
      <c r="F848" t="s">
        <v>63</v>
      </c>
      <c r="G848" t="s">
        <v>63</v>
      </c>
      <c r="H848" s="3">
        <v>1976980</v>
      </c>
      <c r="I848" t="s">
        <v>63</v>
      </c>
      <c r="J848" s="2">
        <v>98666</v>
      </c>
      <c r="K848" s="2">
        <v>0</v>
      </c>
      <c r="L848" s="2">
        <v>0</v>
      </c>
      <c r="M848" s="2">
        <v>-400534</v>
      </c>
      <c r="N848" s="2">
        <v>-400534</v>
      </c>
      <c r="O848" t="s">
        <v>2726</v>
      </c>
    </row>
    <row r="849" spans="1:15" x14ac:dyDescent="0.25">
      <c r="A849" s="1">
        <v>60315</v>
      </c>
      <c r="B849" t="s">
        <v>4387</v>
      </c>
      <c r="C849" t="s">
        <v>35</v>
      </c>
      <c r="D849" t="s">
        <v>34</v>
      </c>
      <c r="E849" t="s">
        <v>23</v>
      </c>
      <c r="F849" t="s">
        <v>63</v>
      </c>
      <c r="G849" t="s">
        <v>21</v>
      </c>
      <c r="H849" s="3">
        <v>0</v>
      </c>
      <c r="I849" t="s">
        <v>21</v>
      </c>
      <c r="J849" s="2">
        <v>0</v>
      </c>
      <c r="K849" s="2">
        <v>0</v>
      </c>
      <c r="L849" s="2">
        <v>0</v>
      </c>
      <c r="M849" s="2">
        <v>-1136984</v>
      </c>
      <c r="N849" s="2">
        <v>-1136984</v>
      </c>
      <c r="O849" t="s">
        <v>4386</v>
      </c>
    </row>
    <row r="850" spans="1:15" x14ac:dyDescent="0.25">
      <c r="A850" s="1">
        <v>65636</v>
      </c>
      <c r="B850" t="s">
        <v>3950</v>
      </c>
      <c r="C850" t="s">
        <v>35</v>
      </c>
      <c r="D850" t="s">
        <v>34</v>
      </c>
      <c r="E850" t="s">
        <v>36</v>
      </c>
      <c r="F850" t="s">
        <v>63</v>
      </c>
      <c r="G850" t="s">
        <v>63</v>
      </c>
      <c r="H850" s="3">
        <v>11888920</v>
      </c>
      <c r="I850" t="s">
        <v>21</v>
      </c>
      <c r="J850" s="2">
        <v>0</v>
      </c>
      <c r="K850" s="2">
        <v>0</v>
      </c>
      <c r="L850" s="2">
        <v>0</v>
      </c>
      <c r="M850" s="2">
        <v>-702553</v>
      </c>
      <c r="N850" s="2">
        <v>-702553</v>
      </c>
      <c r="O850" t="s">
        <v>3946</v>
      </c>
    </row>
    <row r="851" spans="1:15" x14ac:dyDescent="0.25">
      <c r="A851" s="1">
        <v>61686</v>
      </c>
      <c r="B851" t="s">
        <v>1213</v>
      </c>
      <c r="C851" t="s">
        <v>35</v>
      </c>
      <c r="D851" t="s">
        <v>34</v>
      </c>
      <c r="E851" t="s">
        <v>36</v>
      </c>
      <c r="F851" t="s">
        <v>63</v>
      </c>
      <c r="G851" t="s">
        <v>63</v>
      </c>
      <c r="H851" s="3">
        <v>930349</v>
      </c>
      <c r="I851" t="s">
        <v>63</v>
      </c>
      <c r="J851" s="2">
        <v>135536</v>
      </c>
      <c r="K851" s="2">
        <v>0</v>
      </c>
      <c r="L851" s="2">
        <v>0</v>
      </c>
      <c r="M851" s="2">
        <v>-381970</v>
      </c>
      <c r="N851" s="2">
        <v>-381970</v>
      </c>
      <c r="O851" t="s">
        <v>4385</v>
      </c>
    </row>
    <row r="852" spans="1:15" x14ac:dyDescent="0.25">
      <c r="A852" s="1">
        <v>62431</v>
      </c>
      <c r="B852" t="s">
        <v>2748</v>
      </c>
      <c r="C852" t="s">
        <v>35</v>
      </c>
      <c r="D852" t="s">
        <v>34</v>
      </c>
      <c r="E852" t="s">
        <v>23</v>
      </c>
      <c r="F852" t="s">
        <v>63</v>
      </c>
      <c r="G852" t="s">
        <v>63</v>
      </c>
      <c r="H852" s="3">
        <v>300078</v>
      </c>
      <c r="I852" t="s">
        <v>63</v>
      </c>
      <c r="J852" s="2">
        <v>37481</v>
      </c>
      <c r="K852" s="2">
        <v>0</v>
      </c>
      <c r="L852" s="2">
        <v>0</v>
      </c>
      <c r="M852" s="2">
        <v>-85465</v>
      </c>
      <c r="N852" s="2">
        <v>-85465</v>
      </c>
      <c r="O852" t="s">
        <v>2726</v>
      </c>
    </row>
    <row r="853" spans="1:15" x14ac:dyDescent="0.25">
      <c r="A853" s="1">
        <v>66564</v>
      </c>
      <c r="B853" t="s">
        <v>3891</v>
      </c>
      <c r="C853" t="s">
        <v>35</v>
      </c>
      <c r="D853" t="s">
        <v>34</v>
      </c>
      <c r="E853" t="s">
        <v>36</v>
      </c>
      <c r="F853" t="s">
        <v>63</v>
      </c>
      <c r="G853" t="s">
        <v>63</v>
      </c>
      <c r="H853" s="3">
        <v>4127163</v>
      </c>
      <c r="I853" t="s">
        <v>63</v>
      </c>
      <c r="J853" s="2">
        <v>38204</v>
      </c>
      <c r="K853" s="2">
        <v>0</v>
      </c>
      <c r="L853" s="2">
        <v>0</v>
      </c>
      <c r="M853" s="2">
        <v>-186270</v>
      </c>
      <c r="N853" s="2">
        <v>-186270</v>
      </c>
      <c r="O853" t="s">
        <v>3871</v>
      </c>
    </row>
    <row r="854" spans="1:15" x14ac:dyDescent="0.25">
      <c r="A854" s="1">
        <v>66776</v>
      </c>
      <c r="B854" t="s">
        <v>795</v>
      </c>
      <c r="C854" t="s">
        <v>35</v>
      </c>
      <c r="D854" t="s">
        <v>34</v>
      </c>
      <c r="E854" t="s">
        <v>23</v>
      </c>
      <c r="F854" t="s">
        <v>63</v>
      </c>
      <c r="G854" t="s">
        <v>63</v>
      </c>
      <c r="H854" s="3">
        <v>6308173</v>
      </c>
      <c r="I854" t="s">
        <v>21</v>
      </c>
      <c r="J854" s="2">
        <v>0</v>
      </c>
      <c r="K854" s="2">
        <v>0</v>
      </c>
      <c r="L854" s="2">
        <v>0</v>
      </c>
      <c r="M854" s="2">
        <v>-932173</v>
      </c>
      <c r="N854" s="2">
        <v>-932173</v>
      </c>
      <c r="O854" t="s">
        <v>4384</v>
      </c>
    </row>
    <row r="855" spans="1:15" x14ac:dyDescent="0.25">
      <c r="A855" s="1">
        <v>67404</v>
      </c>
      <c r="B855" t="s">
        <v>1148</v>
      </c>
      <c r="C855" t="s">
        <v>35</v>
      </c>
      <c r="D855" t="s">
        <v>34</v>
      </c>
      <c r="E855" t="s">
        <v>23</v>
      </c>
      <c r="F855" t="s">
        <v>63</v>
      </c>
      <c r="G855" t="s">
        <v>21</v>
      </c>
      <c r="H855" s="3">
        <v>6340012</v>
      </c>
      <c r="I855" t="s">
        <v>21</v>
      </c>
      <c r="J855" s="2">
        <v>0</v>
      </c>
      <c r="K855" s="2">
        <v>0</v>
      </c>
      <c r="L855" s="2">
        <v>0</v>
      </c>
      <c r="M855" s="2">
        <v>-2932859</v>
      </c>
      <c r="N855" s="2">
        <v>-2932859</v>
      </c>
      <c r="O855" t="s">
        <v>1135</v>
      </c>
    </row>
    <row r="856" spans="1:15" x14ac:dyDescent="0.25">
      <c r="A856" s="1">
        <v>62186</v>
      </c>
      <c r="B856" t="s">
        <v>2487</v>
      </c>
      <c r="C856" t="s">
        <v>35</v>
      </c>
      <c r="D856" t="s">
        <v>34</v>
      </c>
      <c r="E856" t="s">
        <v>36</v>
      </c>
      <c r="F856" t="s">
        <v>63</v>
      </c>
      <c r="G856" t="s">
        <v>63</v>
      </c>
      <c r="H856" s="3">
        <v>1874916</v>
      </c>
      <c r="I856" t="s">
        <v>63</v>
      </c>
      <c r="J856" s="2">
        <v>55070</v>
      </c>
      <c r="K856" s="2">
        <v>0</v>
      </c>
      <c r="L856" s="2">
        <v>0</v>
      </c>
      <c r="M856" s="2">
        <v>-98664</v>
      </c>
      <c r="N856" s="2">
        <v>-98664</v>
      </c>
      <c r="O856" t="s">
        <v>2437</v>
      </c>
    </row>
    <row r="857" spans="1:15" x14ac:dyDescent="0.25">
      <c r="A857" s="1">
        <v>61319</v>
      </c>
      <c r="B857" t="s">
        <v>2171</v>
      </c>
      <c r="C857" t="s">
        <v>35</v>
      </c>
      <c r="D857" t="s">
        <v>34</v>
      </c>
      <c r="E857" t="s">
        <v>36</v>
      </c>
      <c r="F857" t="s">
        <v>63</v>
      </c>
      <c r="G857" t="s">
        <v>63</v>
      </c>
      <c r="H857" s="3">
        <v>1435572</v>
      </c>
      <c r="I857" t="s">
        <v>63</v>
      </c>
      <c r="J857" s="2">
        <v>23434</v>
      </c>
      <c r="K857" s="2">
        <v>0</v>
      </c>
      <c r="L857" s="2">
        <v>0</v>
      </c>
      <c r="M857" s="2">
        <v>-48261</v>
      </c>
      <c r="N857" s="2">
        <v>-48261</v>
      </c>
      <c r="O857" t="s">
        <v>49</v>
      </c>
    </row>
    <row r="858" spans="1:15" x14ac:dyDescent="0.25">
      <c r="A858" s="1">
        <v>65021</v>
      </c>
      <c r="B858" t="s">
        <v>1355</v>
      </c>
      <c r="C858" t="s">
        <v>35</v>
      </c>
      <c r="D858" t="s">
        <v>34</v>
      </c>
      <c r="E858" t="s">
        <v>36</v>
      </c>
      <c r="F858" t="s">
        <v>63</v>
      </c>
      <c r="G858" t="s">
        <v>63</v>
      </c>
      <c r="H858" s="3">
        <v>-1441064</v>
      </c>
      <c r="I858" t="s">
        <v>63</v>
      </c>
      <c r="J858" s="2">
        <v>20547</v>
      </c>
      <c r="K858" s="2">
        <v>0</v>
      </c>
      <c r="L858" s="2">
        <v>0</v>
      </c>
      <c r="M858" s="2">
        <v>-142807</v>
      </c>
      <c r="N858" s="2">
        <v>-142807</v>
      </c>
      <c r="O858" t="s">
        <v>4383</v>
      </c>
    </row>
    <row r="859" spans="1:15" x14ac:dyDescent="0.25">
      <c r="A859" s="1">
        <v>65666</v>
      </c>
      <c r="B859" t="s">
        <v>3106</v>
      </c>
      <c r="C859" t="s">
        <v>35</v>
      </c>
      <c r="D859" t="s">
        <v>34</v>
      </c>
      <c r="E859" t="s">
        <v>23</v>
      </c>
      <c r="F859" t="s">
        <v>63</v>
      </c>
      <c r="G859" t="s">
        <v>63</v>
      </c>
      <c r="H859" s="3">
        <v>1363611</v>
      </c>
      <c r="I859" t="s">
        <v>63</v>
      </c>
      <c r="J859" s="2">
        <v>31649</v>
      </c>
      <c r="K859" s="2">
        <v>0</v>
      </c>
      <c r="L859" s="2">
        <v>0</v>
      </c>
      <c r="M859" s="2">
        <v>-195821</v>
      </c>
      <c r="N859" s="2">
        <v>-195821</v>
      </c>
      <c r="O859" t="s">
        <v>3074</v>
      </c>
    </row>
    <row r="860" spans="1:15" x14ac:dyDescent="0.25">
      <c r="A860" s="1">
        <v>64067</v>
      </c>
      <c r="B860" t="s">
        <v>3052</v>
      </c>
      <c r="C860" t="s">
        <v>35</v>
      </c>
      <c r="D860" t="s">
        <v>34</v>
      </c>
      <c r="E860" t="s">
        <v>36</v>
      </c>
      <c r="F860" t="s">
        <v>63</v>
      </c>
      <c r="G860" t="s">
        <v>63</v>
      </c>
      <c r="H860" s="3">
        <v>1958449</v>
      </c>
      <c r="I860" t="s">
        <v>63</v>
      </c>
      <c r="J860" s="2">
        <v>21232</v>
      </c>
      <c r="K860" s="2">
        <v>0</v>
      </c>
      <c r="L860" s="2">
        <v>0</v>
      </c>
      <c r="M860" s="2">
        <v>-113056</v>
      </c>
      <c r="N860" s="2">
        <v>-145255</v>
      </c>
      <c r="O860" t="s">
        <v>3045</v>
      </c>
    </row>
    <row r="861" spans="1:15" x14ac:dyDescent="0.25">
      <c r="A861" s="1">
        <v>78082</v>
      </c>
      <c r="B861" t="s">
        <v>830</v>
      </c>
      <c r="C861" t="s">
        <v>35</v>
      </c>
      <c r="D861" t="s">
        <v>34</v>
      </c>
      <c r="E861" t="s">
        <v>23</v>
      </c>
      <c r="F861" t="s">
        <v>63</v>
      </c>
      <c r="G861" t="s">
        <v>63</v>
      </c>
      <c r="H861" s="3">
        <v>2359861</v>
      </c>
      <c r="I861" t="s">
        <v>63</v>
      </c>
      <c r="J861" s="2">
        <v>0</v>
      </c>
      <c r="K861" s="2">
        <v>0</v>
      </c>
      <c r="L861" s="2">
        <v>0</v>
      </c>
      <c r="M861" s="2">
        <v>0</v>
      </c>
      <c r="N861" s="2">
        <v>0</v>
      </c>
      <c r="O861" t="s">
        <v>4382</v>
      </c>
    </row>
    <row r="862" spans="1:15" x14ac:dyDescent="0.25">
      <c r="A862" s="1">
        <v>62744</v>
      </c>
      <c r="B862" t="s">
        <v>2911</v>
      </c>
      <c r="C862" t="s">
        <v>35</v>
      </c>
      <c r="D862" t="s">
        <v>34</v>
      </c>
      <c r="E862" t="s">
        <v>23</v>
      </c>
      <c r="F862" t="s">
        <v>63</v>
      </c>
      <c r="G862" t="s">
        <v>63</v>
      </c>
      <c r="H862" s="3">
        <v>2711850</v>
      </c>
      <c r="I862" t="s">
        <v>63</v>
      </c>
      <c r="J862" s="2">
        <v>51164</v>
      </c>
      <c r="K862" s="2">
        <v>0</v>
      </c>
      <c r="L862" s="2">
        <v>0</v>
      </c>
      <c r="M862" s="2">
        <v>-200466</v>
      </c>
      <c r="N862" s="2">
        <v>-251209</v>
      </c>
      <c r="O862" t="s">
        <v>2897</v>
      </c>
    </row>
    <row r="863" spans="1:15" x14ac:dyDescent="0.25">
      <c r="A863" s="1">
        <v>61005</v>
      </c>
      <c r="B863" t="s">
        <v>2131</v>
      </c>
      <c r="C863" t="s">
        <v>35</v>
      </c>
      <c r="D863" t="s">
        <v>34</v>
      </c>
      <c r="E863" t="s">
        <v>36</v>
      </c>
      <c r="F863" t="s">
        <v>63</v>
      </c>
      <c r="G863" t="s">
        <v>63</v>
      </c>
      <c r="H863" s="3">
        <v>-1746919</v>
      </c>
      <c r="I863" t="s">
        <v>21</v>
      </c>
      <c r="J863" s="2">
        <v>0</v>
      </c>
      <c r="K863" s="2">
        <v>0</v>
      </c>
      <c r="L863" s="2">
        <v>0</v>
      </c>
      <c r="M863" s="2">
        <v>-684373</v>
      </c>
      <c r="N863" s="2">
        <v>-684373</v>
      </c>
      <c r="O863" t="s">
        <v>49</v>
      </c>
    </row>
    <row r="864" spans="1:15" x14ac:dyDescent="0.25">
      <c r="A864" s="1">
        <v>61949</v>
      </c>
      <c r="B864" t="s">
        <v>2644</v>
      </c>
      <c r="C864" t="s">
        <v>35</v>
      </c>
      <c r="D864" t="s">
        <v>34</v>
      </c>
      <c r="E864" t="s">
        <v>23</v>
      </c>
      <c r="F864" t="s">
        <v>63</v>
      </c>
      <c r="G864" t="s">
        <v>63</v>
      </c>
      <c r="H864" s="3">
        <v>2216201</v>
      </c>
      <c r="I864" t="s">
        <v>63</v>
      </c>
      <c r="J864" s="2">
        <v>55390</v>
      </c>
      <c r="K864" s="2">
        <v>0</v>
      </c>
      <c r="L864" s="2">
        <v>0</v>
      </c>
      <c r="M864" s="2">
        <v>-204655</v>
      </c>
      <c r="N864" s="2">
        <v>-201202</v>
      </c>
      <c r="O864" t="s">
        <v>4381</v>
      </c>
    </row>
    <row r="865" spans="1:15" x14ac:dyDescent="0.25">
      <c r="A865" s="1">
        <v>60651</v>
      </c>
      <c r="B865" t="s">
        <v>3572</v>
      </c>
      <c r="C865" t="s">
        <v>35</v>
      </c>
      <c r="D865" t="s">
        <v>34</v>
      </c>
      <c r="E865" t="s">
        <v>23</v>
      </c>
      <c r="F865" t="s">
        <v>63</v>
      </c>
      <c r="G865" t="s">
        <v>63</v>
      </c>
      <c r="H865" s="3">
        <v>952308</v>
      </c>
      <c r="I865" t="s">
        <v>21</v>
      </c>
      <c r="J865" s="2">
        <v>0</v>
      </c>
      <c r="K865" s="2">
        <v>0</v>
      </c>
      <c r="L865" s="2">
        <v>0</v>
      </c>
      <c r="M865" s="2">
        <v>-143007</v>
      </c>
      <c r="N865" s="2">
        <v>-143007</v>
      </c>
      <c r="O865" t="s">
        <v>3534</v>
      </c>
    </row>
    <row r="866" spans="1:15" x14ac:dyDescent="0.25">
      <c r="A866" s="1">
        <v>65851</v>
      </c>
      <c r="B866" t="s">
        <v>697</v>
      </c>
      <c r="C866" t="s">
        <v>35</v>
      </c>
      <c r="D866" t="s">
        <v>34</v>
      </c>
      <c r="E866" t="s">
        <v>23</v>
      </c>
      <c r="F866" t="s">
        <v>63</v>
      </c>
      <c r="G866" t="s">
        <v>63</v>
      </c>
      <c r="H866" s="3">
        <v>7142509</v>
      </c>
      <c r="I866" t="s">
        <v>63</v>
      </c>
      <c r="J866" s="2">
        <v>33982</v>
      </c>
      <c r="K866" s="2">
        <v>0</v>
      </c>
      <c r="L866" s="2">
        <v>0</v>
      </c>
      <c r="M866" s="2">
        <v>-301072</v>
      </c>
      <c r="N866" s="2">
        <v>-301072</v>
      </c>
      <c r="O866" t="s">
        <v>686</v>
      </c>
    </row>
    <row r="867" spans="1:15" x14ac:dyDescent="0.25">
      <c r="A867" s="1">
        <v>60112</v>
      </c>
      <c r="B867" t="s">
        <v>2042</v>
      </c>
      <c r="C867" t="s">
        <v>35</v>
      </c>
      <c r="D867" t="s">
        <v>34</v>
      </c>
      <c r="E867" t="s">
        <v>23</v>
      </c>
      <c r="F867" t="s">
        <v>63</v>
      </c>
      <c r="G867" t="s">
        <v>63</v>
      </c>
      <c r="H867" s="3">
        <v>-1562132</v>
      </c>
      <c r="I867" t="s">
        <v>63</v>
      </c>
      <c r="J867" s="2">
        <v>0</v>
      </c>
      <c r="K867" s="2">
        <v>76295</v>
      </c>
      <c r="L867" s="2">
        <v>18653</v>
      </c>
      <c r="M867" s="2">
        <v>-106849</v>
      </c>
      <c r="N867" s="2">
        <v>-106849</v>
      </c>
      <c r="O867" t="s">
        <v>2040</v>
      </c>
    </row>
    <row r="868" spans="1:15" x14ac:dyDescent="0.25">
      <c r="A868" s="1">
        <v>62424</v>
      </c>
      <c r="B868" t="s">
        <v>2669</v>
      </c>
      <c r="C868" t="s">
        <v>35</v>
      </c>
      <c r="D868" t="s">
        <v>34</v>
      </c>
      <c r="E868" t="s">
        <v>23</v>
      </c>
      <c r="F868" t="s">
        <v>63</v>
      </c>
      <c r="G868" t="s">
        <v>63</v>
      </c>
      <c r="H868" s="3">
        <v>1880899</v>
      </c>
      <c r="I868" t="s">
        <v>21</v>
      </c>
      <c r="J868" s="2">
        <v>0</v>
      </c>
      <c r="K868" s="2">
        <v>0</v>
      </c>
      <c r="L868" s="2">
        <v>0</v>
      </c>
      <c r="M868" s="2">
        <v>-298857</v>
      </c>
      <c r="N868" s="2">
        <v>-298857</v>
      </c>
      <c r="O868" t="s">
        <v>2637</v>
      </c>
    </row>
    <row r="869" spans="1:15" x14ac:dyDescent="0.25">
      <c r="A869" s="1">
        <v>62857</v>
      </c>
      <c r="B869" t="s">
        <v>2702</v>
      </c>
      <c r="C869" t="s">
        <v>35</v>
      </c>
      <c r="D869" t="s">
        <v>34</v>
      </c>
      <c r="E869" t="s">
        <v>36</v>
      </c>
      <c r="F869" t="s">
        <v>63</v>
      </c>
      <c r="G869" t="s">
        <v>63</v>
      </c>
      <c r="H869" s="3">
        <v>291331</v>
      </c>
      <c r="I869" t="s">
        <v>63</v>
      </c>
      <c r="J869" s="2">
        <v>116736</v>
      </c>
      <c r="K869" s="2">
        <v>0</v>
      </c>
      <c r="L869" s="2">
        <v>0</v>
      </c>
      <c r="M869" s="2">
        <v>-534700</v>
      </c>
      <c r="N869" s="2">
        <v>-534700</v>
      </c>
      <c r="O869" t="s">
        <v>2637</v>
      </c>
    </row>
    <row r="870" spans="1:15" x14ac:dyDescent="0.25">
      <c r="A870" s="1">
        <v>62073</v>
      </c>
      <c r="B870" t="s">
        <v>2418</v>
      </c>
      <c r="C870" t="s">
        <v>35</v>
      </c>
      <c r="D870" t="s">
        <v>34</v>
      </c>
      <c r="E870" t="s">
        <v>23</v>
      </c>
      <c r="F870" t="s">
        <v>63</v>
      </c>
      <c r="G870" t="s">
        <v>63</v>
      </c>
      <c r="H870" s="3">
        <v>500945</v>
      </c>
      <c r="I870" t="s">
        <v>21</v>
      </c>
      <c r="J870" s="2">
        <v>0</v>
      </c>
      <c r="K870" s="2">
        <v>0</v>
      </c>
      <c r="L870" s="2">
        <v>0</v>
      </c>
      <c r="M870" s="2">
        <v>-130304</v>
      </c>
      <c r="N870" s="2">
        <v>-130304</v>
      </c>
      <c r="O870" t="s">
        <v>2281</v>
      </c>
    </row>
    <row r="871" spans="1:15" x14ac:dyDescent="0.25">
      <c r="A871" s="1">
        <v>64217</v>
      </c>
      <c r="B871" t="s">
        <v>184</v>
      </c>
      <c r="C871" t="s">
        <v>35</v>
      </c>
      <c r="D871" t="s">
        <v>34</v>
      </c>
      <c r="E871" t="s">
        <v>23</v>
      </c>
      <c r="F871" t="s">
        <v>63</v>
      </c>
      <c r="G871" t="s">
        <v>63</v>
      </c>
      <c r="H871" s="3">
        <v>2620257</v>
      </c>
      <c r="I871" t="s">
        <v>63</v>
      </c>
      <c r="J871" s="2">
        <v>0</v>
      </c>
      <c r="K871" s="2">
        <v>0</v>
      </c>
      <c r="L871" s="2">
        <v>0</v>
      </c>
      <c r="M871" s="2">
        <v>-403794</v>
      </c>
      <c r="N871" s="2">
        <v>-403794</v>
      </c>
      <c r="O871" t="s">
        <v>4285</v>
      </c>
    </row>
    <row r="872" spans="1:15" x14ac:dyDescent="0.25">
      <c r="A872" s="1">
        <v>66828</v>
      </c>
      <c r="B872" t="s">
        <v>1123</v>
      </c>
      <c r="C872" t="s">
        <v>35</v>
      </c>
      <c r="D872" t="s">
        <v>34</v>
      </c>
      <c r="E872" t="s">
        <v>23</v>
      </c>
      <c r="F872" t="s">
        <v>63</v>
      </c>
      <c r="G872" t="s">
        <v>63</v>
      </c>
      <c r="H872" s="3">
        <v>14024968</v>
      </c>
      <c r="I872" t="s">
        <v>21</v>
      </c>
      <c r="J872" s="2">
        <v>0</v>
      </c>
      <c r="K872" s="2">
        <v>0</v>
      </c>
      <c r="L872" s="2">
        <v>0</v>
      </c>
      <c r="M872" s="2">
        <v>-670918</v>
      </c>
      <c r="N872" s="2">
        <v>-670918</v>
      </c>
      <c r="O872" t="s">
        <v>1107</v>
      </c>
    </row>
    <row r="873" spans="1:15" x14ac:dyDescent="0.25">
      <c r="A873" s="1">
        <v>62743</v>
      </c>
      <c r="B873" t="s">
        <v>2909</v>
      </c>
      <c r="C873" t="s">
        <v>35</v>
      </c>
      <c r="D873" t="s">
        <v>34</v>
      </c>
      <c r="E873" t="s">
        <v>23</v>
      </c>
      <c r="F873" t="s">
        <v>63</v>
      </c>
      <c r="G873" t="s">
        <v>63</v>
      </c>
      <c r="H873" s="3">
        <v>1140131</v>
      </c>
      <c r="I873" t="s">
        <v>63</v>
      </c>
      <c r="J873" s="2">
        <v>104057</v>
      </c>
      <c r="K873" s="2">
        <v>0</v>
      </c>
      <c r="L873" s="2">
        <v>0</v>
      </c>
      <c r="M873" s="2">
        <v>-202025</v>
      </c>
      <c r="N873" s="2">
        <v>-304874</v>
      </c>
      <c r="O873" t="s">
        <v>4380</v>
      </c>
    </row>
    <row r="874" spans="1:15" x14ac:dyDescent="0.25">
      <c r="A874" s="1">
        <v>66286</v>
      </c>
      <c r="B874" t="s">
        <v>1868</v>
      </c>
      <c r="C874" t="s">
        <v>35</v>
      </c>
      <c r="D874" t="s">
        <v>34</v>
      </c>
      <c r="E874" t="s">
        <v>23</v>
      </c>
      <c r="F874" t="s">
        <v>63</v>
      </c>
      <c r="G874" t="s">
        <v>63</v>
      </c>
      <c r="H874" s="3">
        <v>5771872</v>
      </c>
      <c r="I874" t="s">
        <v>63</v>
      </c>
      <c r="J874" s="2">
        <v>76714</v>
      </c>
      <c r="K874" s="2">
        <v>0</v>
      </c>
      <c r="L874" s="2">
        <v>0</v>
      </c>
      <c r="M874" s="2">
        <v>-305694</v>
      </c>
      <c r="N874" s="2">
        <v>-305694</v>
      </c>
      <c r="O874" t="s">
        <v>1843</v>
      </c>
    </row>
    <row r="875" spans="1:15" x14ac:dyDescent="0.25">
      <c r="A875" s="1">
        <v>60940</v>
      </c>
      <c r="B875" t="s">
        <v>4379</v>
      </c>
      <c r="C875" t="s">
        <v>35</v>
      </c>
      <c r="D875" t="s">
        <v>34</v>
      </c>
      <c r="E875" t="s">
        <v>23</v>
      </c>
      <c r="F875" t="s">
        <v>63</v>
      </c>
      <c r="G875" t="s">
        <v>21</v>
      </c>
      <c r="H875" s="3">
        <v>0</v>
      </c>
      <c r="I875" t="s">
        <v>63</v>
      </c>
      <c r="J875" s="2">
        <v>105126</v>
      </c>
      <c r="K875" s="2">
        <v>0</v>
      </c>
      <c r="L875" s="2">
        <v>0</v>
      </c>
      <c r="M875" s="2">
        <v>-342787</v>
      </c>
      <c r="N875" s="2">
        <v>-342787</v>
      </c>
      <c r="O875" t="s">
        <v>4378</v>
      </c>
    </row>
    <row r="876" spans="1:15" x14ac:dyDescent="0.25">
      <c r="A876" s="1">
        <v>64889</v>
      </c>
      <c r="B876" t="s">
        <v>3069</v>
      </c>
      <c r="C876" t="s">
        <v>35</v>
      </c>
      <c r="D876" t="s">
        <v>34</v>
      </c>
      <c r="E876" t="s">
        <v>23</v>
      </c>
      <c r="F876" t="s">
        <v>63</v>
      </c>
      <c r="G876" t="s">
        <v>63</v>
      </c>
      <c r="H876" s="3">
        <v>2215380</v>
      </c>
      <c r="I876" t="s">
        <v>63</v>
      </c>
      <c r="J876" s="2">
        <v>24635</v>
      </c>
      <c r="K876" s="2">
        <v>0</v>
      </c>
      <c r="L876" s="2">
        <v>0</v>
      </c>
      <c r="M876" s="2">
        <v>-75767</v>
      </c>
      <c r="N876" s="2">
        <v>-109268</v>
      </c>
      <c r="O876" t="s">
        <v>3045</v>
      </c>
    </row>
    <row r="877" spans="1:15" x14ac:dyDescent="0.25">
      <c r="A877" s="1">
        <v>62689</v>
      </c>
      <c r="B877" t="s">
        <v>380</v>
      </c>
      <c r="C877" t="s">
        <v>35</v>
      </c>
      <c r="D877" t="s">
        <v>34</v>
      </c>
      <c r="E877" t="s">
        <v>23</v>
      </c>
      <c r="F877" t="s">
        <v>63</v>
      </c>
      <c r="G877" t="s">
        <v>63</v>
      </c>
      <c r="H877" s="3">
        <v>864168</v>
      </c>
      <c r="I877" t="s">
        <v>63</v>
      </c>
      <c r="J877" s="2">
        <v>16755</v>
      </c>
      <c r="K877" s="2">
        <v>0</v>
      </c>
      <c r="L877" s="2">
        <v>0</v>
      </c>
      <c r="M877" s="2">
        <v>0</v>
      </c>
      <c r="N877" s="2">
        <v>-183760</v>
      </c>
      <c r="O877" t="s">
        <v>378</v>
      </c>
    </row>
    <row r="878" spans="1:15" x14ac:dyDescent="0.25">
      <c r="A878" s="1">
        <v>61667</v>
      </c>
      <c r="B878" t="s">
        <v>2230</v>
      </c>
      <c r="C878" t="s">
        <v>35</v>
      </c>
      <c r="D878" t="s">
        <v>34</v>
      </c>
      <c r="E878" t="s">
        <v>36</v>
      </c>
      <c r="F878" t="s">
        <v>63</v>
      </c>
      <c r="G878" t="s">
        <v>63</v>
      </c>
      <c r="H878" s="3">
        <v>38986</v>
      </c>
      <c r="I878" t="s">
        <v>63</v>
      </c>
      <c r="J878" s="2">
        <v>18027</v>
      </c>
      <c r="K878" s="2">
        <v>0</v>
      </c>
      <c r="L878" s="2">
        <v>0</v>
      </c>
      <c r="M878" s="2">
        <v>0</v>
      </c>
      <c r="N878" s="2">
        <v>-162745</v>
      </c>
      <c r="O878" t="s">
        <v>49</v>
      </c>
    </row>
    <row r="879" spans="1:15" x14ac:dyDescent="0.25">
      <c r="A879" s="1">
        <v>65213</v>
      </c>
      <c r="B879" t="s">
        <v>1469</v>
      </c>
      <c r="C879" t="s">
        <v>35</v>
      </c>
      <c r="D879" t="s">
        <v>34</v>
      </c>
      <c r="E879" t="s">
        <v>23</v>
      </c>
      <c r="F879" t="s">
        <v>63</v>
      </c>
      <c r="G879" t="s">
        <v>63</v>
      </c>
      <c r="H879" s="3">
        <v>751130</v>
      </c>
      <c r="I879" t="s">
        <v>21</v>
      </c>
      <c r="J879" s="2">
        <v>0</v>
      </c>
      <c r="K879" s="2">
        <v>0</v>
      </c>
      <c r="L879" s="2">
        <v>0</v>
      </c>
      <c r="M879" s="2">
        <v>-63344</v>
      </c>
      <c r="N879" s="2">
        <v>-63344</v>
      </c>
      <c r="O879" t="s">
        <v>1453</v>
      </c>
    </row>
    <row r="880" spans="1:15" x14ac:dyDescent="0.25">
      <c r="A880" s="1">
        <v>65214</v>
      </c>
      <c r="B880" t="s">
        <v>1472</v>
      </c>
      <c r="C880" t="s">
        <v>35</v>
      </c>
      <c r="D880" t="s">
        <v>34</v>
      </c>
      <c r="E880" t="s">
        <v>23</v>
      </c>
      <c r="F880" t="s">
        <v>63</v>
      </c>
      <c r="G880" t="s">
        <v>63</v>
      </c>
      <c r="H880" s="3">
        <v>694256</v>
      </c>
      <c r="I880" t="s">
        <v>63</v>
      </c>
      <c r="J880" s="2">
        <v>55359</v>
      </c>
      <c r="K880" s="2">
        <v>0</v>
      </c>
      <c r="L880" s="2">
        <v>0</v>
      </c>
      <c r="M880" s="2">
        <v>-44699</v>
      </c>
      <c r="N880" s="2">
        <v>-44699</v>
      </c>
      <c r="O880" t="s">
        <v>1453</v>
      </c>
    </row>
    <row r="881" spans="1:15" x14ac:dyDescent="0.25">
      <c r="A881" s="1">
        <v>63939</v>
      </c>
      <c r="B881" t="s">
        <v>3760</v>
      </c>
      <c r="C881" t="s">
        <v>35</v>
      </c>
      <c r="D881" t="s">
        <v>34</v>
      </c>
      <c r="E881" t="s">
        <v>23</v>
      </c>
      <c r="F881" t="s">
        <v>63</v>
      </c>
      <c r="G881" t="s">
        <v>63</v>
      </c>
      <c r="H881" s="3">
        <v>2281552</v>
      </c>
      <c r="I881" t="s">
        <v>63</v>
      </c>
      <c r="J881" s="2">
        <v>47367</v>
      </c>
      <c r="K881" s="2">
        <v>0</v>
      </c>
      <c r="L881" s="2">
        <v>0</v>
      </c>
      <c r="M881" s="2">
        <v>-242637</v>
      </c>
      <c r="N881" s="2">
        <v>-242637</v>
      </c>
      <c r="O881" t="s">
        <v>3739</v>
      </c>
    </row>
    <row r="882" spans="1:15" x14ac:dyDescent="0.25">
      <c r="A882" s="1">
        <v>65258</v>
      </c>
      <c r="B882" t="s">
        <v>1241</v>
      </c>
      <c r="C882" t="s">
        <v>35</v>
      </c>
      <c r="D882" t="s">
        <v>34</v>
      </c>
      <c r="E882" t="s">
        <v>36</v>
      </c>
      <c r="F882" t="s">
        <v>63</v>
      </c>
      <c r="G882" t="s">
        <v>63</v>
      </c>
      <c r="H882" s="3">
        <v>839398</v>
      </c>
      <c r="I882" t="s">
        <v>21</v>
      </c>
      <c r="J882" s="2">
        <v>0</v>
      </c>
      <c r="K882" s="2">
        <v>0</v>
      </c>
      <c r="L882" s="2">
        <v>0</v>
      </c>
      <c r="M882" s="2">
        <v>-168831</v>
      </c>
      <c r="N882" s="2">
        <v>-168831</v>
      </c>
      <c r="O882" t="s">
        <v>1239</v>
      </c>
    </row>
    <row r="883" spans="1:15" x14ac:dyDescent="0.25">
      <c r="A883" s="1">
        <v>64124</v>
      </c>
      <c r="B883" t="s">
        <v>175</v>
      </c>
      <c r="C883" t="s">
        <v>35</v>
      </c>
      <c r="D883" t="s">
        <v>34</v>
      </c>
      <c r="E883" t="s">
        <v>36</v>
      </c>
      <c r="F883" t="s">
        <v>63</v>
      </c>
      <c r="G883" t="s">
        <v>63</v>
      </c>
      <c r="H883" s="3">
        <v>4492209</v>
      </c>
      <c r="I883" t="s">
        <v>63</v>
      </c>
      <c r="J883" s="2">
        <v>25656</v>
      </c>
      <c r="K883" s="2">
        <v>0</v>
      </c>
      <c r="L883" s="2">
        <v>0</v>
      </c>
      <c r="M883" s="2">
        <v>-201453</v>
      </c>
      <c r="N883" s="2">
        <v>-201453</v>
      </c>
      <c r="O883" t="s">
        <v>118</v>
      </c>
    </row>
    <row r="884" spans="1:15" x14ac:dyDescent="0.25">
      <c r="A884" s="1">
        <v>60913</v>
      </c>
      <c r="B884" t="s">
        <v>4377</v>
      </c>
      <c r="C884" t="s">
        <v>35</v>
      </c>
      <c r="D884" t="s">
        <v>34</v>
      </c>
      <c r="E884" t="s">
        <v>23</v>
      </c>
      <c r="F884" t="s">
        <v>63</v>
      </c>
      <c r="G884" t="s">
        <v>21</v>
      </c>
      <c r="H884" s="3">
        <v>0</v>
      </c>
      <c r="I884" t="s">
        <v>63</v>
      </c>
      <c r="J884" s="2">
        <v>13230</v>
      </c>
      <c r="K884" s="2">
        <v>0</v>
      </c>
      <c r="L884" s="2">
        <v>0</v>
      </c>
      <c r="M884" s="2">
        <v>-59296</v>
      </c>
      <c r="N884" s="2">
        <v>-59296</v>
      </c>
      <c r="O884" t="s">
        <v>1193</v>
      </c>
    </row>
    <row r="885" spans="1:15" x14ac:dyDescent="0.25">
      <c r="A885" s="1">
        <v>62071</v>
      </c>
      <c r="B885" t="s">
        <v>2542</v>
      </c>
      <c r="C885" t="s">
        <v>35</v>
      </c>
      <c r="D885" t="s">
        <v>34</v>
      </c>
      <c r="E885" t="s">
        <v>36</v>
      </c>
      <c r="F885" t="s">
        <v>63</v>
      </c>
      <c r="G885" t="s">
        <v>63</v>
      </c>
      <c r="H885" s="3">
        <v>1047363</v>
      </c>
      <c r="I885" t="s">
        <v>21</v>
      </c>
      <c r="J885" s="2">
        <v>0</v>
      </c>
      <c r="K885" s="2">
        <v>0</v>
      </c>
      <c r="L885" s="2">
        <v>0</v>
      </c>
      <c r="M885" s="2">
        <v>-289369</v>
      </c>
      <c r="N885" s="2">
        <v>-290302</v>
      </c>
      <c r="O885" t="s">
        <v>27</v>
      </c>
    </row>
    <row r="886" spans="1:15" x14ac:dyDescent="0.25">
      <c r="A886" s="1">
        <v>61946</v>
      </c>
      <c r="B886" t="s">
        <v>4171</v>
      </c>
      <c r="C886" t="s">
        <v>35</v>
      </c>
      <c r="D886" t="s">
        <v>34</v>
      </c>
      <c r="E886" t="s">
        <v>36</v>
      </c>
      <c r="F886" t="s">
        <v>63</v>
      </c>
      <c r="G886" t="s">
        <v>63</v>
      </c>
      <c r="H886" s="3">
        <v>-886398</v>
      </c>
      <c r="I886" t="s">
        <v>21</v>
      </c>
      <c r="J886" s="2">
        <v>0</v>
      </c>
      <c r="K886" s="2">
        <v>0</v>
      </c>
      <c r="L886" s="2">
        <v>0</v>
      </c>
      <c r="M886" s="2">
        <v>-331929</v>
      </c>
      <c r="N886" s="2">
        <v>-273574</v>
      </c>
      <c r="O886" t="s">
        <v>4169</v>
      </c>
    </row>
    <row r="887" spans="1:15" x14ac:dyDescent="0.25">
      <c r="A887" s="1">
        <v>62448</v>
      </c>
      <c r="B887" t="s">
        <v>2578</v>
      </c>
      <c r="C887" t="s">
        <v>35</v>
      </c>
      <c r="D887" t="s">
        <v>34</v>
      </c>
      <c r="E887" t="s">
        <v>36</v>
      </c>
      <c r="F887" t="s">
        <v>63</v>
      </c>
      <c r="G887" t="s">
        <v>63</v>
      </c>
      <c r="H887" s="3">
        <v>3090906</v>
      </c>
      <c r="I887" t="s">
        <v>63</v>
      </c>
      <c r="J887" s="2">
        <v>68141</v>
      </c>
      <c r="K887" s="2">
        <v>0</v>
      </c>
      <c r="L887" s="2">
        <v>0</v>
      </c>
      <c r="M887" s="2">
        <v>-160199</v>
      </c>
      <c r="N887" s="2">
        <v>-160199</v>
      </c>
      <c r="O887" t="s">
        <v>27</v>
      </c>
    </row>
    <row r="888" spans="1:15" x14ac:dyDescent="0.25">
      <c r="A888" s="1">
        <v>65545</v>
      </c>
      <c r="B888" t="s">
        <v>3085</v>
      </c>
      <c r="C888" t="s">
        <v>35</v>
      </c>
      <c r="D888" t="s">
        <v>34</v>
      </c>
      <c r="E888" t="s">
        <v>36</v>
      </c>
      <c r="F888" t="s">
        <v>63</v>
      </c>
      <c r="G888" t="s">
        <v>63</v>
      </c>
      <c r="H888" s="3">
        <v>2327680</v>
      </c>
      <c r="I888" t="s">
        <v>63</v>
      </c>
      <c r="J888" s="2">
        <v>6825</v>
      </c>
      <c r="K888" s="2">
        <v>0</v>
      </c>
      <c r="L888" s="2">
        <v>0</v>
      </c>
      <c r="M888" s="2">
        <v>-103184</v>
      </c>
      <c r="N888" s="2">
        <v>-103184</v>
      </c>
      <c r="O888" t="s">
        <v>3074</v>
      </c>
    </row>
    <row r="889" spans="1:15" x14ac:dyDescent="0.25">
      <c r="A889" s="1">
        <v>64323</v>
      </c>
      <c r="B889" t="s">
        <v>214</v>
      </c>
      <c r="C889" t="s">
        <v>35</v>
      </c>
      <c r="D889" t="s">
        <v>34</v>
      </c>
      <c r="E889" t="s">
        <v>23</v>
      </c>
      <c r="F889" t="s">
        <v>63</v>
      </c>
      <c r="G889" t="s">
        <v>63</v>
      </c>
      <c r="H889" s="3">
        <v>14253445</v>
      </c>
      <c r="I889" t="s">
        <v>63</v>
      </c>
      <c r="J889" s="2">
        <v>0</v>
      </c>
      <c r="K889" s="2">
        <v>58114</v>
      </c>
      <c r="L889" s="2">
        <v>2718</v>
      </c>
      <c r="M889" s="2">
        <v>-557627</v>
      </c>
      <c r="N889" s="2">
        <v>-557627</v>
      </c>
      <c r="O889" t="s">
        <v>118</v>
      </c>
    </row>
    <row r="890" spans="1:15" x14ac:dyDescent="0.25">
      <c r="A890" s="1">
        <v>67131</v>
      </c>
      <c r="B890" t="s">
        <v>4250</v>
      </c>
      <c r="C890" t="s">
        <v>35</v>
      </c>
      <c r="D890" t="s">
        <v>34</v>
      </c>
      <c r="E890" t="s">
        <v>23</v>
      </c>
      <c r="F890" t="s">
        <v>63</v>
      </c>
      <c r="G890" t="s">
        <v>63</v>
      </c>
      <c r="H890" s="3">
        <v>6067943</v>
      </c>
      <c r="I890" t="s">
        <v>63</v>
      </c>
      <c r="J890" s="2">
        <v>36629</v>
      </c>
      <c r="K890" s="2">
        <v>0</v>
      </c>
      <c r="L890" s="2">
        <v>0</v>
      </c>
      <c r="M890" s="2">
        <v>-252567</v>
      </c>
      <c r="N890" s="2">
        <v>-252567</v>
      </c>
      <c r="O890" t="s">
        <v>4232</v>
      </c>
    </row>
    <row r="891" spans="1:15" x14ac:dyDescent="0.25">
      <c r="A891" s="1">
        <v>64111</v>
      </c>
      <c r="B891" t="s">
        <v>173</v>
      </c>
      <c r="C891" t="s">
        <v>35</v>
      </c>
      <c r="D891" t="s">
        <v>34</v>
      </c>
      <c r="E891" t="s">
        <v>36</v>
      </c>
      <c r="F891" t="s">
        <v>63</v>
      </c>
      <c r="G891" t="s">
        <v>63</v>
      </c>
      <c r="H891" s="3">
        <v>1224718</v>
      </c>
      <c r="I891" t="s">
        <v>63</v>
      </c>
      <c r="J891" s="2">
        <v>38574</v>
      </c>
      <c r="K891" s="2">
        <v>0</v>
      </c>
      <c r="L891" s="2">
        <v>0</v>
      </c>
      <c r="M891" s="2">
        <v>-257626</v>
      </c>
      <c r="N891" s="2">
        <v>-257626</v>
      </c>
      <c r="O891" t="s">
        <v>118</v>
      </c>
    </row>
    <row r="892" spans="1:15" x14ac:dyDescent="0.25">
      <c r="A892" s="1">
        <v>63467</v>
      </c>
      <c r="B892" t="s">
        <v>120</v>
      </c>
      <c r="C892" t="s">
        <v>35</v>
      </c>
      <c r="D892" t="s">
        <v>34</v>
      </c>
      <c r="E892" t="s">
        <v>36</v>
      </c>
      <c r="F892" t="s">
        <v>63</v>
      </c>
      <c r="G892" t="s">
        <v>63</v>
      </c>
      <c r="H892" s="3">
        <v>1573879</v>
      </c>
      <c r="I892" t="s">
        <v>63</v>
      </c>
      <c r="J892" s="2">
        <v>0</v>
      </c>
      <c r="K892" s="2">
        <v>25711</v>
      </c>
      <c r="L892" s="2">
        <v>0</v>
      </c>
      <c r="M892" s="2">
        <v>-176805</v>
      </c>
      <c r="N892" s="2">
        <v>-176805</v>
      </c>
      <c r="O892" t="s">
        <v>118</v>
      </c>
    </row>
    <row r="893" spans="1:15" x14ac:dyDescent="0.25">
      <c r="A893" s="1">
        <v>64342</v>
      </c>
      <c r="B893" t="s">
        <v>4186</v>
      </c>
      <c r="C893" t="s">
        <v>35</v>
      </c>
      <c r="D893" t="s">
        <v>34</v>
      </c>
      <c r="E893" t="s">
        <v>23</v>
      </c>
      <c r="F893" t="s">
        <v>63</v>
      </c>
      <c r="G893" t="s">
        <v>63</v>
      </c>
      <c r="H893" s="3">
        <v>2539937</v>
      </c>
      <c r="I893" t="s">
        <v>21</v>
      </c>
      <c r="J893" s="2">
        <v>0</v>
      </c>
      <c r="K893" s="2">
        <v>0</v>
      </c>
      <c r="L893" s="2">
        <v>0</v>
      </c>
      <c r="M893" s="2">
        <v>-389797</v>
      </c>
      <c r="N893" s="2">
        <v>-389797</v>
      </c>
      <c r="O893" t="s">
        <v>4182</v>
      </c>
    </row>
    <row r="894" spans="1:15" x14ac:dyDescent="0.25">
      <c r="A894" s="1">
        <v>78148</v>
      </c>
      <c r="B894" t="s">
        <v>59</v>
      </c>
      <c r="C894" t="s">
        <v>35</v>
      </c>
      <c r="D894" t="s">
        <v>34</v>
      </c>
      <c r="E894" t="s">
        <v>23</v>
      </c>
      <c r="F894" t="s">
        <v>63</v>
      </c>
      <c r="G894" t="s">
        <v>63</v>
      </c>
      <c r="H894" s="3">
        <v>1566203</v>
      </c>
      <c r="I894" t="s">
        <v>63</v>
      </c>
      <c r="J894" s="2">
        <v>0</v>
      </c>
      <c r="K894" s="2">
        <v>0</v>
      </c>
      <c r="L894" s="2">
        <v>0</v>
      </c>
      <c r="M894" s="2">
        <v>0</v>
      </c>
      <c r="N894" s="2">
        <v>0</v>
      </c>
      <c r="O894" t="s">
        <v>57</v>
      </c>
    </row>
    <row r="895" spans="1:15" x14ac:dyDescent="0.25">
      <c r="A895" s="1">
        <v>62450</v>
      </c>
      <c r="B895" t="s">
        <v>2516</v>
      </c>
      <c r="C895" t="s">
        <v>35</v>
      </c>
      <c r="D895" t="s">
        <v>34</v>
      </c>
      <c r="E895" t="s">
        <v>23</v>
      </c>
      <c r="F895" t="s">
        <v>63</v>
      </c>
      <c r="G895" t="s">
        <v>63</v>
      </c>
      <c r="H895" s="3">
        <v>6831802</v>
      </c>
      <c r="I895" t="s">
        <v>21</v>
      </c>
      <c r="J895" s="2">
        <v>0</v>
      </c>
      <c r="K895" s="2">
        <v>0</v>
      </c>
      <c r="L895" s="2">
        <v>0</v>
      </c>
      <c r="M895" s="2">
        <v>87419</v>
      </c>
      <c r="N895" s="2">
        <v>87419</v>
      </c>
      <c r="O895" t="s">
        <v>2437</v>
      </c>
    </row>
    <row r="896" spans="1:15" x14ac:dyDescent="0.25">
      <c r="A896" s="1">
        <v>62757</v>
      </c>
      <c r="B896" t="s">
        <v>2865</v>
      </c>
      <c r="C896" t="s">
        <v>35</v>
      </c>
      <c r="D896" t="s">
        <v>34</v>
      </c>
      <c r="E896" t="s">
        <v>23</v>
      </c>
      <c r="F896" t="s">
        <v>63</v>
      </c>
      <c r="G896" t="s">
        <v>63</v>
      </c>
      <c r="H896" s="3">
        <v>817363</v>
      </c>
      <c r="I896" t="s">
        <v>63</v>
      </c>
      <c r="J896" s="2">
        <v>11328</v>
      </c>
      <c r="K896" s="2">
        <v>0</v>
      </c>
      <c r="L896" s="2">
        <v>0</v>
      </c>
      <c r="M896" s="2">
        <v>-47454</v>
      </c>
      <c r="N896" s="2">
        <v>-47454</v>
      </c>
      <c r="O896" t="s">
        <v>2850</v>
      </c>
    </row>
    <row r="897" spans="1:15" x14ac:dyDescent="0.25">
      <c r="A897" s="1">
        <v>67307</v>
      </c>
      <c r="B897" t="s">
        <v>949</v>
      </c>
      <c r="C897" t="s">
        <v>35</v>
      </c>
      <c r="D897" t="s">
        <v>34</v>
      </c>
      <c r="E897" t="s">
        <v>36</v>
      </c>
      <c r="F897" t="s">
        <v>63</v>
      </c>
      <c r="G897" t="s">
        <v>63</v>
      </c>
      <c r="H897" s="3">
        <v>2291186</v>
      </c>
      <c r="I897" t="s">
        <v>21</v>
      </c>
      <c r="J897" s="2">
        <v>0</v>
      </c>
      <c r="K897" s="2">
        <v>0</v>
      </c>
      <c r="L897" s="2">
        <v>0</v>
      </c>
      <c r="M897" s="2">
        <v>-170002</v>
      </c>
      <c r="N897" s="2">
        <v>-170002</v>
      </c>
      <c r="O897" t="s">
        <v>933</v>
      </c>
    </row>
    <row r="898" spans="1:15" x14ac:dyDescent="0.25">
      <c r="A898" s="1">
        <v>65921</v>
      </c>
      <c r="B898" t="s">
        <v>1782</v>
      </c>
      <c r="C898" t="s">
        <v>35</v>
      </c>
      <c r="D898" t="s">
        <v>34</v>
      </c>
      <c r="E898" t="s">
        <v>23</v>
      </c>
      <c r="F898" t="s">
        <v>63</v>
      </c>
      <c r="G898" t="s">
        <v>63</v>
      </c>
      <c r="H898" s="3">
        <v>4194000</v>
      </c>
      <c r="I898" t="s">
        <v>63</v>
      </c>
      <c r="J898" s="2">
        <v>0</v>
      </c>
      <c r="K898" s="2">
        <v>0</v>
      </c>
      <c r="L898" s="2">
        <v>0</v>
      </c>
      <c r="M898" s="2">
        <v>-166289</v>
      </c>
      <c r="N898" s="2">
        <v>-166289</v>
      </c>
      <c r="O898" t="s">
        <v>1767</v>
      </c>
    </row>
    <row r="899" spans="1:15" x14ac:dyDescent="0.25">
      <c r="A899" s="1">
        <v>61062</v>
      </c>
      <c r="B899" t="s">
        <v>3603</v>
      </c>
      <c r="C899" t="s">
        <v>35</v>
      </c>
      <c r="D899" t="s">
        <v>34</v>
      </c>
      <c r="E899" t="s">
        <v>36</v>
      </c>
      <c r="F899" t="s">
        <v>63</v>
      </c>
      <c r="G899" t="s">
        <v>63</v>
      </c>
      <c r="H899" s="3">
        <v>935298</v>
      </c>
      <c r="I899" t="s">
        <v>63</v>
      </c>
      <c r="J899" s="2">
        <v>0</v>
      </c>
      <c r="K899" s="2">
        <v>257842</v>
      </c>
      <c r="L899" s="2">
        <v>0</v>
      </c>
      <c r="M899" s="2">
        <v>-150382</v>
      </c>
      <c r="N899" s="2">
        <v>-3756</v>
      </c>
      <c r="O899" t="s">
        <v>3589</v>
      </c>
    </row>
    <row r="900" spans="1:15" x14ac:dyDescent="0.25">
      <c r="A900" s="1">
        <v>60480</v>
      </c>
      <c r="B900" t="s">
        <v>4376</v>
      </c>
      <c r="C900" t="s">
        <v>35</v>
      </c>
      <c r="D900" t="s">
        <v>34</v>
      </c>
      <c r="E900" t="s">
        <v>36</v>
      </c>
      <c r="F900" t="s">
        <v>63</v>
      </c>
      <c r="G900" t="s">
        <v>21</v>
      </c>
      <c r="H900" s="3">
        <v>0</v>
      </c>
      <c r="I900" t="s">
        <v>21</v>
      </c>
      <c r="J900" s="2">
        <v>0</v>
      </c>
      <c r="K900" s="2">
        <v>0</v>
      </c>
      <c r="L900" s="2">
        <v>0</v>
      </c>
      <c r="M900" s="2">
        <v>-12583</v>
      </c>
      <c r="N900" s="2">
        <v>-12583</v>
      </c>
      <c r="O900" t="s">
        <v>4375</v>
      </c>
    </row>
    <row r="901" spans="1:15" x14ac:dyDescent="0.25">
      <c r="A901" s="1">
        <v>61797</v>
      </c>
      <c r="B901" t="s">
        <v>2533</v>
      </c>
      <c r="C901" t="s">
        <v>35</v>
      </c>
      <c r="D901" t="s">
        <v>34</v>
      </c>
      <c r="E901" t="s">
        <v>36</v>
      </c>
      <c r="F901" t="s">
        <v>63</v>
      </c>
      <c r="G901" t="s">
        <v>63</v>
      </c>
      <c r="H901" s="3">
        <v>-357631</v>
      </c>
      <c r="I901" t="s">
        <v>63</v>
      </c>
      <c r="J901" s="2">
        <v>63942</v>
      </c>
      <c r="K901" s="2">
        <v>0</v>
      </c>
      <c r="L901" s="2">
        <v>0</v>
      </c>
      <c r="M901" s="2">
        <v>47019</v>
      </c>
      <c r="N901" s="2">
        <v>166655</v>
      </c>
      <c r="O901" t="s">
        <v>27</v>
      </c>
    </row>
    <row r="902" spans="1:15" x14ac:dyDescent="0.25">
      <c r="A902" s="1">
        <v>66225</v>
      </c>
      <c r="B902" t="s">
        <v>3821</v>
      </c>
      <c r="C902" t="s">
        <v>35</v>
      </c>
      <c r="D902" t="s">
        <v>34</v>
      </c>
      <c r="E902" t="s">
        <v>23</v>
      </c>
      <c r="F902" t="s">
        <v>63</v>
      </c>
      <c r="G902" t="s">
        <v>63</v>
      </c>
      <c r="H902" s="3">
        <v>7995089</v>
      </c>
      <c r="I902" t="s">
        <v>63</v>
      </c>
      <c r="J902" s="2">
        <v>0</v>
      </c>
      <c r="K902" s="2">
        <v>176645</v>
      </c>
      <c r="L902" s="2">
        <v>0</v>
      </c>
      <c r="M902" s="2">
        <v>-213128</v>
      </c>
      <c r="N902" s="2">
        <v>-213128</v>
      </c>
      <c r="O902" t="s">
        <v>3816</v>
      </c>
    </row>
    <row r="903" spans="1:15" x14ac:dyDescent="0.25">
      <c r="A903" s="1">
        <v>65345</v>
      </c>
      <c r="B903" t="s">
        <v>3023</v>
      </c>
      <c r="C903" t="s">
        <v>35</v>
      </c>
      <c r="D903" t="s">
        <v>34</v>
      </c>
      <c r="E903" t="s">
        <v>23</v>
      </c>
      <c r="F903" t="s">
        <v>63</v>
      </c>
      <c r="G903" t="s">
        <v>63</v>
      </c>
      <c r="H903" s="3">
        <v>5750963</v>
      </c>
      <c r="I903" t="s">
        <v>63</v>
      </c>
      <c r="J903" s="2">
        <v>109128</v>
      </c>
      <c r="K903" s="2">
        <v>0</v>
      </c>
      <c r="L903" s="2">
        <v>0</v>
      </c>
      <c r="M903" s="2">
        <v>-334223</v>
      </c>
      <c r="N903" s="2">
        <v>-458195</v>
      </c>
      <c r="O903" t="s">
        <v>4374</v>
      </c>
    </row>
    <row r="904" spans="1:15" x14ac:dyDescent="0.25">
      <c r="A904" s="1">
        <v>60382</v>
      </c>
      <c r="B904" t="s">
        <v>4373</v>
      </c>
      <c r="C904" t="s">
        <v>35</v>
      </c>
      <c r="D904" t="s">
        <v>34</v>
      </c>
      <c r="E904" t="s">
        <v>23</v>
      </c>
      <c r="F904" t="s">
        <v>63</v>
      </c>
      <c r="G904" t="s">
        <v>21</v>
      </c>
      <c r="H904" s="3">
        <v>0</v>
      </c>
      <c r="I904" t="s">
        <v>21</v>
      </c>
      <c r="J904" s="2">
        <v>0</v>
      </c>
      <c r="K904" s="2">
        <v>0</v>
      </c>
      <c r="L904" s="2">
        <v>0</v>
      </c>
      <c r="M904" s="2">
        <v>-119370</v>
      </c>
      <c r="N904" s="2">
        <v>-119370</v>
      </c>
      <c r="O904" t="s">
        <v>2056</v>
      </c>
    </row>
    <row r="905" spans="1:15" x14ac:dyDescent="0.25">
      <c r="A905" s="1">
        <v>62752</v>
      </c>
      <c r="B905" t="s">
        <v>4372</v>
      </c>
      <c r="C905" t="s">
        <v>35</v>
      </c>
      <c r="D905" t="s">
        <v>34</v>
      </c>
      <c r="E905" t="s">
        <v>36</v>
      </c>
      <c r="F905" t="s">
        <v>63</v>
      </c>
      <c r="G905" t="s">
        <v>21</v>
      </c>
      <c r="H905" s="3">
        <v>0</v>
      </c>
      <c r="I905" t="s">
        <v>21</v>
      </c>
      <c r="J905" s="2">
        <v>0</v>
      </c>
      <c r="K905" s="2">
        <v>0</v>
      </c>
      <c r="L905" s="2">
        <v>0</v>
      </c>
      <c r="M905" s="2">
        <v>-910107</v>
      </c>
      <c r="N905" s="2">
        <v>-1126769</v>
      </c>
      <c r="O905" t="s">
        <v>2637</v>
      </c>
    </row>
    <row r="906" spans="1:15" x14ac:dyDescent="0.25">
      <c r="A906" s="1">
        <v>62108</v>
      </c>
      <c r="B906" t="s">
        <v>2546</v>
      </c>
      <c r="C906" t="s">
        <v>35</v>
      </c>
      <c r="D906" t="s">
        <v>34</v>
      </c>
      <c r="E906" t="s">
        <v>23</v>
      </c>
      <c r="F906" t="s">
        <v>63</v>
      </c>
      <c r="G906" t="s">
        <v>63</v>
      </c>
      <c r="H906" s="3">
        <v>-1669262</v>
      </c>
      <c r="I906" t="s">
        <v>21</v>
      </c>
      <c r="J906" s="2">
        <v>0</v>
      </c>
      <c r="K906" s="2">
        <v>0</v>
      </c>
      <c r="L906" s="2">
        <v>0</v>
      </c>
      <c r="M906" s="2">
        <v>-252873</v>
      </c>
      <c r="N906" s="2">
        <v>-252873</v>
      </c>
      <c r="O906" t="s">
        <v>27</v>
      </c>
    </row>
    <row r="907" spans="1:15" x14ac:dyDescent="0.25">
      <c r="A907" s="1">
        <v>60959</v>
      </c>
      <c r="B907" t="s">
        <v>2086</v>
      </c>
      <c r="C907" t="s">
        <v>35</v>
      </c>
      <c r="D907" t="s">
        <v>34</v>
      </c>
      <c r="E907" t="s">
        <v>23</v>
      </c>
      <c r="F907" t="s">
        <v>63</v>
      </c>
      <c r="G907" t="s">
        <v>63</v>
      </c>
      <c r="H907" s="3">
        <v>3138480</v>
      </c>
      <c r="I907" t="s">
        <v>63</v>
      </c>
      <c r="J907" s="2">
        <v>0</v>
      </c>
      <c r="K907" s="2">
        <v>5350</v>
      </c>
      <c r="L907" s="2">
        <v>0</v>
      </c>
      <c r="M907" s="2">
        <v>319543</v>
      </c>
      <c r="N907" s="2">
        <v>320362</v>
      </c>
      <c r="O907" t="s">
        <v>2065</v>
      </c>
    </row>
    <row r="908" spans="1:15" x14ac:dyDescent="0.25">
      <c r="A908" s="1">
        <v>65903</v>
      </c>
      <c r="B908" t="s">
        <v>3148</v>
      </c>
      <c r="C908" t="s">
        <v>35</v>
      </c>
      <c r="D908" t="s">
        <v>34</v>
      </c>
      <c r="E908" t="s">
        <v>23</v>
      </c>
      <c r="F908" t="s">
        <v>63</v>
      </c>
      <c r="G908" t="s">
        <v>63</v>
      </c>
      <c r="H908" s="3">
        <v>5301665</v>
      </c>
      <c r="I908" t="s">
        <v>63</v>
      </c>
      <c r="J908" s="2">
        <v>0</v>
      </c>
      <c r="K908" s="2">
        <v>55198</v>
      </c>
      <c r="L908" s="2">
        <v>5431</v>
      </c>
      <c r="M908" s="2">
        <v>-212728</v>
      </c>
      <c r="N908" s="2">
        <v>-212728</v>
      </c>
      <c r="O908" t="s">
        <v>3146</v>
      </c>
    </row>
    <row r="909" spans="1:15" x14ac:dyDescent="0.25">
      <c r="A909" s="1">
        <v>61017</v>
      </c>
      <c r="B909" t="s">
        <v>2095</v>
      </c>
      <c r="C909" t="s">
        <v>35</v>
      </c>
      <c r="D909" t="s">
        <v>34</v>
      </c>
      <c r="E909" t="s">
        <v>23</v>
      </c>
      <c r="F909" t="s">
        <v>63</v>
      </c>
      <c r="G909" t="s">
        <v>63</v>
      </c>
      <c r="H909" s="3">
        <v>1040045</v>
      </c>
      <c r="I909" t="s">
        <v>63</v>
      </c>
      <c r="J909" s="2">
        <v>20043</v>
      </c>
      <c r="K909" s="2">
        <v>0</v>
      </c>
      <c r="L909" s="2">
        <v>0</v>
      </c>
      <c r="M909" s="2">
        <v>50600</v>
      </c>
      <c r="N909" s="2">
        <v>50600</v>
      </c>
      <c r="O909" t="s">
        <v>2065</v>
      </c>
    </row>
    <row r="910" spans="1:15" x14ac:dyDescent="0.25">
      <c r="A910" s="1">
        <v>61018</v>
      </c>
      <c r="B910" t="s">
        <v>2097</v>
      </c>
      <c r="C910" t="s">
        <v>35</v>
      </c>
      <c r="D910" t="s">
        <v>34</v>
      </c>
      <c r="E910" t="s">
        <v>23</v>
      </c>
      <c r="F910" t="s">
        <v>63</v>
      </c>
      <c r="G910" t="s">
        <v>63</v>
      </c>
      <c r="H910" s="3">
        <v>1815685</v>
      </c>
      <c r="I910" t="s">
        <v>63</v>
      </c>
      <c r="J910" s="2">
        <v>25592</v>
      </c>
      <c r="K910" s="2">
        <v>0</v>
      </c>
      <c r="L910" s="2">
        <v>0</v>
      </c>
      <c r="M910" s="2">
        <v>136788</v>
      </c>
      <c r="N910" s="2">
        <v>136788</v>
      </c>
      <c r="O910" t="s">
        <v>2065</v>
      </c>
    </row>
    <row r="911" spans="1:15" x14ac:dyDescent="0.25">
      <c r="A911" s="1">
        <v>65334</v>
      </c>
      <c r="B911" t="s">
        <v>1773</v>
      </c>
      <c r="C911" t="s">
        <v>35</v>
      </c>
      <c r="D911" t="s">
        <v>34</v>
      </c>
      <c r="E911" t="s">
        <v>23</v>
      </c>
      <c r="F911" t="s">
        <v>63</v>
      </c>
      <c r="G911" t="s">
        <v>63</v>
      </c>
      <c r="H911" s="3">
        <v>5063711</v>
      </c>
      <c r="I911" t="s">
        <v>21</v>
      </c>
      <c r="J911" s="2">
        <v>0</v>
      </c>
      <c r="K911" s="2">
        <v>0</v>
      </c>
      <c r="L911" s="2">
        <v>0</v>
      </c>
      <c r="M911" s="2">
        <v>-231405</v>
      </c>
      <c r="N911" s="2">
        <v>-316588</v>
      </c>
      <c r="O911" t="s">
        <v>1767</v>
      </c>
    </row>
    <row r="912" spans="1:15" x14ac:dyDescent="0.25">
      <c r="A912" s="1">
        <v>62415</v>
      </c>
      <c r="B912" t="s">
        <v>2575</v>
      </c>
      <c r="C912" t="s">
        <v>35</v>
      </c>
      <c r="D912" t="s">
        <v>34</v>
      </c>
      <c r="E912" t="s">
        <v>23</v>
      </c>
      <c r="F912" t="s">
        <v>63</v>
      </c>
      <c r="G912" t="s">
        <v>63</v>
      </c>
      <c r="H912" s="3">
        <v>93363</v>
      </c>
      <c r="I912" t="s">
        <v>21</v>
      </c>
      <c r="J912" s="2">
        <v>0</v>
      </c>
      <c r="K912" s="2">
        <v>0</v>
      </c>
      <c r="L912" s="2">
        <v>0</v>
      </c>
      <c r="M912" s="2">
        <v>-93285</v>
      </c>
      <c r="N912" s="2">
        <v>-115100</v>
      </c>
      <c r="O912" t="s">
        <v>27</v>
      </c>
    </row>
    <row r="913" spans="1:15" x14ac:dyDescent="0.25">
      <c r="A913" s="1">
        <v>67185</v>
      </c>
      <c r="B913" t="s">
        <v>3987</v>
      </c>
      <c r="C913" t="s">
        <v>35</v>
      </c>
      <c r="D913" t="s">
        <v>34</v>
      </c>
      <c r="E913" t="s">
        <v>23</v>
      </c>
      <c r="F913" t="s">
        <v>63</v>
      </c>
      <c r="G913" t="s">
        <v>63</v>
      </c>
      <c r="H913" s="3">
        <v>7229855</v>
      </c>
      <c r="I913" t="s">
        <v>63</v>
      </c>
      <c r="J913" s="2">
        <v>0</v>
      </c>
      <c r="K913" s="2">
        <v>3627</v>
      </c>
      <c r="L913" s="2">
        <v>0</v>
      </c>
      <c r="M913" s="2">
        <v>-432847</v>
      </c>
      <c r="N913" s="2">
        <v>-432847</v>
      </c>
      <c r="O913" t="s">
        <v>3958</v>
      </c>
    </row>
    <row r="914" spans="1:15" x14ac:dyDescent="0.25">
      <c r="A914" s="1">
        <v>61152</v>
      </c>
      <c r="B914" t="s">
        <v>4371</v>
      </c>
      <c r="C914" t="s">
        <v>35</v>
      </c>
      <c r="D914" t="s">
        <v>34</v>
      </c>
      <c r="E914" t="s">
        <v>36</v>
      </c>
      <c r="F914" t="s">
        <v>63</v>
      </c>
      <c r="G914" t="s">
        <v>21</v>
      </c>
      <c r="H914" s="3">
        <v>0</v>
      </c>
      <c r="I914" t="s">
        <v>21</v>
      </c>
      <c r="J914" s="2">
        <v>0</v>
      </c>
      <c r="K914" s="2">
        <v>0</v>
      </c>
      <c r="L914" s="2">
        <v>0</v>
      </c>
      <c r="M914" s="2">
        <v>0</v>
      </c>
      <c r="N914" s="2">
        <v>0</v>
      </c>
      <c r="O914" t="s">
        <v>4370</v>
      </c>
    </row>
    <row r="915" spans="1:15" x14ac:dyDescent="0.25">
      <c r="A915" s="1">
        <v>65991</v>
      </c>
      <c r="B915" t="s">
        <v>895</v>
      </c>
      <c r="C915" t="s">
        <v>35</v>
      </c>
      <c r="D915" t="s">
        <v>34</v>
      </c>
      <c r="E915" t="s">
        <v>36</v>
      </c>
      <c r="F915" t="s">
        <v>63</v>
      </c>
      <c r="G915" t="s">
        <v>63</v>
      </c>
      <c r="H915" s="3">
        <v>2368517</v>
      </c>
      <c r="I915" t="s">
        <v>21</v>
      </c>
      <c r="J915" s="2">
        <v>0</v>
      </c>
      <c r="K915" s="2">
        <v>0</v>
      </c>
      <c r="L915" s="2">
        <v>0</v>
      </c>
      <c r="M915" s="2">
        <v>-296924</v>
      </c>
      <c r="N915" s="2">
        <v>-296924</v>
      </c>
      <c r="O915" t="s">
        <v>882</v>
      </c>
    </row>
    <row r="916" spans="1:15" x14ac:dyDescent="0.25">
      <c r="A916" s="1">
        <v>62705</v>
      </c>
      <c r="B916" t="s">
        <v>2760</v>
      </c>
      <c r="C916" t="s">
        <v>35</v>
      </c>
      <c r="D916" t="s">
        <v>34</v>
      </c>
      <c r="E916" t="s">
        <v>23</v>
      </c>
      <c r="F916" t="s">
        <v>63</v>
      </c>
      <c r="G916" t="s">
        <v>63</v>
      </c>
      <c r="H916" s="3">
        <v>406565</v>
      </c>
      <c r="I916" t="s">
        <v>63</v>
      </c>
      <c r="J916" s="2">
        <v>34138</v>
      </c>
      <c r="K916" s="2">
        <v>0</v>
      </c>
      <c r="L916" s="2">
        <v>0</v>
      </c>
      <c r="M916" s="2">
        <v>-74679</v>
      </c>
      <c r="N916" s="2">
        <v>-74679</v>
      </c>
      <c r="O916" t="s">
        <v>2726</v>
      </c>
    </row>
    <row r="917" spans="1:15" x14ac:dyDescent="0.25">
      <c r="A917" s="1">
        <v>61806</v>
      </c>
      <c r="B917" t="s">
        <v>2257</v>
      </c>
      <c r="C917" t="s">
        <v>35</v>
      </c>
      <c r="D917" t="s">
        <v>34</v>
      </c>
      <c r="E917" t="s">
        <v>36</v>
      </c>
      <c r="F917" t="s">
        <v>63</v>
      </c>
      <c r="G917" t="s">
        <v>63</v>
      </c>
      <c r="H917" s="3">
        <v>1151614</v>
      </c>
      <c r="I917" t="s">
        <v>63</v>
      </c>
      <c r="J917" s="2">
        <v>105179</v>
      </c>
      <c r="K917" s="2">
        <v>0</v>
      </c>
      <c r="L917" s="2">
        <v>0</v>
      </c>
      <c r="M917" s="2">
        <v>-238527</v>
      </c>
      <c r="N917" s="2">
        <v>-238527</v>
      </c>
      <c r="O917" t="s">
        <v>49</v>
      </c>
    </row>
    <row r="918" spans="1:15" x14ac:dyDescent="0.25">
      <c r="A918" s="1">
        <v>65287</v>
      </c>
      <c r="B918" t="s">
        <v>1644</v>
      </c>
      <c r="C918" t="s">
        <v>35</v>
      </c>
      <c r="D918" t="s">
        <v>34</v>
      </c>
      <c r="E918" t="s">
        <v>36</v>
      </c>
      <c r="F918" t="s">
        <v>63</v>
      </c>
      <c r="G918" t="s">
        <v>63</v>
      </c>
      <c r="H918" s="3">
        <v>13077162</v>
      </c>
      <c r="I918" t="s">
        <v>63</v>
      </c>
      <c r="J918" s="2">
        <v>149496</v>
      </c>
      <c r="K918" s="2">
        <v>0</v>
      </c>
      <c r="L918" s="2">
        <v>0</v>
      </c>
      <c r="M918" s="2">
        <v>-351232</v>
      </c>
      <c r="N918" s="2">
        <v>-351232</v>
      </c>
      <c r="O918" t="s">
        <v>1642</v>
      </c>
    </row>
    <row r="919" spans="1:15" x14ac:dyDescent="0.25">
      <c r="A919" s="1">
        <v>62742</v>
      </c>
      <c r="B919" t="s">
        <v>2681</v>
      </c>
      <c r="C919" t="s">
        <v>35</v>
      </c>
      <c r="D919" t="s">
        <v>34</v>
      </c>
      <c r="E919" t="s">
        <v>36</v>
      </c>
      <c r="F919" t="s">
        <v>63</v>
      </c>
      <c r="G919" t="s">
        <v>63</v>
      </c>
      <c r="H919" s="3">
        <v>2096118</v>
      </c>
      <c r="I919" t="s">
        <v>21</v>
      </c>
      <c r="J919" s="2">
        <v>0</v>
      </c>
      <c r="K919" s="2">
        <v>0</v>
      </c>
      <c r="L919" s="2">
        <v>0</v>
      </c>
      <c r="M919" s="2">
        <v>-503898</v>
      </c>
      <c r="N919" s="2">
        <v>-503898</v>
      </c>
      <c r="O919" t="s">
        <v>4369</v>
      </c>
    </row>
    <row r="920" spans="1:15" x14ac:dyDescent="0.25">
      <c r="A920" s="1">
        <v>65049</v>
      </c>
      <c r="B920" t="s">
        <v>4368</v>
      </c>
      <c r="C920" t="s">
        <v>35</v>
      </c>
      <c r="D920" t="s">
        <v>34</v>
      </c>
      <c r="E920" t="s">
        <v>36</v>
      </c>
      <c r="F920" t="s">
        <v>63</v>
      </c>
      <c r="G920" t="s">
        <v>21</v>
      </c>
      <c r="H920" s="3">
        <v>0</v>
      </c>
      <c r="I920" t="s">
        <v>63</v>
      </c>
      <c r="J920" s="2">
        <v>0</v>
      </c>
      <c r="K920" s="2">
        <v>0</v>
      </c>
      <c r="L920" s="2">
        <v>0</v>
      </c>
      <c r="M920" s="2">
        <v>-71706</v>
      </c>
      <c r="N920" s="2">
        <v>-71706</v>
      </c>
      <c r="O920" t="s">
        <v>1340</v>
      </c>
    </row>
    <row r="921" spans="1:15" x14ac:dyDescent="0.25">
      <c r="A921" s="1">
        <v>67739</v>
      </c>
      <c r="B921" t="s">
        <v>1925</v>
      </c>
      <c r="C921" t="s">
        <v>35</v>
      </c>
      <c r="D921" t="s">
        <v>34</v>
      </c>
      <c r="E921" t="s">
        <v>23</v>
      </c>
      <c r="F921" t="s">
        <v>63</v>
      </c>
      <c r="G921" t="s">
        <v>63</v>
      </c>
      <c r="H921" s="3">
        <v>371595</v>
      </c>
      <c r="I921" t="s">
        <v>21</v>
      </c>
      <c r="J921" s="2">
        <v>0</v>
      </c>
      <c r="K921" s="2">
        <v>0</v>
      </c>
      <c r="L921" s="2">
        <v>0</v>
      </c>
      <c r="M921" s="2">
        <v>-109999</v>
      </c>
      <c r="N921" s="2">
        <v>-109999</v>
      </c>
      <c r="O921" t="s">
        <v>1907</v>
      </c>
    </row>
    <row r="922" spans="1:15" x14ac:dyDescent="0.25">
      <c r="A922" s="1">
        <v>63546</v>
      </c>
      <c r="B922" t="s">
        <v>1275</v>
      </c>
      <c r="C922" t="s">
        <v>35</v>
      </c>
      <c r="D922" t="s">
        <v>34</v>
      </c>
      <c r="E922" t="s">
        <v>36</v>
      </c>
      <c r="F922" t="s">
        <v>63</v>
      </c>
      <c r="G922" t="s">
        <v>63</v>
      </c>
      <c r="H922" s="3">
        <v>-3544966</v>
      </c>
      <c r="I922" t="s">
        <v>21</v>
      </c>
      <c r="J922" s="2">
        <v>0</v>
      </c>
      <c r="K922" s="2">
        <v>0</v>
      </c>
      <c r="L922" s="2">
        <v>0</v>
      </c>
      <c r="M922" s="2">
        <v>402402</v>
      </c>
      <c r="N922" s="2">
        <v>402402</v>
      </c>
      <c r="O922" t="s">
        <v>1256</v>
      </c>
    </row>
    <row r="923" spans="1:15" x14ac:dyDescent="0.25">
      <c r="A923" s="1">
        <v>67641</v>
      </c>
      <c r="B923" t="s">
        <v>969</v>
      </c>
      <c r="C923" t="s">
        <v>35</v>
      </c>
      <c r="D923" t="s">
        <v>34</v>
      </c>
      <c r="E923" t="s">
        <v>23</v>
      </c>
      <c r="F923" t="s">
        <v>63</v>
      </c>
      <c r="G923" t="s">
        <v>63</v>
      </c>
      <c r="H923" s="3">
        <v>-343356</v>
      </c>
      <c r="I923" t="s">
        <v>21</v>
      </c>
      <c r="J923" s="2">
        <v>0</v>
      </c>
      <c r="K923" s="2">
        <v>0</v>
      </c>
      <c r="L923" s="2">
        <v>0</v>
      </c>
      <c r="M923" s="2">
        <v>-608758</v>
      </c>
      <c r="N923" s="2">
        <v>-608758</v>
      </c>
      <c r="O923" t="s">
        <v>961</v>
      </c>
    </row>
    <row r="924" spans="1:15" x14ac:dyDescent="0.25">
      <c r="A924" s="1">
        <v>66738</v>
      </c>
      <c r="B924" t="s">
        <v>3921</v>
      </c>
      <c r="C924" t="s">
        <v>35</v>
      </c>
      <c r="D924" t="s">
        <v>34</v>
      </c>
      <c r="E924" t="s">
        <v>36</v>
      </c>
      <c r="F924" t="s">
        <v>63</v>
      </c>
      <c r="G924" t="s">
        <v>63</v>
      </c>
      <c r="H924" s="3">
        <v>4905714</v>
      </c>
      <c r="I924" t="s">
        <v>63</v>
      </c>
      <c r="J924" s="2">
        <v>32592</v>
      </c>
      <c r="K924" s="2">
        <v>0</v>
      </c>
      <c r="L924" s="2">
        <v>0</v>
      </c>
      <c r="M924" s="2">
        <v>-229691</v>
      </c>
      <c r="N924" s="2">
        <v>-229691</v>
      </c>
      <c r="O924" t="s">
        <v>3904</v>
      </c>
    </row>
    <row r="925" spans="1:15" x14ac:dyDescent="0.25">
      <c r="A925" s="1">
        <v>78293</v>
      </c>
      <c r="B925" t="s">
        <v>3250</v>
      </c>
      <c r="C925" t="s">
        <v>35</v>
      </c>
      <c r="D925" t="s">
        <v>34</v>
      </c>
      <c r="E925" t="s">
        <v>23</v>
      </c>
      <c r="F925" t="s">
        <v>63</v>
      </c>
      <c r="G925" t="s">
        <v>21</v>
      </c>
      <c r="H925" s="3">
        <v>479818</v>
      </c>
      <c r="I925" t="s">
        <v>21</v>
      </c>
      <c r="J925" s="2">
        <v>0</v>
      </c>
      <c r="K925" s="2">
        <v>0</v>
      </c>
      <c r="L925" s="2">
        <v>0</v>
      </c>
      <c r="M925" s="2">
        <v>7023</v>
      </c>
      <c r="N925" s="2">
        <v>7023</v>
      </c>
      <c r="O925" t="s">
        <v>3230</v>
      </c>
    </row>
    <row r="926" spans="1:15" x14ac:dyDescent="0.25">
      <c r="A926" s="1">
        <v>63651</v>
      </c>
      <c r="B926" t="s">
        <v>4240</v>
      </c>
      <c r="C926" t="s">
        <v>35</v>
      </c>
      <c r="D926" t="s">
        <v>34</v>
      </c>
      <c r="E926" t="s">
        <v>23</v>
      </c>
      <c r="F926" t="s">
        <v>63</v>
      </c>
      <c r="G926" t="s">
        <v>63</v>
      </c>
      <c r="H926" s="3">
        <v>1612945</v>
      </c>
      <c r="I926" t="s">
        <v>21</v>
      </c>
      <c r="J926" s="2">
        <v>0</v>
      </c>
      <c r="K926" s="2">
        <v>0</v>
      </c>
      <c r="L926" s="2">
        <v>0</v>
      </c>
      <c r="M926" s="2">
        <v>-227310</v>
      </c>
      <c r="N926" s="2">
        <v>-227310</v>
      </c>
      <c r="O926" t="s">
        <v>4232</v>
      </c>
    </row>
    <row r="927" spans="1:15" x14ac:dyDescent="0.25">
      <c r="A927" s="1">
        <v>65176</v>
      </c>
      <c r="B927" t="s">
        <v>1661</v>
      </c>
      <c r="C927" t="s">
        <v>35</v>
      </c>
      <c r="D927" t="s">
        <v>34</v>
      </c>
      <c r="E927" t="s">
        <v>23</v>
      </c>
      <c r="F927" t="s">
        <v>63</v>
      </c>
      <c r="G927" t="s">
        <v>63</v>
      </c>
      <c r="H927" s="3">
        <v>6586962</v>
      </c>
      <c r="I927" t="s">
        <v>63</v>
      </c>
      <c r="J927" s="2">
        <v>71014</v>
      </c>
      <c r="K927" s="2">
        <v>0</v>
      </c>
      <c r="L927" s="2">
        <v>0</v>
      </c>
      <c r="M927" s="2">
        <v>-329908</v>
      </c>
      <c r="N927" s="2">
        <v>-333759</v>
      </c>
      <c r="O927" t="s">
        <v>1646</v>
      </c>
    </row>
    <row r="928" spans="1:15" x14ac:dyDescent="0.25">
      <c r="A928" s="1">
        <v>60635</v>
      </c>
      <c r="B928" t="s">
        <v>3593</v>
      </c>
      <c r="C928" t="s">
        <v>35</v>
      </c>
      <c r="D928" t="s">
        <v>34</v>
      </c>
      <c r="E928" t="s">
        <v>36</v>
      </c>
      <c r="F928" t="s">
        <v>63</v>
      </c>
      <c r="G928" t="s">
        <v>63</v>
      </c>
      <c r="H928" s="3">
        <v>3746291</v>
      </c>
      <c r="I928" t="s">
        <v>63</v>
      </c>
      <c r="J928" s="2">
        <v>0</v>
      </c>
      <c r="K928" s="2">
        <v>444792</v>
      </c>
      <c r="L928" s="2">
        <v>0</v>
      </c>
      <c r="M928" s="2">
        <v>-93891</v>
      </c>
      <c r="N928" s="2">
        <v>-212274</v>
      </c>
      <c r="O928" t="s">
        <v>3589</v>
      </c>
    </row>
    <row r="929" spans="1:15" x14ac:dyDescent="0.25">
      <c r="A929" s="1">
        <v>65860</v>
      </c>
      <c r="B929" t="s">
        <v>802</v>
      </c>
      <c r="C929" t="s">
        <v>35</v>
      </c>
      <c r="D929" t="s">
        <v>34</v>
      </c>
      <c r="E929" t="s">
        <v>23</v>
      </c>
      <c r="F929" t="s">
        <v>63</v>
      </c>
      <c r="G929" t="s">
        <v>63</v>
      </c>
      <c r="H929" s="3">
        <v>9879401</v>
      </c>
      <c r="I929" t="s">
        <v>21</v>
      </c>
      <c r="J929" s="2">
        <v>0</v>
      </c>
      <c r="K929" s="2">
        <v>0</v>
      </c>
      <c r="L929" s="2">
        <v>0</v>
      </c>
      <c r="M929" s="2">
        <v>-218406</v>
      </c>
      <c r="N929" s="2">
        <v>-218406</v>
      </c>
      <c r="O929" t="s">
        <v>4367</v>
      </c>
    </row>
    <row r="930" spans="1:15" x14ac:dyDescent="0.25">
      <c r="A930" s="1">
        <v>64299</v>
      </c>
      <c r="B930" t="s">
        <v>197</v>
      </c>
      <c r="C930" t="s">
        <v>35</v>
      </c>
      <c r="D930" t="s">
        <v>34</v>
      </c>
      <c r="E930" t="s">
        <v>23</v>
      </c>
      <c r="F930" t="s">
        <v>63</v>
      </c>
      <c r="G930" t="s">
        <v>63</v>
      </c>
      <c r="H930" s="3">
        <v>1067145</v>
      </c>
      <c r="I930" t="s">
        <v>63</v>
      </c>
      <c r="J930" s="2">
        <v>0</v>
      </c>
      <c r="K930" s="2">
        <v>44497</v>
      </c>
      <c r="L930" s="2">
        <v>0</v>
      </c>
      <c r="M930" s="2">
        <v>-145423</v>
      </c>
      <c r="N930" s="2">
        <v>-145423</v>
      </c>
      <c r="O930" t="s">
        <v>4285</v>
      </c>
    </row>
    <row r="931" spans="1:15" x14ac:dyDescent="0.25">
      <c r="A931" s="1">
        <v>67907</v>
      </c>
      <c r="B931" t="s">
        <v>1961</v>
      </c>
      <c r="C931" t="s">
        <v>35</v>
      </c>
      <c r="D931" t="s">
        <v>34</v>
      </c>
      <c r="E931" t="s">
        <v>36</v>
      </c>
      <c r="F931" t="s">
        <v>63</v>
      </c>
      <c r="G931" t="s">
        <v>63</v>
      </c>
      <c r="H931" s="3">
        <v>1254234</v>
      </c>
      <c r="I931" t="s">
        <v>21</v>
      </c>
      <c r="J931" s="2">
        <v>0</v>
      </c>
      <c r="K931" s="2">
        <v>0</v>
      </c>
      <c r="L931" s="2">
        <v>0</v>
      </c>
      <c r="M931" s="2">
        <v>-302005</v>
      </c>
      <c r="N931" s="2">
        <v>-302005</v>
      </c>
      <c r="O931" t="s">
        <v>1944</v>
      </c>
    </row>
    <row r="932" spans="1:15" x14ac:dyDescent="0.25">
      <c r="A932" s="1">
        <v>67614</v>
      </c>
      <c r="B932" t="s">
        <v>731</v>
      </c>
      <c r="C932" t="s">
        <v>35</v>
      </c>
      <c r="D932" t="s">
        <v>34</v>
      </c>
      <c r="E932" t="s">
        <v>36</v>
      </c>
      <c r="F932" t="s">
        <v>63</v>
      </c>
      <c r="G932" t="s">
        <v>63</v>
      </c>
      <c r="H932" s="3">
        <v>3154759</v>
      </c>
      <c r="I932" t="s">
        <v>21</v>
      </c>
      <c r="J932" s="2">
        <v>0</v>
      </c>
      <c r="K932" s="2">
        <v>0</v>
      </c>
      <c r="L932" s="2">
        <v>0</v>
      </c>
      <c r="M932" s="2">
        <v>-1051818</v>
      </c>
      <c r="N932" s="2">
        <v>-1051818</v>
      </c>
      <c r="O932" t="s">
        <v>686</v>
      </c>
    </row>
    <row r="933" spans="1:15" x14ac:dyDescent="0.25">
      <c r="A933" s="1">
        <v>61215</v>
      </c>
      <c r="B933" t="s">
        <v>508</v>
      </c>
      <c r="C933" t="s">
        <v>35</v>
      </c>
      <c r="D933" t="s">
        <v>34</v>
      </c>
      <c r="E933" t="s">
        <v>23</v>
      </c>
      <c r="F933" t="s">
        <v>63</v>
      </c>
      <c r="G933" t="s">
        <v>63</v>
      </c>
      <c r="H933" s="3">
        <v>985638</v>
      </c>
      <c r="I933" t="s">
        <v>63</v>
      </c>
      <c r="J933" s="2">
        <v>88209</v>
      </c>
      <c r="K933" s="2">
        <v>0</v>
      </c>
      <c r="L933" s="2">
        <v>0</v>
      </c>
      <c r="M933" s="2">
        <v>-283424</v>
      </c>
      <c r="N933" s="2">
        <v>-283424</v>
      </c>
      <c r="O933" t="s">
        <v>495</v>
      </c>
    </row>
    <row r="934" spans="1:15" x14ac:dyDescent="0.25">
      <c r="A934" s="1">
        <v>67602</v>
      </c>
      <c r="B934" t="s">
        <v>92</v>
      </c>
      <c r="C934" t="s">
        <v>35</v>
      </c>
      <c r="D934" t="s">
        <v>34</v>
      </c>
      <c r="E934" t="s">
        <v>36</v>
      </c>
      <c r="F934" t="s">
        <v>63</v>
      </c>
      <c r="G934" t="s">
        <v>63</v>
      </c>
      <c r="H934" s="3">
        <v>6672022</v>
      </c>
      <c r="I934" t="s">
        <v>21</v>
      </c>
      <c r="J934" s="2">
        <v>0</v>
      </c>
      <c r="K934" s="2">
        <v>0</v>
      </c>
      <c r="L934" s="2">
        <v>0</v>
      </c>
      <c r="M934" s="2">
        <v>-643584</v>
      </c>
      <c r="N934" s="2">
        <v>-643584</v>
      </c>
      <c r="O934" t="s">
        <v>84</v>
      </c>
    </row>
    <row r="935" spans="1:15" x14ac:dyDescent="0.25">
      <c r="A935" s="1">
        <v>61959</v>
      </c>
      <c r="B935" t="s">
        <v>3792</v>
      </c>
      <c r="C935" t="s">
        <v>35</v>
      </c>
      <c r="D935" t="s">
        <v>34</v>
      </c>
      <c r="E935" t="s">
        <v>36</v>
      </c>
      <c r="F935" t="s">
        <v>63</v>
      </c>
      <c r="G935" t="s">
        <v>63</v>
      </c>
      <c r="H935" s="3">
        <v>-1288054</v>
      </c>
      <c r="I935" t="s">
        <v>63</v>
      </c>
      <c r="J935" s="2">
        <v>0</v>
      </c>
      <c r="K935" s="2">
        <v>9707</v>
      </c>
      <c r="L935" s="2">
        <v>0</v>
      </c>
      <c r="M935" s="2">
        <v>-534578</v>
      </c>
      <c r="N935" s="2">
        <v>-534578</v>
      </c>
      <c r="O935" t="s">
        <v>3777</v>
      </c>
    </row>
    <row r="936" spans="1:15" x14ac:dyDescent="0.25">
      <c r="A936" s="1">
        <v>62711</v>
      </c>
      <c r="B936" t="s">
        <v>29</v>
      </c>
      <c r="C936" t="s">
        <v>35</v>
      </c>
      <c r="D936" t="s">
        <v>34</v>
      </c>
      <c r="E936" t="s">
        <v>36</v>
      </c>
      <c r="F936" t="s">
        <v>63</v>
      </c>
      <c r="G936" t="s">
        <v>63</v>
      </c>
      <c r="H936" s="3">
        <v>538349</v>
      </c>
      <c r="I936" t="s">
        <v>21</v>
      </c>
      <c r="J936" s="2">
        <v>0</v>
      </c>
      <c r="K936" s="2">
        <v>0</v>
      </c>
      <c r="L936" s="2">
        <v>0</v>
      </c>
      <c r="M936" s="2">
        <v>-136179</v>
      </c>
      <c r="N936" s="2">
        <v>-136179</v>
      </c>
      <c r="O936" t="s">
        <v>27</v>
      </c>
    </row>
    <row r="937" spans="1:15" x14ac:dyDescent="0.25">
      <c r="A937" s="1">
        <v>62004</v>
      </c>
      <c r="B937" t="s">
        <v>2469</v>
      </c>
      <c r="C937" t="s">
        <v>35</v>
      </c>
      <c r="D937" t="s">
        <v>34</v>
      </c>
      <c r="E937" t="s">
        <v>36</v>
      </c>
      <c r="F937" t="s">
        <v>63</v>
      </c>
      <c r="G937" t="s">
        <v>63</v>
      </c>
      <c r="H937" s="3">
        <v>413822</v>
      </c>
      <c r="I937" t="s">
        <v>63</v>
      </c>
      <c r="J937" s="2">
        <v>0</v>
      </c>
      <c r="K937" s="2">
        <v>16504</v>
      </c>
      <c r="L937" s="2">
        <v>0</v>
      </c>
      <c r="M937" s="2">
        <v>-116531</v>
      </c>
      <c r="N937" s="2">
        <v>-116531</v>
      </c>
      <c r="O937" t="s">
        <v>2437</v>
      </c>
    </row>
    <row r="938" spans="1:15" x14ac:dyDescent="0.25">
      <c r="A938" s="1">
        <v>65598</v>
      </c>
      <c r="B938" t="s">
        <v>3092</v>
      </c>
      <c r="C938" t="s">
        <v>35</v>
      </c>
      <c r="D938" t="s">
        <v>34</v>
      </c>
      <c r="E938" t="s">
        <v>36</v>
      </c>
      <c r="F938" t="s">
        <v>63</v>
      </c>
      <c r="G938" t="s">
        <v>63</v>
      </c>
      <c r="H938" s="3">
        <v>1938591</v>
      </c>
      <c r="I938" t="s">
        <v>63</v>
      </c>
      <c r="J938" s="2">
        <v>27468</v>
      </c>
      <c r="K938" s="2">
        <v>0</v>
      </c>
      <c r="L938" s="2">
        <v>0</v>
      </c>
      <c r="M938" s="2">
        <v>-101647</v>
      </c>
      <c r="N938" s="2">
        <v>-101647</v>
      </c>
      <c r="O938" t="s">
        <v>3074</v>
      </c>
    </row>
    <row r="939" spans="1:15" x14ac:dyDescent="0.25">
      <c r="A939" s="1">
        <v>61698</v>
      </c>
      <c r="B939" t="s">
        <v>2333</v>
      </c>
      <c r="C939" t="s">
        <v>35</v>
      </c>
      <c r="D939" t="s">
        <v>34</v>
      </c>
      <c r="E939" t="s">
        <v>36</v>
      </c>
      <c r="F939" t="s">
        <v>63</v>
      </c>
      <c r="G939" t="s">
        <v>63</v>
      </c>
      <c r="H939" s="3">
        <v>-98898</v>
      </c>
      <c r="I939" t="s">
        <v>63</v>
      </c>
      <c r="J939" s="2">
        <v>21627</v>
      </c>
      <c r="K939" s="2">
        <v>0</v>
      </c>
      <c r="L939" s="2">
        <v>0</v>
      </c>
      <c r="M939" s="2">
        <v>-16299</v>
      </c>
      <c r="N939" s="2">
        <v>-16299</v>
      </c>
      <c r="O939" t="s">
        <v>2281</v>
      </c>
    </row>
    <row r="940" spans="1:15" x14ac:dyDescent="0.25">
      <c r="A940" s="1">
        <v>60489</v>
      </c>
      <c r="B940" t="s">
        <v>1164</v>
      </c>
      <c r="C940" t="s">
        <v>35</v>
      </c>
      <c r="D940" t="s">
        <v>34</v>
      </c>
      <c r="E940" t="s">
        <v>23</v>
      </c>
      <c r="F940" t="s">
        <v>63</v>
      </c>
      <c r="G940" t="s">
        <v>63</v>
      </c>
      <c r="H940" s="3">
        <v>2284738</v>
      </c>
      <c r="I940" t="s">
        <v>21</v>
      </c>
      <c r="J940" s="2">
        <v>0</v>
      </c>
      <c r="K940" s="2">
        <v>0</v>
      </c>
      <c r="L940" s="2">
        <v>0</v>
      </c>
      <c r="M940" s="2">
        <v>-384601</v>
      </c>
      <c r="N940" s="2">
        <v>-384601</v>
      </c>
      <c r="O940" t="s">
        <v>1162</v>
      </c>
    </row>
    <row r="941" spans="1:15" x14ac:dyDescent="0.25">
      <c r="A941" s="1">
        <v>60279</v>
      </c>
      <c r="B941" t="s">
        <v>3506</v>
      </c>
      <c r="C941" t="s">
        <v>35</v>
      </c>
      <c r="D941" t="s">
        <v>34</v>
      </c>
      <c r="E941" t="s">
        <v>23</v>
      </c>
      <c r="F941" t="s">
        <v>63</v>
      </c>
      <c r="G941" t="s">
        <v>63</v>
      </c>
      <c r="H941" s="3">
        <v>-982654</v>
      </c>
      <c r="I941" t="s">
        <v>63</v>
      </c>
      <c r="J941" s="2">
        <v>0</v>
      </c>
      <c r="K941" s="2">
        <v>0</v>
      </c>
      <c r="L941" s="2">
        <v>12386</v>
      </c>
      <c r="M941" s="2">
        <v>-142336</v>
      </c>
      <c r="N941" s="2">
        <v>-156190</v>
      </c>
      <c r="O941" t="s">
        <v>3488</v>
      </c>
    </row>
    <row r="942" spans="1:15" x14ac:dyDescent="0.25">
      <c r="A942" s="1">
        <v>66476</v>
      </c>
      <c r="B942" t="s">
        <v>1529</v>
      </c>
      <c r="C942" t="s">
        <v>35</v>
      </c>
      <c r="D942" t="s">
        <v>34</v>
      </c>
      <c r="E942" t="s">
        <v>36</v>
      </c>
      <c r="F942" t="s">
        <v>63</v>
      </c>
      <c r="G942" t="s">
        <v>63</v>
      </c>
      <c r="H942" s="3">
        <v>1783892</v>
      </c>
      <c r="I942" t="s">
        <v>21</v>
      </c>
      <c r="J942" s="2">
        <v>0</v>
      </c>
      <c r="K942" s="2">
        <v>0</v>
      </c>
      <c r="L942" s="2">
        <v>0</v>
      </c>
      <c r="M942" s="2">
        <v>-186874</v>
      </c>
      <c r="N942" s="2">
        <v>-186874</v>
      </c>
      <c r="O942" t="s">
        <v>1496</v>
      </c>
    </row>
    <row r="943" spans="1:15" x14ac:dyDescent="0.25">
      <c r="A943" s="1">
        <v>67987</v>
      </c>
      <c r="B943" t="s">
        <v>3215</v>
      </c>
      <c r="C943" t="s">
        <v>35</v>
      </c>
      <c r="D943" t="s">
        <v>34</v>
      </c>
      <c r="E943" t="s">
        <v>23</v>
      </c>
      <c r="F943" t="s">
        <v>63</v>
      </c>
      <c r="G943" t="s">
        <v>63</v>
      </c>
      <c r="H943" s="3">
        <v>1099082</v>
      </c>
      <c r="I943" t="s">
        <v>63</v>
      </c>
      <c r="J943" s="2">
        <v>0</v>
      </c>
      <c r="K943" s="2">
        <v>0</v>
      </c>
      <c r="L943" s="2">
        <v>0</v>
      </c>
      <c r="M943" s="2">
        <v>0</v>
      </c>
      <c r="N943" s="2">
        <v>0</v>
      </c>
      <c r="O943" t="s">
        <v>3192</v>
      </c>
    </row>
    <row r="944" spans="1:15" x14ac:dyDescent="0.25">
      <c r="A944" s="1">
        <v>62125</v>
      </c>
      <c r="B944" t="s">
        <v>2478</v>
      </c>
      <c r="C944" t="s">
        <v>35</v>
      </c>
      <c r="D944" t="s">
        <v>34</v>
      </c>
      <c r="E944" t="s">
        <v>23</v>
      </c>
      <c r="F944" t="s">
        <v>63</v>
      </c>
      <c r="G944" t="s">
        <v>63</v>
      </c>
      <c r="H944" s="3">
        <v>74886</v>
      </c>
      <c r="I944" t="s">
        <v>21</v>
      </c>
      <c r="J944" s="2">
        <v>0</v>
      </c>
      <c r="K944" s="2">
        <v>0</v>
      </c>
      <c r="L944" s="2">
        <v>0</v>
      </c>
      <c r="M944" s="2">
        <v>-157351</v>
      </c>
      <c r="N944" s="2">
        <v>-157351</v>
      </c>
      <c r="O944" t="s">
        <v>2437</v>
      </c>
    </row>
    <row r="945" spans="1:15" x14ac:dyDescent="0.25">
      <c r="A945" s="1">
        <v>65504</v>
      </c>
      <c r="B945" t="s">
        <v>4231</v>
      </c>
      <c r="C945" t="s">
        <v>35</v>
      </c>
      <c r="D945" t="s">
        <v>34</v>
      </c>
      <c r="E945" t="s">
        <v>36</v>
      </c>
      <c r="F945" t="s">
        <v>63</v>
      </c>
      <c r="G945" t="s">
        <v>63</v>
      </c>
      <c r="H945" s="3">
        <v>949870</v>
      </c>
      <c r="I945" t="s">
        <v>63</v>
      </c>
      <c r="J945" s="2">
        <v>70639</v>
      </c>
      <c r="K945" s="2">
        <v>0</v>
      </c>
      <c r="L945" s="2">
        <v>0</v>
      </c>
      <c r="M945" s="2">
        <v>-329252</v>
      </c>
      <c r="N945" s="2">
        <v>-329252</v>
      </c>
      <c r="O945" t="s">
        <v>4208</v>
      </c>
    </row>
    <row r="946" spans="1:15" x14ac:dyDescent="0.25">
      <c r="A946" s="1">
        <v>65486</v>
      </c>
      <c r="B946" t="s">
        <v>3082</v>
      </c>
      <c r="C946" t="s">
        <v>35</v>
      </c>
      <c r="D946" t="s">
        <v>34</v>
      </c>
      <c r="E946" t="s">
        <v>23</v>
      </c>
      <c r="F946" t="s">
        <v>63</v>
      </c>
      <c r="G946" t="s">
        <v>63</v>
      </c>
      <c r="H946" s="3">
        <v>3019584</v>
      </c>
      <c r="I946" t="s">
        <v>63</v>
      </c>
      <c r="J946" s="2">
        <v>0</v>
      </c>
      <c r="K946" s="2">
        <v>2040</v>
      </c>
      <c r="L946" s="2">
        <v>0</v>
      </c>
      <c r="M946" s="2">
        <v>-164799</v>
      </c>
      <c r="N946" s="2">
        <v>-164799</v>
      </c>
      <c r="O946" t="s">
        <v>3074</v>
      </c>
    </row>
    <row r="947" spans="1:15" x14ac:dyDescent="0.25">
      <c r="A947" s="1">
        <v>64415</v>
      </c>
      <c r="B947" t="s">
        <v>287</v>
      </c>
      <c r="C947" t="s">
        <v>35</v>
      </c>
      <c r="D947" t="s">
        <v>34</v>
      </c>
      <c r="E947" t="s">
        <v>23</v>
      </c>
      <c r="F947" t="s">
        <v>63</v>
      </c>
      <c r="G947" t="s">
        <v>63</v>
      </c>
      <c r="H947" s="3">
        <v>1129671</v>
      </c>
      <c r="I947" t="s">
        <v>63</v>
      </c>
      <c r="J947" s="2">
        <v>120864</v>
      </c>
      <c r="K947" s="2">
        <v>0</v>
      </c>
      <c r="L947" s="2">
        <v>0</v>
      </c>
      <c r="M947" s="2">
        <v>-218666</v>
      </c>
      <c r="N947" s="2">
        <v>-218666</v>
      </c>
      <c r="O947" t="s">
        <v>4283</v>
      </c>
    </row>
    <row r="948" spans="1:15" x14ac:dyDescent="0.25">
      <c r="A948" s="1">
        <v>66285</v>
      </c>
      <c r="B948" t="s">
        <v>913</v>
      </c>
      <c r="C948" t="s">
        <v>35</v>
      </c>
      <c r="D948" t="s">
        <v>34</v>
      </c>
      <c r="E948" t="s">
        <v>36</v>
      </c>
      <c r="F948" t="s">
        <v>63</v>
      </c>
      <c r="G948" t="s">
        <v>63</v>
      </c>
      <c r="H948" s="3">
        <v>11728417</v>
      </c>
      <c r="I948" t="s">
        <v>63</v>
      </c>
      <c r="J948" s="2">
        <v>91101</v>
      </c>
      <c r="K948" s="2">
        <v>0</v>
      </c>
      <c r="L948" s="2">
        <v>0</v>
      </c>
      <c r="M948" s="2">
        <v>-653247</v>
      </c>
      <c r="N948" s="2">
        <v>-653247</v>
      </c>
      <c r="O948" t="s">
        <v>900</v>
      </c>
    </row>
    <row r="949" spans="1:15" x14ac:dyDescent="0.25">
      <c r="A949" s="1">
        <v>64985</v>
      </c>
      <c r="B949" t="s">
        <v>1392</v>
      </c>
      <c r="C949" t="s">
        <v>35</v>
      </c>
      <c r="D949" t="s">
        <v>34</v>
      </c>
      <c r="E949" t="s">
        <v>36</v>
      </c>
      <c r="F949" t="s">
        <v>63</v>
      </c>
      <c r="G949" t="s">
        <v>63</v>
      </c>
      <c r="H949" s="3">
        <v>2080889</v>
      </c>
      <c r="I949" t="s">
        <v>63</v>
      </c>
      <c r="J949" s="2">
        <v>48736</v>
      </c>
      <c r="K949" s="2">
        <v>0</v>
      </c>
      <c r="L949" s="2">
        <v>0</v>
      </c>
      <c r="M949" s="2">
        <v>-145175</v>
      </c>
      <c r="N949" s="2">
        <v>-145175</v>
      </c>
      <c r="O949" t="s">
        <v>1377</v>
      </c>
    </row>
    <row r="950" spans="1:15" x14ac:dyDescent="0.25">
      <c r="A950" s="1">
        <v>62763</v>
      </c>
      <c r="B950" t="s">
        <v>2775</v>
      </c>
      <c r="C950" t="s">
        <v>35</v>
      </c>
      <c r="D950" t="s">
        <v>34</v>
      </c>
      <c r="E950" t="s">
        <v>23</v>
      </c>
      <c r="F950" t="s">
        <v>63</v>
      </c>
      <c r="G950" t="s">
        <v>63</v>
      </c>
      <c r="H950" s="3">
        <v>1550439</v>
      </c>
      <c r="I950" t="s">
        <v>21</v>
      </c>
      <c r="J950" s="2">
        <v>0</v>
      </c>
      <c r="K950" s="2">
        <v>0</v>
      </c>
      <c r="L950" s="2">
        <v>0</v>
      </c>
      <c r="M950" s="2">
        <v>-311607</v>
      </c>
      <c r="N950" s="2">
        <v>-311607</v>
      </c>
      <c r="O950" t="s">
        <v>2726</v>
      </c>
    </row>
    <row r="951" spans="1:15" x14ac:dyDescent="0.25">
      <c r="A951" s="1">
        <v>63276</v>
      </c>
      <c r="B951" t="s">
        <v>2831</v>
      </c>
      <c r="C951" t="s">
        <v>35</v>
      </c>
      <c r="D951" t="s">
        <v>34</v>
      </c>
      <c r="E951" t="s">
        <v>36</v>
      </c>
      <c r="F951" t="s">
        <v>63</v>
      </c>
      <c r="G951" t="s">
        <v>63</v>
      </c>
      <c r="H951" s="3">
        <v>360810</v>
      </c>
      <c r="I951" t="s">
        <v>21</v>
      </c>
      <c r="J951" s="2">
        <v>0</v>
      </c>
      <c r="K951" s="2">
        <v>0</v>
      </c>
      <c r="L951" s="2">
        <v>0</v>
      </c>
      <c r="M951" s="2">
        <v>-168982</v>
      </c>
      <c r="N951" s="2">
        <v>-168982</v>
      </c>
      <c r="O951" t="s">
        <v>2726</v>
      </c>
    </row>
    <row r="952" spans="1:15" x14ac:dyDescent="0.25">
      <c r="A952" s="1">
        <v>63522</v>
      </c>
      <c r="B952" t="s">
        <v>2936</v>
      </c>
      <c r="C952" t="s">
        <v>35</v>
      </c>
      <c r="D952" t="s">
        <v>34</v>
      </c>
      <c r="E952" t="s">
        <v>23</v>
      </c>
      <c r="F952" t="s">
        <v>63</v>
      </c>
      <c r="G952" t="s">
        <v>63</v>
      </c>
      <c r="H952" s="3">
        <v>3027499</v>
      </c>
      <c r="I952" t="s">
        <v>63</v>
      </c>
      <c r="J952" s="2">
        <v>95303</v>
      </c>
      <c r="K952" s="2">
        <v>0</v>
      </c>
      <c r="L952" s="2">
        <v>0</v>
      </c>
      <c r="M952" s="2">
        <v>-114978</v>
      </c>
      <c r="N952" s="2">
        <v>-115793</v>
      </c>
      <c r="O952" t="s">
        <v>4366</v>
      </c>
    </row>
    <row r="953" spans="1:15" x14ac:dyDescent="0.25">
      <c r="A953" s="1">
        <v>62500</v>
      </c>
      <c r="B953" t="s">
        <v>1184</v>
      </c>
      <c r="C953" t="s">
        <v>35</v>
      </c>
      <c r="D953" t="s">
        <v>34</v>
      </c>
      <c r="E953" t="s">
        <v>23</v>
      </c>
      <c r="F953" t="s">
        <v>63</v>
      </c>
      <c r="G953" t="s">
        <v>63</v>
      </c>
      <c r="H953" s="3">
        <v>3092737</v>
      </c>
      <c r="I953" t="s">
        <v>21</v>
      </c>
      <c r="J953" s="2">
        <v>0</v>
      </c>
      <c r="K953" s="2">
        <v>0</v>
      </c>
      <c r="L953" s="2">
        <v>0</v>
      </c>
      <c r="M953" s="2">
        <v>-1075705</v>
      </c>
      <c r="N953" s="2">
        <v>-1075705</v>
      </c>
      <c r="O953" t="s">
        <v>1162</v>
      </c>
    </row>
    <row r="954" spans="1:15" x14ac:dyDescent="0.25">
      <c r="A954" s="1">
        <v>66713</v>
      </c>
      <c r="B954" t="s">
        <v>3916</v>
      </c>
      <c r="C954" t="s">
        <v>35</v>
      </c>
      <c r="D954" t="s">
        <v>34</v>
      </c>
      <c r="E954" t="s">
        <v>36</v>
      </c>
      <c r="F954" t="s">
        <v>63</v>
      </c>
      <c r="G954" t="s">
        <v>63</v>
      </c>
      <c r="H954" s="3">
        <v>11193957</v>
      </c>
      <c r="I954" t="s">
        <v>21</v>
      </c>
      <c r="J954" s="2">
        <v>0</v>
      </c>
      <c r="K954" s="2">
        <v>0</v>
      </c>
      <c r="L954" s="2">
        <v>0</v>
      </c>
      <c r="M954" s="2">
        <v>1251331</v>
      </c>
      <c r="N954" s="2">
        <v>1251331</v>
      </c>
      <c r="O954" t="s">
        <v>3904</v>
      </c>
    </row>
    <row r="955" spans="1:15" x14ac:dyDescent="0.25">
      <c r="A955" s="1">
        <v>65737</v>
      </c>
      <c r="B955" t="s">
        <v>886</v>
      </c>
      <c r="C955" t="s">
        <v>35</v>
      </c>
      <c r="D955" t="s">
        <v>34</v>
      </c>
      <c r="E955" t="s">
        <v>36</v>
      </c>
      <c r="F955" t="s">
        <v>63</v>
      </c>
      <c r="G955" t="s">
        <v>63</v>
      </c>
      <c r="H955" s="3">
        <v>4325601</v>
      </c>
      <c r="I955" t="s">
        <v>63</v>
      </c>
      <c r="J955" s="2">
        <v>35995</v>
      </c>
      <c r="K955" s="2">
        <v>0</v>
      </c>
      <c r="L955" s="2">
        <v>0</v>
      </c>
      <c r="M955" s="2">
        <v>-229040</v>
      </c>
      <c r="N955" s="2">
        <v>-229040</v>
      </c>
      <c r="O955" t="s">
        <v>882</v>
      </c>
    </row>
    <row r="956" spans="1:15" x14ac:dyDescent="0.25">
      <c r="A956" s="1">
        <v>65064</v>
      </c>
      <c r="B956" t="s">
        <v>1374</v>
      </c>
      <c r="C956" t="s">
        <v>35</v>
      </c>
      <c r="D956" t="s">
        <v>34</v>
      </c>
      <c r="E956" t="s">
        <v>36</v>
      </c>
      <c r="F956" t="s">
        <v>63</v>
      </c>
      <c r="G956" t="s">
        <v>63</v>
      </c>
      <c r="H956" s="3">
        <v>4278088</v>
      </c>
      <c r="I956" t="s">
        <v>63</v>
      </c>
      <c r="J956" s="2">
        <v>0</v>
      </c>
      <c r="K956" s="2">
        <v>17065</v>
      </c>
      <c r="L956" s="2">
        <v>0</v>
      </c>
      <c r="M956" s="2">
        <v>-214749</v>
      </c>
      <c r="N956" s="2">
        <v>-214749</v>
      </c>
      <c r="O956" t="s">
        <v>4365</v>
      </c>
    </row>
    <row r="957" spans="1:15" x14ac:dyDescent="0.25">
      <c r="A957" s="1">
        <v>63068</v>
      </c>
      <c r="B957" t="s">
        <v>1268</v>
      </c>
      <c r="C957" t="s">
        <v>35</v>
      </c>
      <c r="D957" t="s">
        <v>34</v>
      </c>
      <c r="E957" t="s">
        <v>23</v>
      </c>
      <c r="F957" t="s">
        <v>63</v>
      </c>
      <c r="G957" t="s">
        <v>63</v>
      </c>
      <c r="H957" s="3">
        <v>1997201</v>
      </c>
      <c r="I957" t="s">
        <v>63</v>
      </c>
      <c r="J957" s="2">
        <v>23516</v>
      </c>
      <c r="K957" s="2">
        <v>0</v>
      </c>
      <c r="L957" s="2">
        <v>0</v>
      </c>
      <c r="M957" s="2">
        <v>-43992</v>
      </c>
      <c r="N957" s="2">
        <v>-43992</v>
      </c>
      <c r="O957" t="s">
        <v>1256</v>
      </c>
    </row>
    <row r="958" spans="1:15" x14ac:dyDescent="0.25">
      <c r="A958" s="1">
        <v>78554</v>
      </c>
      <c r="B958" t="s">
        <v>72</v>
      </c>
      <c r="C958" t="s">
        <v>35</v>
      </c>
      <c r="D958" t="s">
        <v>34</v>
      </c>
      <c r="E958" t="s">
        <v>23</v>
      </c>
      <c r="F958" t="s">
        <v>63</v>
      </c>
      <c r="G958" t="s">
        <v>21</v>
      </c>
      <c r="H958" s="3">
        <v>1296770</v>
      </c>
      <c r="I958" t="s">
        <v>63</v>
      </c>
      <c r="J958" s="2">
        <v>0</v>
      </c>
      <c r="K958" s="2">
        <v>0</v>
      </c>
      <c r="L958" s="2">
        <v>0</v>
      </c>
      <c r="M958" s="2">
        <v>3221</v>
      </c>
      <c r="N958" s="2">
        <v>3221</v>
      </c>
      <c r="O958" t="s">
        <v>57</v>
      </c>
    </row>
    <row r="959" spans="1:15" x14ac:dyDescent="0.25">
      <c r="A959" s="1">
        <v>60654</v>
      </c>
      <c r="B959" t="s">
        <v>3533</v>
      </c>
      <c r="C959" t="s">
        <v>35</v>
      </c>
      <c r="D959" t="s">
        <v>34</v>
      </c>
      <c r="E959" t="s">
        <v>23</v>
      </c>
      <c r="F959" t="s">
        <v>63</v>
      </c>
      <c r="G959" t="s">
        <v>63</v>
      </c>
      <c r="H959" s="3">
        <v>-684795</v>
      </c>
      <c r="I959" t="s">
        <v>63</v>
      </c>
      <c r="J959" s="2">
        <v>15465</v>
      </c>
      <c r="K959" s="2">
        <v>0</v>
      </c>
      <c r="L959" s="2">
        <v>0</v>
      </c>
      <c r="M959" s="2">
        <v>-268887</v>
      </c>
      <c r="N959" s="2">
        <v>-268887</v>
      </c>
      <c r="O959" t="s">
        <v>3513</v>
      </c>
    </row>
    <row r="960" spans="1:15" x14ac:dyDescent="0.25">
      <c r="A960" s="1">
        <v>65403</v>
      </c>
      <c r="B960" t="s">
        <v>401</v>
      </c>
      <c r="C960" t="s">
        <v>35</v>
      </c>
      <c r="D960" t="s">
        <v>34</v>
      </c>
      <c r="E960" t="s">
        <v>23</v>
      </c>
      <c r="F960" t="s">
        <v>63</v>
      </c>
      <c r="G960" t="s">
        <v>63</v>
      </c>
      <c r="H960" s="3">
        <v>5195811</v>
      </c>
      <c r="I960" t="s">
        <v>63</v>
      </c>
      <c r="J960" s="2">
        <v>55371</v>
      </c>
      <c r="K960" s="2">
        <v>0</v>
      </c>
      <c r="L960" s="2">
        <v>0</v>
      </c>
      <c r="M960" s="2">
        <v>-308381</v>
      </c>
      <c r="N960" s="2">
        <v>-308381</v>
      </c>
      <c r="O960" t="s">
        <v>378</v>
      </c>
    </row>
    <row r="961" spans="1:15" x14ac:dyDescent="0.25">
      <c r="A961" s="1">
        <v>61732</v>
      </c>
      <c r="B961" t="s">
        <v>3781</v>
      </c>
      <c r="C961" t="s">
        <v>35</v>
      </c>
      <c r="D961" t="s">
        <v>34</v>
      </c>
      <c r="E961" t="s">
        <v>23</v>
      </c>
      <c r="F961" t="s">
        <v>63</v>
      </c>
      <c r="G961" t="s">
        <v>63</v>
      </c>
      <c r="H961" s="3">
        <v>-315737</v>
      </c>
      <c r="I961" t="s">
        <v>63</v>
      </c>
      <c r="J961" s="2">
        <v>21525</v>
      </c>
      <c r="K961" s="2">
        <v>0</v>
      </c>
      <c r="L961" s="2">
        <v>0</v>
      </c>
      <c r="M961" s="2">
        <v>-35843</v>
      </c>
      <c r="N961" s="2">
        <v>-35843</v>
      </c>
      <c r="O961" t="s">
        <v>3777</v>
      </c>
    </row>
    <row r="962" spans="1:15" x14ac:dyDescent="0.25">
      <c r="A962" s="1">
        <v>66182</v>
      </c>
      <c r="B962" t="s">
        <v>3832</v>
      </c>
      <c r="C962" t="s">
        <v>35</v>
      </c>
      <c r="D962" t="s">
        <v>34</v>
      </c>
      <c r="E962" t="s">
        <v>36</v>
      </c>
      <c r="F962" t="s">
        <v>63</v>
      </c>
      <c r="G962" t="s">
        <v>63</v>
      </c>
      <c r="H962" s="3">
        <v>3801606</v>
      </c>
      <c r="I962" t="s">
        <v>63</v>
      </c>
      <c r="J962" s="2">
        <v>53553</v>
      </c>
      <c r="K962" s="2">
        <v>0</v>
      </c>
      <c r="L962" s="2">
        <v>0</v>
      </c>
      <c r="M962" s="2">
        <v>-241156</v>
      </c>
      <c r="N962" s="2">
        <v>-241156</v>
      </c>
      <c r="O962" t="s">
        <v>3823</v>
      </c>
    </row>
    <row r="963" spans="1:15" x14ac:dyDescent="0.25">
      <c r="A963" s="1">
        <v>63077</v>
      </c>
      <c r="B963" t="s">
        <v>1087</v>
      </c>
      <c r="C963" t="s">
        <v>35</v>
      </c>
      <c r="D963" t="s">
        <v>34</v>
      </c>
      <c r="E963" t="s">
        <v>23</v>
      </c>
      <c r="F963" t="s">
        <v>63</v>
      </c>
      <c r="G963" t="s">
        <v>63</v>
      </c>
      <c r="H963" s="3">
        <v>3270300</v>
      </c>
      <c r="I963" t="s">
        <v>21</v>
      </c>
      <c r="J963" s="2">
        <v>0</v>
      </c>
      <c r="K963" s="2">
        <v>0</v>
      </c>
      <c r="L963" s="2">
        <v>0</v>
      </c>
      <c r="M963" s="2">
        <v>-140335</v>
      </c>
      <c r="N963" s="2">
        <v>-140335</v>
      </c>
      <c r="O963" t="s">
        <v>1071</v>
      </c>
    </row>
    <row r="964" spans="1:15" x14ac:dyDescent="0.25">
      <c r="A964" s="1">
        <v>61115</v>
      </c>
      <c r="B964" t="s">
        <v>2529</v>
      </c>
      <c r="C964" t="s">
        <v>35</v>
      </c>
      <c r="D964" t="s">
        <v>34</v>
      </c>
      <c r="E964" t="s">
        <v>23</v>
      </c>
      <c r="F964" t="s">
        <v>63</v>
      </c>
      <c r="G964" t="s">
        <v>63</v>
      </c>
      <c r="H964" s="3">
        <v>1341398</v>
      </c>
      <c r="I964" t="s">
        <v>63</v>
      </c>
      <c r="J964" s="2">
        <v>22086</v>
      </c>
      <c r="K964" s="2">
        <v>0</v>
      </c>
      <c r="L964" s="2">
        <v>0</v>
      </c>
      <c r="M964" s="2">
        <v>-153066</v>
      </c>
      <c r="N964" s="2">
        <v>-150616</v>
      </c>
      <c r="O964" t="s">
        <v>27</v>
      </c>
    </row>
    <row r="965" spans="1:15" x14ac:dyDescent="0.25">
      <c r="A965" s="1">
        <v>65092</v>
      </c>
      <c r="B965" t="s">
        <v>4218</v>
      </c>
      <c r="C965" t="s">
        <v>35</v>
      </c>
      <c r="D965" t="s">
        <v>34</v>
      </c>
      <c r="E965" t="s">
        <v>36</v>
      </c>
      <c r="F965" t="s">
        <v>63</v>
      </c>
      <c r="G965" t="s">
        <v>63</v>
      </c>
      <c r="H965" s="3">
        <v>6924245</v>
      </c>
      <c r="I965" t="s">
        <v>21</v>
      </c>
      <c r="J965" s="2">
        <v>0</v>
      </c>
      <c r="K965" s="2">
        <v>0</v>
      </c>
      <c r="L965" s="2">
        <v>0</v>
      </c>
      <c r="M965" s="2">
        <v>-647507</v>
      </c>
      <c r="N965" s="2">
        <v>-647507</v>
      </c>
      <c r="O965" t="s">
        <v>4208</v>
      </c>
    </row>
    <row r="966" spans="1:15" x14ac:dyDescent="0.25">
      <c r="A966" s="1">
        <v>62837</v>
      </c>
      <c r="B966" t="s">
        <v>2696</v>
      </c>
      <c r="C966" t="s">
        <v>35</v>
      </c>
      <c r="D966" t="s">
        <v>34</v>
      </c>
      <c r="E966" t="s">
        <v>23</v>
      </c>
      <c r="F966" t="s">
        <v>63</v>
      </c>
      <c r="G966" t="s">
        <v>63</v>
      </c>
      <c r="H966" s="3">
        <v>2661315</v>
      </c>
      <c r="I966" t="s">
        <v>21</v>
      </c>
      <c r="J966" s="2">
        <v>0</v>
      </c>
      <c r="K966" s="2">
        <v>0</v>
      </c>
      <c r="L966" s="2">
        <v>0</v>
      </c>
      <c r="M966" s="2">
        <v>2782</v>
      </c>
      <c r="N966" s="2">
        <v>2782</v>
      </c>
      <c r="O966" t="s">
        <v>2637</v>
      </c>
    </row>
    <row r="967" spans="1:15" x14ac:dyDescent="0.25">
      <c r="A967" s="1">
        <v>66255</v>
      </c>
      <c r="B967" t="s">
        <v>3161</v>
      </c>
      <c r="C967" t="s">
        <v>35</v>
      </c>
      <c r="D967" t="s">
        <v>34</v>
      </c>
      <c r="E967" t="s">
        <v>23</v>
      </c>
      <c r="F967" t="s">
        <v>63</v>
      </c>
      <c r="G967" t="s">
        <v>63</v>
      </c>
      <c r="H967" s="3">
        <v>1688477</v>
      </c>
      <c r="I967" t="s">
        <v>63</v>
      </c>
      <c r="J967" s="2">
        <v>0</v>
      </c>
      <c r="K967" s="2">
        <v>44712</v>
      </c>
      <c r="L967" s="2">
        <v>0</v>
      </c>
      <c r="M967" s="2">
        <v>-250942</v>
      </c>
      <c r="N967" s="2">
        <v>-250942</v>
      </c>
      <c r="O967" t="s">
        <v>3146</v>
      </c>
    </row>
    <row r="968" spans="1:15" x14ac:dyDescent="0.25">
      <c r="A968" s="1">
        <v>67380</v>
      </c>
      <c r="B968" t="s">
        <v>3811</v>
      </c>
      <c r="C968" t="s">
        <v>35</v>
      </c>
      <c r="D968" t="s">
        <v>34</v>
      </c>
      <c r="E968" t="s">
        <v>36</v>
      </c>
      <c r="F968" t="s">
        <v>63</v>
      </c>
      <c r="G968" t="s">
        <v>21</v>
      </c>
      <c r="H968" s="3">
        <v>4218718</v>
      </c>
      <c r="I968" t="s">
        <v>63</v>
      </c>
      <c r="J968" s="2">
        <v>0</v>
      </c>
      <c r="K968" s="2">
        <v>20223</v>
      </c>
      <c r="L968" s="2">
        <v>0</v>
      </c>
      <c r="M968" s="2">
        <v>-184426</v>
      </c>
      <c r="N968" s="2">
        <v>-184426</v>
      </c>
      <c r="O968" t="s">
        <v>3809</v>
      </c>
    </row>
    <row r="969" spans="1:15" x14ac:dyDescent="0.25">
      <c r="A969" s="1">
        <v>66305</v>
      </c>
      <c r="B969" t="s">
        <v>468</v>
      </c>
      <c r="C969" t="s">
        <v>35</v>
      </c>
      <c r="D969" t="s">
        <v>34</v>
      </c>
      <c r="E969" t="s">
        <v>36</v>
      </c>
      <c r="F969" t="s">
        <v>63</v>
      </c>
      <c r="G969" t="s">
        <v>63</v>
      </c>
      <c r="H969" s="3">
        <v>7391784</v>
      </c>
      <c r="I969" t="s">
        <v>21</v>
      </c>
      <c r="J969" s="2">
        <v>0</v>
      </c>
      <c r="K969" s="2">
        <v>0</v>
      </c>
      <c r="L969" s="2">
        <v>0</v>
      </c>
      <c r="M969" s="2">
        <v>-499110</v>
      </c>
      <c r="N969" s="2">
        <v>-499110</v>
      </c>
      <c r="O969" t="s">
        <v>440</v>
      </c>
    </row>
    <row r="970" spans="1:15" x14ac:dyDescent="0.25">
      <c r="A970" s="1">
        <v>65356</v>
      </c>
      <c r="B970" t="s">
        <v>1683</v>
      </c>
      <c r="C970" t="s">
        <v>35</v>
      </c>
      <c r="D970" t="s">
        <v>34</v>
      </c>
      <c r="E970" t="s">
        <v>23</v>
      </c>
      <c r="F970" t="s">
        <v>63</v>
      </c>
      <c r="G970" t="s">
        <v>63</v>
      </c>
      <c r="H970" s="3">
        <v>5592731</v>
      </c>
      <c r="I970" t="s">
        <v>63</v>
      </c>
      <c r="J970" s="2">
        <v>55097</v>
      </c>
      <c r="K970" s="2">
        <v>0</v>
      </c>
      <c r="L970" s="2">
        <v>0</v>
      </c>
      <c r="M970" s="2">
        <v>-357809</v>
      </c>
      <c r="N970" s="2">
        <v>-357809</v>
      </c>
      <c r="O970" t="s">
        <v>1681</v>
      </c>
    </row>
    <row r="971" spans="1:15" x14ac:dyDescent="0.25">
      <c r="A971" s="1">
        <v>66645</v>
      </c>
      <c r="B971" t="s">
        <v>1718</v>
      </c>
      <c r="C971" t="s">
        <v>35</v>
      </c>
      <c r="D971" t="s">
        <v>34</v>
      </c>
      <c r="E971" t="s">
        <v>36</v>
      </c>
      <c r="F971" t="s">
        <v>63</v>
      </c>
      <c r="G971" t="s">
        <v>63</v>
      </c>
      <c r="H971" s="3">
        <v>7050433</v>
      </c>
      <c r="I971" t="s">
        <v>21</v>
      </c>
      <c r="J971" s="2">
        <v>0</v>
      </c>
      <c r="K971" s="2">
        <v>0</v>
      </c>
      <c r="L971" s="2">
        <v>0</v>
      </c>
      <c r="M971" s="2">
        <v>-739357</v>
      </c>
      <c r="N971" s="2">
        <v>-739357</v>
      </c>
      <c r="O971" t="s">
        <v>1713</v>
      </c>
    </row>
    <row r="972" spans="1:15" x14ac:dyDescent="0.25">
      <c r="A972" s="1">
        <v>66646</v>
      </c>
      <c r="B972" t="s">
        <v>1721</v>
      </c>
      <c r="C972" t="s">
        <v>35</v>
      </c>
      <c r="D972" t="s">
        <v>34</v>
      </c>
      <c r="E972" t="s">
        <v>23</v>
      </c>
      <c r="F972" t="s">
        <v>63</v>
      </c>
      <c r="G972" t="s">
        <v>63</v>
      </c>
      <c r="H972" s="3">
        <v>7685137</v>
      </c>
      <c r="I972" t="s">
        <v>21</v>
      </c>
      <c r="J972" s="2">
        <v>0</v>
      </c>
      <c r="K972" s="2">
        <v>0</v>
      </c>
      <c r="L972" s="2">
        <v>0</v>
      </c>
      <c r="M972" s="2">
        <v>-412312</v>
      </c>
      <c r="N972" s="2">
        <v>-412312</v>
      </c>
      <c r="O972" t="s">
        <v>1713</v>
      </c>
    </row>
    <row r="973" spans="1:15" x14ac:dyDescent="0.25">
      <c r="A973" s="1">
        <v>63494</v>
      </c>
      <c r="B973" t="s">
        <v>3704</v>
      </c>
      <c r="C973" t="s">
        <v>35</v>
      </c>
      <c r="D973" t="s">
        <v>34</v>
      </c>
      <c r="E973" t="s">
        <v>23</v>
      </c>
      <c r="F973" t="s">
        <v>63</v>
      </c>
      <c r="G973" t="s">
        <v>63</v>
      </c>
      <c r="H973" s="3">
        <v>1869816</v>
      </c>
      <c r="I973" t="s">
        <v>21</v>
      </c>
      <c r="J973" s="2">
        <v>0</v>
      </c>
      <c r="K973" s="2">
        <v>0</v>
      </c>
      <c r="L973" s="2">
        <v>0</v>
      </c>
      <c r="M973" s="2">
        <v>-185254</v>
      </c>
      <c r="N973" s="2">
        <v>-186256</v>
      </c>
      <c r="O973" t="s">
        <v>4364</v>
      </c>
    </row>
    <row r="974" spans="1:15" x14ac:dyDescent="0.25">
      <c r="A974" s="1">
        <v>61962</v>
      </c>
      <c r="B974" t="s">
        <v>2463</v>
      </c>
      <c r="C974" t="s">
        <v>35</v>
      </c>
      <c r="D974" t="s">
        <v>34</v>
      </c>
      <c r="E974" t="s">
        <v>23</v>
      </c>
      <c r="F974" t="s">
        <v>63</v>
      </c>
      <c r="G974" t="s">
        <v>63</v>
      </c>
      <c r="H974" s="3">
        <v>525173</v>
      </c>
      <c r="I974" t="s">
        <v>63</v>
      </c>
      <c r="J974" s="2">
        <v>8072</v>
      </c>
      <c r="K974" s="2">
        <v>0</v>
      </c>
      <c r="L974" s="2">
        <v>0</v>
      </c>
      <c r="M974" s="2">
        <v>-106696</v>
      </c>
      <c r="N974" s="2">
        <v>-106696</v>
      </c>
      <c r="O974" t="s">
        <v>2437</v>
      </c>
    </row>
    <row r="975" spans="1:15" x14ac:dyDescent="0.25">
      <c r="A975" s="1">
        <v>65431</v>
      </c>
      <c r="B975" t="s">
        <v>3031</v>
      </c>
      <c r="C975" t="s">
        <v>35</v>
      </c>
      <c r="D975" t="s">
        <v>34</v>
      </c>
      <c r="E975" t="s">
        <v>23</v>
      </c>
      <c r="F975" t="s">
        <v>63</v>
      </c>
      <c r="G975" t="s">
        <v>63</v>
      </c>
      <c r="H975" s="3">
        <v>5152122</v>
      </c>
      <c r="I975" t="s">
        <v>63</v>
      </c>
      <c r="J975" s="2">
        <v>0</v>
      </c>
      <c r="K975" s="2">
        <v>54142</v>
      </c>
      <c r="L975" s="2">
        <v>0</v>
      </c>
      <c r="M975" s="2">
        <v>-193682</v>
      </c>
      <c r="N975" s="2">
        <v>-193682</v>
      </c>
      <c r="O975" t="s">
        <v>2997</v>
      </c>
    </row>
    <row r="976" spans="1:15" x14ac:dyDescent="0.25">
      <c r="A976" s="1">
        <v>61173</v>
      </c>
      <c r="B976" t="s">
        <v>505</v>
      </c>
      <c r="C976" t="s">
        <v>35</v>
      </c>
      <c r="D976" t="s">
        <v>34</v>
      </c>
      <c r="E976" t="s">
        <v>36</v>
      </c>
      <c r="F976" t="s">
        <v>63</v>
      </c>
      <c r="G976" t="s">
        <v>63</v>
      </c>
      <c r="H976" s="3">
        <v>1204307</v>
      </c>
      <c r="I976" t="s">
        <v>63</v>
      </c>
      <c r="J976" s="2">
        <v>109072</v>
      </c>
      <c r="K976" s="2">
        <v>0</v>
      </c>
      <c r="L976" s="2">
        <v>0</v>
      </c>
      <c r="M976" s="2">
        <v>-437368</v>
      </c>
      <c r="N976" s="2">
        <v>-437368</v>
      </c>
      <c r="O976" t="s">
        <v>4363</v>
      </c>
    </row>
    <row r="977" spans="1:15" x14ac:dyDescent="0.25">
      <c r="A977" s="1">
        <v>65233</v>
      </c>
      <c r="B977" t="s">
        <v>3011</v>
      </c>
      <c r="C977" t="s">
        <v>35</v>
      </c>
      <c r="D977" t="s">
        <v>34</v>
      </c>
      <c r="E977" t="s">
        <v>23</v>
      </c>
      <c r="F977" t="s">
        <v>63</v>
      </c>
      <c r="G977" t="s">
        <v>63</v>
      </c>
      <c r="H977" s="3">
        <v>12022841</v>
      </c>
      <c r="I977" t="s">
        <v>63</v>
      </c>
      <c r="J977" s="2">
        <v>99978</v>
      </c>
      <c r="K977" s="2">
        <v>0</v>
      </c>
      <c r="L977" s="2">
        <v>0</v>
      </c>
      <c r="M977" s="2">
        <v>-502855</v>
      </c>
      <c r="N977" s="2">
        <v>-458922</v>
      </c>
      <c r="O977" t="s">
        <v>2997</v>
      </c>
    </row>
    <row r="978" spans="1:15" x14ac:dyDescent="0.25">
      <c r="A978" s="1">
        <v>61660</v>
      </c>
      <c r="B978" t="s">
        <v>870</v>
      </c>
      <c r="C978" t="s">
        <v>35</v>
      </c>
      <c r="D978" t="s">
        <v>34</v>
      </c>
      <c r="E978" t="s">
        <v>23</v>
      </c>
      <c r="F978" t="s">
        <v>63</v>
      </c>
      <c r="G978" t="s">
        <v>63</v>
      </c>
      <c r="H978" s="3">
        <v>-463825</v>
      </c>
      <c r="I978" t="s">
        <v>63</v>
      </c>
      <c r="J978" s="2">
        <v>67024</v>
      </c>
      <c r="K978" s="2">
        <v>0</v>
      </c>
      <c r="L978" s="2">
        <v>0</v>
      </c>
      <c r="M978" s="2">
        <v>-183181</v>
      </c>
      <c r="N978" s="2">
        <v>-232042</v>
      </c>
      <c r="O978" t="s">
        <v>865</v>
      </c>
    </row>
    <row r="979" spans="1:15" x14ac:dyDescent="0.25">
      <c r="A979" s="1">
        <v>65761</v>
      </c>
      <c r="B979" t="s">
        <v>1826</v>
      </c>
      <c r="C979" t="s">
        <v>35</v>
      </c>
      <c r="D979" t="s">
        <v>34</v>
      </c>
      <c r="E979" t="s">
        <v>23</v>
      </c>
      <c r="F979" t="s">
        <v>63</v>
      </c>
      <c r="G979" t="s">
        <v>63</v>
      </c>
      <c r="H979" s="3">
        <v>6742123</v>
      </c>
      <c r="I979" t="s">
        <v>63</v>
      </c>
      <c r="J979" s="2">
        <v>27213</v>
      </c>
      <c r="K979" s="2">
        <v>0</v>
      </c>
      <c r="L979" s="2">
        <v>0</v>
      </c>
      <c r="M979" s="2">
        <v>-264800</v>
      </c>
      <c r="N979" s="2">
        <v>-264800</v>
      </c>
      <c r="O979" t="s">
        <v>1813</v>
      </c>
    </row>
    <row r="980" spans="1:15" x14ac:dyDescent="0.25">
      <c r="A980" s="1">
        <v>78559</v>
      </c>
      <c r="B980" t="s">
        <v>3270</v>
      </c>
      <c r="C980" t="s">
        <v>35</v>
      </c>
      <c r="D980" t="s">
        <v>34</v>
      </c>
      <c r="E980" t="s">
        <v>23</v>
      </c>
      <c r="F980" t="s">
        <v>63</v>
      </c>
      <c r="G980" t="s">
        <v>21</v>
      </c>
      <c r="H980" s="3">
        <v>102895</v>
      </c>
      <c r="I980" t="s">
        <v>21</v>
      </c>
      <c r="J980" s="2">
        <v>0</v>
      </c>
      <c r="K980" s="2">
        <v>0</v>
      </c>
      <c r="L980" s="2">
        <v>0</v>
      </c>
      <c r="M980" s="2">
        <v>0</v>
      </c>
      <c r="N980" s="2">
        <v>0</v>
      </c>
      <c r="O980" t="s">
        <v>4362</v>
      </c>
    </row>
    <row r="981" spans="1:15" x14ac:dyDescent="0.25">
      <c r="A981" s="1">
        <v>61915</v>
      </c>
      <c r="B981" t="s">
        <v>2388</v>
      </c>
      <c r="C981" t="s">
        <v>35</v>
      </c>
      <c r="D981" t="s">
        <v>34</v>
      </c>
      <c r="E981" t="s">
        <v>23</v>
      </c>
      <c r="F981" t="s">
        <v>63</v>
      </c>
      <c r="G981" t="s">
        <v>63</v>
      </c>
      <c r="H981" s="3">
        <v>427468</v>
      </c>
      <c r="I981" t="s">
        <v>63</v>
      </c>
      <c r="J981" s="2">
        <v>4982</v>
      </c>
      <c r="K981" s="2">
        <v>0</v>
      </c>
      <c r="L981" s="2">
        <v>0</v>
      </c>
      <c r="M981" s="2">
        <v>-73405</v>
      </c>
      <c r="N981" s="2">
        <v>-73405</v>
      </c>
      <c r="O981" t="s">
        <v>2281</v>
      </c>
    </row>
    <row r="982" spans="1:15" x14ac:dyDescent="0.25">
      <c r="A982" s="1">
        <v>61024</v>
      </c>
      <c r="B982" t="s">
        <v>1200</v>
      </c>
      <c r="C982" t="s">
        <v>35</v>
      </c>
      <c r="D982" t="s">
        <v>34</v>
      </c>
      <c r="E982" t="s">
        <v>23</v>
      </c>
      <c r="F982" t="s">
        <v>63</v>
      </c>
      <c r="G982" t="s">
        <v>63</v>
      </c>
      <c r="H982" s="3">
        <v>-678155</v>
      </c>
      <c r="I982" t="s">
        <v>63</v>
      </c>
      <c r="J982" s="2">
        <v>49835</v>
      </c>
      <c r="K982" s="2">
        <v>0</v>
      </c>
      <c r="L982" s="2">
        <v>0</v>
      </c>
      <c r="M982" s="2">
        <v>-173506</v>
      </c>
      <c r="N982" s="2">
        <v>-173506</v>
      </c>
      <c r="O982" t="s">
        <v>4361</v>
      </c>
    </row>
    <row r="983" spans="1:15" x14ac:dyDescent="0.25">
      <c r="A983" s="1">
        <v>61520</v>
      </c>
      <c r="B983" t="s">
        <v>2203</v>
      </c>
      <c r="C983" t="s">
        <v>35</v>
      </c>
      <c r="D983" t="s">
        <v>34</v>
      </c>
      <c r="E983" t="s">
        <v>36</v>
      </c>
      <c r="F983" t="s">
        <v>21</v>
      </c>
      <c r="G983" t="s">
        <v>63</v>
      </c>
      <c r="H983" s="3">
        <v>752487</v>
      </c>
      <c r="I983" t="s">
        <v>63</v>
      </c>
      <c r="J983" s="2">
        <v>41879</v>
      </c>
      <c r="K983" s="2">
        <v>0</v>
      </c>
      <c r="L983" s="2">
        <v>0</v>
      </c>
      <c r="M983" s="2">
        <v>-76940</v>
      </c>
      <c r="N983" s="2">
        <v>-76940</v>
      </c>
      <c r="O983" t="s">
        <v>49</v>
      </c>
    </row>
    <row r="984" spans="1:15" x14ac:dyDescent="0.25">
      <c r="A984" s="1">
        <v>61539</v>
      </c>
      <c r="B984" t="s">
        <v>2210</v>
      </c>
      <c r="C984" t="s">
        <v>35</v>
      </c>
      <c r="D984" t="s">
        <v>34</v>
      </c>
      <c r="E984" t="s">
        <v>23</v>
      </c>
      <c r="F984" t="s">
        <v>63</v>
      </c>
      <c r="G984" t="s">
        <v>63</v>
      </c>
      <c r="H984" s="3">
        <v>554515</v>
      </c>
      <c r="I984" t="s">
        <v>63</v>
      </c>
      <c r="J984" s="2">
        <v>22468</v>
      </c>
      <c r="K984" s="2">
        <v>0</v>
      </c>
      <c r="L984" s="2">
        <v>0</v>
      </c>
      <c r="M984" s="2">
        <v>-126348</v>
      </c>
      <c r="N984" s="2">
        <v>-126348</v>
      </c>
      <c r="O984" t="s">
        <v>49</v>
      </c>
    </row>
    <row r="985" spans="1:15" x14ac:dyDescent="0.25">
      <c r="A985" s="1">
        <v>62802</v>
      </c>
      <c r="B985" t="s">
        <v>2615</v>
      </c>
      <c r="C985" t="s">
        <v>35</v>
      </c>
      <c r="D985" t="s">
        <v>34</v>
      </c>
      <c r="E985" t="s">
        <v>23</v>
      </c>
      <c r="F985" t="s">
        <v>63</v>
      </c>
      <c r="G985" t="s">
        <v>63</v>
      </c>
      <c r="H985" s="3">
        <v>1882848</v>
      </c>
      <c r="I985" t="s">
        <v>63</v>
      </c>
      <c r="J985" s="2">
        <v>86982</v>
      </c>
      <c r="K985" s="2">
        <v>0</v>
      </c>
      <c r="L985" s="2">
        <v>0</v>
      </c>
      <c r="M985" s="2">
        <v>70404</v>
      </c>
      <c r="N985" s="2">
        <v>69538</v>
      </c>
      <c r="O985" t="s">
        <v>27</v>
      </c>
    </row>
    <row r="986" spans="1:15" x14ac:dyDescent="0.25">
      <c r="A986" s="1">
        <v>62671</v>
      </c>
      <c r="B986" t="s">
        <v>1028</v>
      </c>
      <c r="C986" t="s">
        <v>35</v>
      </c>
      <c r="D986" t="s">
        <v>34</v>
      </c>
      <c r="E986" t="s">
        <v>36</v>
      </c>
      <c r="F986" t="s">
        <v>63</v>
      </c>
      <c r="G986" t="s">
        <v>63</v>
      </c>
      <c r="H986" s="3">
        <v>-1808574</v>
      </c>
      <c r="I986" t="s">
        <v>21</v>
      </c>
      <c r="J986" s="2">
        <v>0</v>
      </c>
      <c r="K986" s="2">
        <v>0</v>
      </c>
      <c r="L986" s="2">
        <v>0</v>
      </c>
      <c r="M986" s="2">
        <v>-659756</v>
      </c>
      <c r="N986" s="2">
        <v>-1104990</v>
      </c>
      <c r="O986" t="s">
        <v>4360</v>
      </c>
    </row>
    <row r="987" spans="1:15" x14ac:dyDescent="0.25">
      <c r="A987" s="1">
        <v>61902</v>
      </c>
      <c r="B987" t="s">
        <v>2007</v>
      </c>
      <c r="C987" t="s">
        <v>35</v>
      </c>
      <c r="D987" t="s">
        <v>34</v>
      </c>
      <c r="E987" t="s">
        <v>23</v>
      </c>
      <c r="F987" t="s">
        <v>63</v>
      </c>
      <c r="G987" t="s">
        <v>63</v>
      </c>
      <c r="H987" s="3">
        <v>830661</v>
      </c>
      <c r="I987" t="s">
        <v>63</v>
      </c>
      <c r="J987" s="2">
        <v>98551</v>
      </c>
      <c r="K987" s="2">
        <v>0</v>
      </c>
      <c r="L987" s="2">
        <v>0</v>
      </c>
      <c r="M987" s="2">
        <v>-150210</v>
      </c>
      <c r="N987" s="2">
        <v>-150210</v>
      </c>
      <c r="O987" t="s">
        <v>1991</v>
      </c>
    </row>
    <row r="988" spans="1:15" x14ac:dyDescent="0.25">
      <c r="A988" s="1">
        <v>67908</v>
      </c>
      <c r="B988" t="s">
        <v>672</v>
      </c>
      <c r="C988" t="s">
        <v>35</v>
      </c>
      <c r="D988" t="s">
        <v>34</v>
      </c>
      <c r="E988" t="s">
        <v>23</v>
      </c>
      <c r="F988" t="s">
        <v>63</v>
      </c>
      <c r="G988" t="s">
        <v>63</v>
      </c>
      <c r="H988" s="3">
        <v>521073</v>
      </c>
      <c r="I988" t="s">
        <v>21</v>
      </c>
      <c r="J988" s="2">
        <v>0</v>
      </c>
      <c r="K988" s="2">
        <v>0</v>
      </c>
      <c r="L988" s="2">
        <v>0</v>
      </c>
      <c r="M988" s="2">
        <v>-43191</v>
      </c>
      <c r="N988" s="2">
        <v>-43191</v>
      </c>
      <c r="O988" t="s">
        <v>666</v>
      </c>
    </row>
    <row r="989" spans="1:15" x14ac:dyDescent="0.25">
      <c r="A989" s="1">
        <v>64734</v>
      </c>
      <c r="B989" t="s">
        <v>3063</v>
      </c>
      <c r="C989" t="s">
        <v>35</v>
      </c>
      <c r="D989" t="s">
        <v>34</v>
      </c>
      <c r="E989" t="s">
        <v>23</v>
      </c>
      <c r="F989" t="s">
        <v>63</v>
      </c>
      <c r="G989" t="s">
        <v>63</v>
      </c>
      <c r="H989" s="3">
        <v>1763810</v>
      </c>
      <c r="I989" t="s">
        <v>63</v>
      </c>
      <c r="J989" s="2">
        <v>23740</v>
      </c>
      <c r="K989" s="2">
        <v>0</v>
      </c>
      <c r="L989" s="2">
        <v>0</v>
      </c>
      <c r="M989" s="2">
        <v>-197665</v>
      </c>
      <c r="N989" s="2">
        <v>-210199</v>
      </c>
      <c r="O989" t="s">
        <v>3045</v>
      </c>
    </row>
    <row r="990" spans="1:15" x14ac:dyDescent="0.25">
      <c r="A990" s="1">
        <v>64733</v>
      </c>
      <c r="B990" t="s">
        <v>3061</v>
      </c>
      <c r="C990" t="s">
        <v>35</v>
      </c>
      <c r="D990" t="s">
        <v>34</v>
      </c>
      <c r="E990" t="s">
        <v>23</v>
      </c>
      <c r="F990" t="s">
        <v>63</v>
      </c>
      <c r="G990" t="s">
        <v>63</v>
      </c>
      <c r="H990" s="3">
        <v>1385650</v>
      </c>
      <c r="I990" t="s">
        <v>63</v>
      </c>
      <c r="J990" s="2">
        <v>306070</v>
      </c>
      <c r="K990" s="2">
        <v>0</v>
      </c>
      <c r="L990" s="2">
        <v>0</v>
      </c>
      <c r="M990" s="2">
        <v>-519839</v>
      </c>
      <c r="N990" s="2">
        <v>-516658</v>
      </c>
      <c r="O990" t="s">
        <v>3045</v>
      </c>
    </row>
    <row r="991" spans="1:15" x14ac:dyDescent="0.25">
      <c r="A991" s="1">
        <v>65663</v>
      </c>
      <c r="B991" t="s">
        <v>1780</v>
      </c>
      <c r="C991" t="s">
        <v>35</v>
      </c>
      <c r="D991" t="s">
        <v>34</v>
      </c>
      <c r="E991" t="s">
        <v>23</v>
      </c>
      <c r="F991" t="s">
        <v>63</v>
      </c>
      <c r="G991" t="s">
        <v>63</v>
      </c>
      <c r="H991" s="3">
        <v>838685</v>
      </c>
      <c r="I991" t="s">
        <v>63</v>
      </c>
      <c r="J991" s="2">
        <v>15270</v>
      </c>
      <c r="K991" s="2">
        <v>0</v>
      </c>
      <c r="L991" s="2">
        <v>0</v>
      </c>
      <c r="M991" s="2">
        <v>-195803</v>
      </c>
      <c r="N991" s="2">
        <v>-195803</v>
      </c>
      <c r="O991" t="s">
        <v>1767</v>
      </c>
    </row>
    <row r="992" spans="1:15" x14ac:dyDescent="0.25">
      <c r="A992" s="1">
        <v>65982</v>
      </c>
      <c r="B992" t="s">
        <v>461</v>
      </c>
      <c r="C992" t="s">
        <v>35</v>
      </c>
      <c r="D992" t="s">
        <v>34</v>
      </c>
      <c r="E992" t="s">
        <v>23</v>
      </c>
      <c r="F992" t="s">
        <v>63</v>
      </c>
      <c r="G992" t="s">
        <v>63</v>
      </c>
      <c r="H992" s="3">
        <v>6667067</v>
      </c>
      <c r="I992" t="s">
        <v>63</v>
      </c>
      <c r="J992" s="2">
        <v>107615</v>
      </c>
      <c r="K992" s="2">
        <v>0</v>
      </c>
      <c r="L992" s="2">
        <v>0</v>
      </c>
      <c r="M992" s="2">
        <v>-449644</v>
      </c>
      <c r="N992" s="2">
        <v>-449644</v>
      </c>
      <c r="O992" t="s">
        <v>440</v>
      </c>
    </row>
    <row r="993" spans="1:15" x14ac:dyDescent="0.25">
      <c r="A993" s="1">
        <v>65774</v>
      </c>
      <c r="B993" t="s">
        <v>3112</v>
      </c>
      <c r="C993" t="s">
        <v>35</v>
      </c>
      <c r="D993" t="s">
        <v>34</v>
      </c>
      <c r="E993" t="s">
        <v>36</v>
      </c>
      <c r="F993" t="s">
        <v>63</v>
      </c>
      <c r="G993" t="s">
        <v>63</v>
      </c>
      <c r="H993" s="3">
        <v>6987811</v>
      </c>
      <c r="I993" t="s">
        <v>63</v>
      </c>
      <c r="J993" s="2">
        <v>142985</v>
      </c>
      <c r="K993" s="2">
        <v>0</v>
      </c>
      <c r="L993" s="2">
        <v>0</v>
      </c>
      <c r="M993" s="2">
        <v>-581746</v>
      </c>
      <c r="N993" s="2">
        <v>-581746</v>
      </c>
      <c r="O993" t="s">
        <v>3074</v>
      </c>
    </row>
    <row r="994" spans="1:15" x14ac:dyDescent="0.25">
      <c r="A994" s="1">
        <v>60664</v>
      </c>
      <c r="B994" t="s">
        <v>3601</v>
      </c>
      <c r="C994" t="s">
        <v>35</v>
      </c>
      <c r="D994" t="s">
        <v>34</v>
      </c>
      <c r="E994" t="s">
        <v>23</v>
      </c>
      <c r="F994" t="s">
        <v>63</v>
      </c>
      <c r="G994" t="s">
        <v>63</v>
      </c>
      <c r="H994" s="3">
        <v>-78975</v>
      </c>
      <c r="I994" t="s">
        <v>63</v>
      </c>
      <c r="J994" s="2">
        <v>0</v>
      </c>
      <c r="K994" s="2">
        <v>381829</v>
      </c>
      <c r="L994" s="2">
        <v>0</v>
      </c>
      <c r="M994" s="2">
        <v>-355465</v>
      </c>
      <c r="N994" s="2">
        <v>-401986</v>
      </c>
      <c r="O994" t="s">
        <v>3589</v>
      </c>
    </row>
    <row r="995" spans="1:15" x14ac:dyDescent="0.25">
      <c r="A995" s="1">
        <v>61151</v>
      </c>
      <c r="B995" t="s">
        <v>4359</v>
      </c>
      <c r="C995" t="s">
        <v>35</v>
      </c>
      <c r="D995" t="s">
        <v>34</v>
      </c>
      <c r="E995" t="s">
        <v>36</v>
      </c>
      <c r="F995" t="s">
        <v>63</v>
      </c>
      <c r="G995" t="s">
        <v>21</v>
      </c>
      <c r="H995" s="3">
        <v>0</v>
      </c>
      <c r="I995" t="s">
        <v>21</v>
      </c>
      <c r="J995" s="2">
        <v>0</v>
      </c>
      <c r="K995" s="2">
        <v>0</v>
      </c>
      <c r="L995" s="2">
        <v>0</v>
      </c>
      <c r="M995" s="2">
        <v>0</v>
      </c>
      <c r="N995" s="2">
        <v>0</v>
      </c>
      <c r="O995" t="s">
        <v>4358</v>
      </c>
    </row>
    <row r="996" spans="1:15" x14ac:dyDescent="0.25">
      <c r="A996" s="1">
        <v>65246</v>
      </c>
      <c r="B996" t="s">
        <v>1676</v>
      </c>
      <c r="C996" t="s">
        <v>35</v>
      </c>
      <c r="D996" t="s">
        <v>34</v>
      </c>
      <c r="E996" t="s">
        <v>36</v>
      </c>
      <c r="F996" t="s">
        <v>63</v>
      </c>
      <c r="G996" t="s">
        <v>63</v>
      </c>
      <c r="H996" s="3">
        <v>9124851</v>
      </c>
      <c r="I996" t="s">
        <v>63</v>
      </c>
      <c r="J996" s="2">
        <v>39881</v>
      </c>
      <c r="K996" s="2">
        <v>0</v>
      </c>
      <c r="L996" s="2">
        <v>0</v>
      </c>
      <c r="M996" s="2">
        <v>-587327</v>
      </c>
      <c r="N996" s="2">
        <v>-587327</v>
      </c>
      <c r="O996" t="s">
        <v>1665</v>
      </c>
    </row>
    <row r="997" spans="1:15" x14ac:dyDescent="0.25">
      <c r="A997" s="1">
        <v>78366</v>
      </c>
      <c r="B997" t="s">
        <v>1594</v>
      </c>
      <c r="C997" t="s">
        <v>35</v>
      </c>
      <c r="D997" t="s">
        <v>34</v>
      </c>
      <c r="E997" t="s">
        <v>23</v>
      </c>
      <c r="F997" t="s">
        <v>63</v>
      </c>
      <c r="G997" t="s">
        <v>63</v>
      </c>
      <c r="H997" s="3">
        <v>1862690</v>
      </c>
      <c r="I997" t="s">
        <v>63</v>
      </c>
      <c r="J997" s="2">
        <v>0</v>
      </c>
      <c r="K997" s="2">
        <v>0</v>
      </c>
      <c r="L997" s="2">
        <v>0</v>
      </c>
      <c r="M997" s="2">
        <v>0</v>
      </c>
      <c r="N997" s="2">
        <v>0</v>
      </c>
      <c r="O997" t="s">
        <v>1588</v>
      </c>
    </row>
    <row r="998" spans="1:15" x14ac:dyDescent="0.25">
      <c r="A998" s="1">
        <v>65924</v>
      </c>
      <c r="B998" t="s">
        <v>3150</v>
      </c>
      <c r="C998" t="s">
        <v>35</v>
      </c>
      <c r="D998" t="s">
        <v>34</v>
      </c>
      <c r="E998" t="s">
        <v>23</v>
      </c>
      <c r="F998" t="s">
        <v>63</v>
      </c>
      <c r="G998" t="s">
        <v>63</v>
      </c>
      <c r="H998" s="3">
        <v>0</v>
      </c>
      <c r="I998" t="s">
        <v>63</v>
      </c>
      <c r="J998" s="2">
        <v>162396</v>
      </c>
      <c r="K998" s="2">
        <v>0</v>
      </c>
      <c r="L998" s="2">
        <v>0</v>
      </c>
      <c r="M998" s="2">
        <v>-906297</v>
      </c>
      <c r="N998" s="2">
        <v>-906297</v>
      </c>
      <c r="O998" t="s">
        <v>3146</v>
      </c>
    </row>
    <row r="999" spans="1:15" x14ac:dyDescent="0.25">
      <c r="A999" s="1">
        <v>66876</v>
      </c>
      <c r="B999" t="s">
        <v>931</v>
      </c>
      <c r="C999" t="s">
        <v>35</v>
      </c>
      <c r="D999" t="s">
        <v>34</v>
      </c>
      <c r="E999" t="s">
        <v>23</v>
      </c>
      <c r="F999" t="s">
        <v>63</v>
      </c>
      <c r="G999" t="s">
        <v>63</v>
      </c>
      <c r="H999" s="3">
        <v>1298634</v>
      </c>
      <c r="I999" t="s">
        <v>21</v>
      </c>
      <c r="J999" s="2">
        <v>0</v>
      </c>
      <c r="K999" s="2">
        <v>0</v>
      </c>
      <c r="L999" s="2">
        <v>0</v>
      </c>
      <c r="M999" s="2">
        <v>-54155</v>
      </c>
      <c r="N999" s="2">
        <v>-54155</v>
      </c>
      <c r="O999" t="s">
        <v>4357</v>
      </c>
    </row>
    <row r="1000" spans="1:15" x14ac:dyDescent="0.25">
      <c r="A1000" s="1">
        <v>67655</v>
      </c>
      <c r="B1000" t="s">
        <v>1916</v>
      </c>
      <c r="C1000" t="s">
        <v>35</v>
      </c>
      <c r="D1000" t="s">
        <v>34</v>
      </c>
      <c r="E1000" t="s">
        <v>23</v>
      </c>
      <c r="F1000" t="s">
        <v>63</v>
      </c>
      <c r="G1000" t="s">
        <v>63</v>
      </c>
      <c r="H1000" s="3">
        <v>1037040</v>
      </c>
      <c r="I1000" t="s">
        <v>63</v>
      </c>
      <c r="J1000" s="2">
        <v>0</v>
      </c>
      <c r="K1000" s="2">
        <v>0</v>
      </c>
      <c r="L1000" s="2">
        <v>0</v>
      </c>
      <c r="M1000" s="2">
        <v>0</v>
      </c>
      <c r="N1000" s="2">
        <v>0</v>
      </c>
      <c r="O1000" t="s">
        <v>1907</v>
      </c>
    </row>
    <row r="1001" spans="1:15" x14ac:dyDescent="0.25">
      <c r="A1001" s="1">
        <v>61680</v>
      </c>
      <c r="B1001" t="s">
        <v>2235</v>
      </c>
      <c r="C1001" t="s">
        <v>35</v>
      </c>
      <c r="D1001" t="s">
        <v>34</v>
      </c>
      <c r="E1001" t="s">
        <v>23</v>
      </c>
      <c r="F1001" t="s">
        <v>63</v>
      </c>
      <c r="G1001" t="s">
        <v>63</v>
      </c>
      <c r="H1001" s="3">
        <v>551635</v>
      </c>
      <c r="I1001" t="s">
        <v>63</v>
      </c>
      <c r="J1001" s="2">
        <v>133486</v>
      </c>
      <c r="K1001" s="2">
        <v>0</v>
      </c>
      <c r="L1001" s="2">
        <v>0</v>
      </c>
      <c r="M1001" s="2">
        <v>-145863</v>
      </c>
      <c r="N1001" s="2">
        <v>-145863</v>
      </c>
      <c r="O1001" t="s">
        <v>49</v>
      </c>
    </row>
    <row r="1002" spans="1:15" x14ac:dyDescent="0.25">
      <c r="A1002" s="1">
        <v>66208</v>
      </c>
      <c r="B1002" t="s">
        <v>3155</v>
      </c>
      <c r="C1002" t="s">
        <v>35</v>
      </c>
      <c r="D1002" t="s">
        <v>34</v>
      </c>
      <c r="E1002" t="s">
        <v>23</v>
      </c>
      <c r="F1002" t="s">
        <v>63</v>
      </c>
      <c r="G1002" t="s">
        <v>63</v>
      </c>
      <c r="H1002" s="3">
        <v>4964826</v>
      </c>
      <c r="I1002" t="s">
        <v>63</v>
      </c>
      <c r="J1002" s="2">
        <v>7986</v>
      </c>
      <c r="K1002" s="2">
        <v>0</v>
      </c>
      <c r="L1002" s="2">
        <v>0</v>
      </c>
      <c r="M1002" s="2">
        <v>-372749</v>
      </c>
      <c r="N1002" s="2">
        <v>-372749</v>
      </c>
      <c r="O1002" t="s">
        <v>3146</v>
      </c>
    </row>
    <row r="1003" spans="1:15" x14ac:dyDescent="0.25">
      <c r="A1003" s="1">
        <v>65278</v>
      </c>
      <c r="B1003" t="s">
        <v>3016</v>
      </c>
      <c r="C1003" t="s">
        <v>35</v>
      </c>
      <c r="D1003" t="s">
        <v>34</v>
      </c>
      <c r="E1003" t="s">
        <v>23</v>
      </c>
      <c r="F1003" t="s">
        <v>63</v>
      </c>
      <c r="G1003" t="s">
        <v>63</v>
      </c>
      <c r="H1003" s="3">
        <v>5932511</v>
      </c>
      <c r="I1003" t="s">
        <v>63</v>
      </c>
      <c r="J1003" s="2">
        <v>39992</v>
      </c>
      <c r="K1003" s="2">
        <v>0</v>
      </c>
      <c r="L1003" s="2">
        <v>0</v>
      </c>
      <c r="M1003" s="2">
        <v>-352074</v>
      </c>
      <c r="N1003" s="2">
        <v>-352074</v>
      </c>
      <c r="O1003" t="s">
        <v>2997</v>
      </c>
    </row>
    <row r="1004" spans="1:15" x14ac:dyDescent="0.25">
      <c r="A1004" s="1">
        <v>67302</v>
      </c>
      <c r="B1004" t="s">
        <v>86</v>
      </c>
      <c r="C1004" t="s">
        <v>35</v>
      </c>
      <c r="D1004" t="s">
        <v>34</v>
      </c>
      <c r="E1004" t="s">
        <v>23</v>
      </c>
      <c r="F1004" t="s">
        <v>63</v>
      </c>
      <c r="G1004" t="s">
        <v>63</v>
      </c>
      <c r="H1004" s="3">
        <v>6844190</v>
      </c>
      <c r="I1004" t="s">
        <v>63</v>
      </c>
      <c r="J1004" s="2">
        <v>0</v>
      </c>
      <c r="K1004" s="2">
        <v>0</v>
      </c>
      <c r="L1004" s="2">
        <v>0</v>
      </c>
      <c r="M1004" s="2">
        <v>-1092129</v>
      </c>
      <c r="N1004" s="2">
        <v>-1092129</v>
      </c>
      <c r="O1004" t="s">
        <v>84</v>
      </c>
    </row>
    <row r="1005" spans="1:15" x14ac:dyDescent="0.25">
      <c r="A1005" s="1">
        <v>67623</v>
      </c>
      <c r="B1005" t="s">
        <v>1913</v>
      </c>
      <c r="C1005" t="s">
        <v>35</v>
      </c>
      <c r="D1005" t="s">
        <v>34</v>
      </c>
      <c r="E1005" t="s">
        <v>23</v>
      </c>
      <c r="F1005" t="s">
        <v>63</v>
      </c>
      <c r="G1005" t="s">
        <v>63</v>
      </c>
      <c r="H1005" s="3">
        <v>1084803</v>
      </c>
      <c r="I1005" t="s">
        <v>21</v>
      </c>
      <c r="J1005" s="2">
        <v>0</v>
      </c>
      <c r="K1005" s="2">
        <v>0</v>
      </c>
      <c r="L1005" s="2">
        <v>0</v>
      </c>
      <c r="M1005" s="2">
        <v>-848498</v>
      </c>
      <c r="N1005" s="2">
        <v>-848498</v>
      </c>
      <c r="O1005" t="s">
        <v>1907</v>
      </c>
    </row>
    <row r="1006" spans="1:15" x14ac:dyDescent="0.25">
      <c r="A1006" s="1">
        <v>61540</v>
      </c>
      <c r="B1006" t="s">
        <v>2319</v>
      </c>
      <c r="C1006" t="s">
        <v>35</v>
      </c>
      <c r="D1006" t="s">
        <v>34</v>
      </c>
      <c r="E1006" t="s">
        <v>36</v>
      </c>
      <c r="F1006" t="s">
        <v>21</v>
      </c>
      <c r="G1006" t="s">
        <v>63</v>
      </c>
      <c r="H1006" s="3">
        <v>571722</v>
      </c>
      <c r="I1006" t="s">
        <v>63</v>
      </c>
      <c r="J1006" s="2">
        <v>9741</v>
      </c>
      <c r="K1006" s="2">
        <v>0</v>
      </c>
      <c r="L1006" s="2">
        <v>0</v>
      </c>
      <c r="M1006" s="2">
        <v>-194051</v>
      </c>
      <c r="N1006" s="2">
        <v>-234494</v>
      </c>
      <c r="O1006" t="s">
        <v>2281</v>
      </c>
    </row>
    <row r="1007" spans="1:15" x14ac:dyDescent="0.25">
      <c r="A1007" s="1">
        <v>61447</v>
      </c>
      <c r="B1007" t="s">
        <v>2186</v>
      </c>
      <c r="C1007" t="s">
        <v>35</v>
      </c>
      <c r="D1007" t="s">
        <v>34</v>
      </c>
      <c r="E1007" t="s">
        <v>23</v>
      </c>
      <c r="F1007" t="s">
        <v>63</v>
      </c>
      <c r="G1007" t="s">
        <v>63</v>
      </c>
      <c r="H1007" s="3">
        <v>410555</v>
      </c>
      <c r="I1007" t="s">
        <v>63</v>
      </c>
      <c r="J1007" s="2">
        <v>100362</v>
      </c>
      <c r="K1007" s="2">
        <v>0</v>
      </c>
      <c r="L1007" s="2">
        <v>0</v>
      </c>
      <c r="M1007" s="2">
        <v>-233108</v>
      </c>
      <c r="N1007" s="2">
        <v>-233108</v>
      </c>
      <c r="O1007" t="s">
        <v>49</v>
      </c>
    </row>
    <row r="1008" spans="1:15" x14ac:dyDescent="0.25">
      <c r="A1008" s="1">
        <v>78238</v>
      </c>
      <c r="B1008" t="s">
        <v>3246</v>
      </c>
      <c r="C1008" t="s">
        <v>35</v>
      </c>
      <c r="D1008" t="s">
        <v>34</v>
      </c>
      <c r="E1008" t="s">
        <v>23</v>
      </c>
      <c r="F1008" t="s">
        <v>63</v>
      </c>
      <c r="G1008" t="s">
        <v>63</v>
      </c>
      <c r="H1008" s="3">
        <v>3136218</v>
      </c>
      <c r="I1008" t="s">
        <v>63</v>
      </c>
      <c r="J1008" s="2">
        <v>0</v>
      </c>
      <c r="K1008" s="2">
        <v>0</v>
      </c>
      <c r="L1008" s="2">
        <v>0</v>
      </c>
      <c r="M1008" s="2">
        <v>0</v>
      </c>
      <c r="N1008" s="2">
        <v>0</v>
      </c>
      <c r="O1008" t="s">
        <v>3230</v>
      </c>
    </row>
    <row r="1009" spans="1:15" x14ac:dyDescent="0.25">
      <c r="A1009" s="1">
        <v>60575</v>
      </c>
      <c r="B1009" t="s">
        <v>3561</v>
      </c>
      <c r="C1009" t="s">
        <v>35</v>
      </c>
      <c r="D1009" t="s">
        <v>34</v>
      </c>
      <c r="E1009" t="s">
        <v>23</v>
      </c>
      <c r="F1009" t="s">
        <v>63</v>
      </c>
      <c r="G1009" t="s">
        <v>63</v>
      </c>
      <c r="H1009" s="3">
        <v>-306205</v>
      </c>
      <c r="I1009" t="s">
        <v>21</v>
      </c>
      <c r="J1009" s="2">
        <v>0</v>
      </c>
      <c r="K1009" s="2">
        <v>0</v>
      </c>
      <c r="L1009" s="2">
        <v>0</v>
      </c>
      <c r="M1009" s="2">
        <v>-471347</v>
      </c>
      <c r="N1009" s="2">
        <v>-471347</v>
      </c>
      <c r="O1009" t="s">
        <v>3534</v>
      </c>
    </row>
    <row r="1010" spans="1:15" x14ac:dyDescent="0.25">
      <c r="A1010" s="1">
        <v>65907</v>
      </c>
      <c r="B1010" t="s">
        <v>700</v>
      </c>
      <c r="C1010" t="s">
        <v>35</v>
      </c>
      <c r="D1010" t="s">
        <v>34</v>
      </c>
      <c r="E1010" t="s">
        <v>23</v>
      </c>
      <c r="F1010" t="s">
        <v>63</v>
      </c>
      <c r="G1010" t="s">
        <v>63</v>
      </c>
      <c r="H1010" s="3">
        <v>3419790</v>
      </c>
      <c r="I1010" t="s">
        <v>63</v>
      </c>
      <c r="J1010" s="2">
        <v>51086</v>
      </c>
      <c r="K1010" s="2">
        <v>0</v>
      </c>
      <c r="L1010" s="2">
        <v>0</v>
      </c>
      <c r="M1010" s="2">
        <v>-305564</v>
      </c>
      <c r="N1010" s="2">
        <v>-305564</v>
      </c>
      <c r="O1010" t="s">
        <v>686</v>
      </c>
    </row>
    <row r="1011" spans="1:15" x14ac:dyDescent="0.25">
      <c r="A1011" s="1">
        <v>66344</v>
      </c>
      <c r="B1011" t="s">
        <v>1874</v>
      </c>
      <c r="C1011" t="s">
        <v>35</v>
      </c>
      <c r="D1011" t="s">
        <v>34</v>
      </c>
      <c r="E1011" t="s">
        <v>36</v>
      </c>
      <c r="F1011" t="s">
        <v>63</v>
      </c>
      <c r="G1011" t="s">
        <v>63</v>
      </c>
      <c r="H1011" s="3">
        <v>4584837</v>
      </c>
      <c r="I1011" t="s">
        <v>63</v>
      </c>
      <c r="J1011" s="2">
        <v>21393</v>
      </c>
      <c r="K1011" s="2">
        <v>0</v>
      </c>
      <c r="L1011" s="2">
        <v>0</v>
      </c>
      <c r="M1011" s="2">
        <v>-200046</v>
      </c>
      <c r="N1011" s="2">
        <v>-200046</v>
      </c>
      <c r="O1011" t="s">
        <v>1843</v>
      </c>
    </row>
    <row r="1012" spans="1:15" x14ac:dyDescent="0.25">
      <c r="A1012" s="1">
        <v>66922</v>
      </c>
      <c r="B1012" t="s">
        <v>3933</v>
      </c>
      <c r="C1012" t="s">
        <v>35</v>
      </c>
      <c r="D1012" t="s">
        <v>34</v>
      </c>
      <c r="E1012" t="s">
        <v>23</v>
      </c>
      <c r="F1012" t="s">
        <v>63</v>
      </c>
      <c r="G1012" t="s">
        <v>63</v>
      </c>
      <c r="H1012" s="3">
        <v>2544176</v>
      </c>
      <c r="I1012" t="s">
        <v>63</v>
      </c>
      <c r="J1012" s="2">
        <v>0</v>
      </c>
      <c r="K1012" s="2">
        <v>0</v>
      </c>
      <c r="L1012" s="2">
        <v>0</v>
      </c>
      <c r="M1012" s="2">
        <v>-386810</v>
      </c>
      <c r="N1012" s="2">
        <v>-386810</v>
      </c>
      <c r="O1012" t="s">
        <v>3904</v>
      </c>
    </row>
    <row r="1013" spans="1:15" x14ac:dyDescent="0.25">
      <c r="A1013" s="1">
        <v>67785</v>
      </c>
      <c r="B1013" t="s">
        <v>670</v>
      </c>
      <c r="C1013" t="s">
        <v>35</v>
      </c>
      <c r="D1013" t="s">
        <v>34</v>
      </c>
      <c r="E1013" t="s">
        <v>23</v>
      </c>
      <c r="F1013" t="s">
        <v>63</v>
      </c>
      <c r="G1013" t="s">
        <v>63</v>
      </c>
      <c r="H1013" s="3">
        <v>2016706</v>
      </c>
      <c r="I1013" t="s">
        <v>63</v>
      </c>
      <c r="J1013" s="2">
        <v>0</v>
      </c>
      <c r="K1013" s="2">
        <v>0</v>
      </c>
      <c r="L1013" s="2">
        <v>0</v>
      </c>
      <c r="M1013" s="2">
        <v>-15</v>
      </c>
      <c r="N1013" s="2">
        <v>-15</v>
      </c>
      <c r="O1013" t="s">
        <v>666</v>
      </c>
    </row>
    <row r="1014" spans="1:15" x14ac:dyDescent="0.25">
      <c r="A1014" s="1">
        <v>66050</v>
      </c>
      <c r="B1014" t="s">
        <v>637</v>
      </c>
      <c r="C1014" t="s">
        <v>35</v>
      </c>
      <c r="D1014" t="s">
        <v>34</v>
      </c>
      <c r="E1014" t="s">
        <v>36</v>
      </c>
      <c r="F1014" t="s">
        <v>63</v>
      </c>
      <c r="G1014" t="s">
        <v>63</v>
      </c>
      <c r="H1014" s="3">
        <v>10805822</v>
      </c>
      <c r="I1014" t="s">
        <v>63</v>
      </c>
      <c r="J1014" s="2">
        <v>165984</v>
      </c>
      <c r="K1014" s="2">
        <v>0</v>
      </c>
      <c r="L1014" s="2">
        <v>0</v>
      </c>
      <c r="M1014" s="2">
        <v>-449169</v>
      </c>
      <c r="N1014" s="2">
        <v>-449169</v>
      </c>
      <c r="O1014" t="s">
        <v>632</v>
      </c>
    </row>
    <row r="1015" spans="1:15" x14ac:dyDescent="0.25">
      <c r="A1015" s="1">
        <v>64736</v>
      </c>
      <c r="B1015" t="s">
        <v>1306</v>
      </c>
      <c r="C1015" t="s">
        <v>35</v>
      </c>
      <c r="D1015" t="s">
        <v>34</v>
      </c>
      <c r="E1015" t="s">
        <v>23</v>
      </c>
      <c r="F1015" t="s">
        <v>63</v>
      </c>
      <c r="G1015" t="s">
        <v>63</v>
      </c>
      <c r="H1015" s="3">
        <v>1276752</v>
      </c>
      <c r="I1015" t="s">
        <v>63</v>
      </c>
      <c r="J1015" s="2">
        <v>0</v>
      </c>
      <c r="K1015" s="2">
        <v>64844</v>
      </c>
      <c r="L1015" s="2">
        <v>0</v>
      </c>
      <c r="M1015" s="2">
        <v>-346618</v>
      </c>
      <c r="N1015" s="2">
        <v>-346618</v>
      </c>
      <c r="O1015" t="s">
        <v>1304</v>
      </c>
    </row>
    <row r="1016" spans="1:15" x14ac:dyDescent="0.25">
      <c r="A1016" s="1">
        <v>67567</v>
      </c>
      <c r="B1016" t="s">
        <v>1578</v>
      </c>
      <c r="C1016" t="s">
        <v>35</v>
      </c>
      <c r="D1016" t="s">
        <v>34</v>
      </c>
      <c r="E1016" t="s">
        <v>23</v>
      </c>
      <c r="F1016" t="s">
        <v>63</v>
      </c>
      <c r="G1016" t="s">
        <v>63</v>
      </c>
      <c r="H1016" s="3">
        <v>7982566</v>
      </c>
      <c r="I1016" t="s">
        <v>63</v>
      </c>
      <c r="J1016" s="2">
        <v>21277</v>
      </c>
      <c r="K1016" s="2">
        <v>0</v>
      </c>
      <c r="L1016" s="2">
        <v>0</v>
      </c>
      <c r="M1016" s="2">
        <v>-1004874</v>
      </c>
      <c r="N1016" s="2">
        <v>-1019872</v>
      </c>
      <c r="O1016" t="s">
        <v>1553</v>
      </c>
    </row>
    <row r="1017" spans="1:15" x14ac:dyDescent="0.25">
      <c r="A1017" s="1">
        <v>66768</v>
      </c>
      <c r="B1017" t="s">
        <v>1535</v>
      </c>
      <c r="C1017" t="s">
        <v>35</v>
      </c>
      <c r="D1017" t="s">
        <v>34</v>
      </c>
      <c r="E1017" t="s">
        <v>23</v>
      </c>
      <c r="F1017" t="s">
        <v>63</v>
      </c>
      <c r="G1017" t="s">
        <v>63</v>
      </c>
      <c r="H1017" s="3">
        <v>6529674</v>
      </c>
      <c r="I1017" t="s">
        <v>63</v>
      </c>
      <c r="J1017" s="2">
        <v>0</v>
      </c>
      <c r="K1017" s="2">
        <v>274696</v>
      </c>
      <c r="L1017" s="2">
        <v>0</v>
      </c>
      <c r="M1017" s="2">
        <v>-113273</v>
      </c>
      <c r="N1017" s="2">
        <v>-114072</v>
      </c>
      <c r="O1017" t="s">
        <v>4356</v>
      </c>
    </row>
    <row r="1018" spans="1:15" x14ac:dyDescent="0.25">
      <c r="A1018" s="1">
        <v>78473</v>
      </c>
      <c r="B1018" t="s">
        <v>1603</v>
      </c>
      <c r="C1018" t="s">
        <v>35</v>
      </c>
      <c r="D1018" t="s">
        <v>34</v>
      </c>
      <c r="E1018" t="s">
        <v>36</v>
      </c>
      <c r="F1018" t="s">
        <v>63</v>
      </c>
      <c r="G1018" t="s">
        <v>63</v>
      </c>
      <c r="H1018" s="3">
        <v>1959174</v>
      </c>
      <c r="I1018" t="s">
        <v>63</v>
      </c>
      <c r="J1018" s="2">
        <v>0</v>
      </c>
      <c r="K1018" s="2">
        <v>0</v>
      </c>
      <c r="L1018" s="2">
        <v>0</v>
      </c>
      <c r="M1018" s="2">
        <v>-670</v>
      </c>
      <c r="N1018" s="2">
        <v>-670</v>
      </c>
      <c r="O1018" t="s">
        <v>1595</v>
      </c>
    </row>
    <row r="1019" spans="1:15" x14ac:dyDescent="0.25">
      <c r="A1019" s="1">
        <v>65133</v>
      </c>
      <c r="B1019" t="s">
        <v>4199</v>
      </c>
      <c r="C1019" t="s">
        <v>35</v>
      </c>
      <c r="D1019" t="s">
        <v>34</v>
      </c>
      <c r="E1019" t="s">
        <v>36</v>
      </c>
      <c r="F1019" t="s">
        <v>63</v>
      </c>
      <c r="G1019" t="s">
        <v>63</v>
      </c>
      <c r="H1019" s="3">
        <v>4718994</v>
      </c>
      <c r="I1019" t="s">
        <v>21</v>
      </c>
      <c r="J1019" s="2">
        <v>0</v>
      </c>
      <c r="K1019" s="2">
        <v>0</v>
      </c>
      <c r="L1019" s="2">
        <v>0</v>
      </c>
      <c r="M1019" s="2">
        <v>-455845</v>
      </c>
      <c r="N1019" s="2">
        <v>-415557</v>
      </c>
      <c r="O1019" t="s">
        <v>4182</v>
      </c>
    </row>
    <row r="1020" spans="1:15" x14ac:dyDescent="0.25">
      <c r="A1020" s="1">
        <v>67263</v>
      </c>
      <c r="B1020" t="s">
        <v>947</v>
      </c>
      <c r="C1020" t="s">
        <v>35</v>
      </c>
      <c r="D1020" t="s">
        <v>34</v>
      </c>
      <c r="E1020" t="s">
        <v>36</v>
      </c>
      <c r="F1020" t="s">
        <v>63</v>
      </c>
      <c r="G1020" t="s">
        <v>63</v>
      </c>
      <c r="H1020" s="3">
        <v>1717953</v>
      </c>
      <c r="I1020" t="s">
        <v>63</v>
      </c>
      <c r="J1020" s="2">
        <v>410609</v>
      </c>
      <c r="K1020" s="2">
        <v>0</v>
      </c>
      <c r="L1020" s="2">
        <v>0</v>
      </c>
      <c r="M1020" s="2">
        <v>-479774</v>
      </c>
      <c r="N1020" s="2">
        <v>-526993</v>
      </c>
      <c r="O1020" t="s">
        <v>933</v>
      </c>
    </row>
    <row r="1021" spans="1:15" x14ac:dyDescent="0.25">
      <c r="A1021" s="1">
        <v>60988</v>
      </c>
      <c r="B1021" t="s">
        <v>1638</v>
      </c>
      <c r="C1021" t="s">
        <v>35</v>
      </c>
      <c r="D1021" t="s">
        <v>34</v>
      </c>
      <c r="E1021" t="s">
        <v>23</v>
      </c>
      <c r="F1021" t="s">
        <v>63</v>
      </c>
      <c r="G1021" t="s">
        <v>63</v>
      </c>
      <c r="H1021" s="3">
        <v>0</v>
      </c>
      <c r="I1021" t="s">
        <v>63</v>
      </c>
      <c r="J1021" s="2">
        <v>0</v>
      </c>
      <c r="K1021" s="2">
        <v>0</v>
      </c>
      <c r="L1021" s="2">
        <v>0</v>
      </c>
      <c r="M1021" s="2">
        <v>0</v>
      </c>
      <c r="N1021" s="2">
        <v>0</v>
      </c>
      <c r="O1021" t="s">
        <v>4355</v>
      </c>
    </row>
    <row r="1022" spans="1:15" x14ac:dyDescent="0.25">
      <c r="A1022" s="1">
        <v>66180</v>
      </c>
      <c r="B1022" t="s">
        <v>3847</v>
      </c>
      <c r="C1022" t="s">
        <v>35</v>
      </c>
      <c r="D1022" t="s">
        <v>34</v>
      </c>
      <c r="E1022" t="s">
        <v>36</v>
      </c>
      <c r="F1022" t="s">
        <v>63</v>
      </c>
      <c r="G1022" t="s">
        <v>63</v>
      </c>
      <c r="H1022" s="3">
        <v>3340102</v>
      </c>
      <c r="I1022" t="s">
        <v>21</v>
      </c>
      <c r="J1022" s="2">
        <v>0</v>
      </c>
      <c r="K1022" s="2">
        <v>0</v>
      </c>
      <c r="L1022" s="2">
        <v>0</v>
      </c>
      <c r="M1022" s="2">
        <v>0</v>
      </c>
      <c r="N1022" s="2">
        <v>-166731</v>
      </c>
      <c r="O1022" t="s">
        <v>3843</v>
      </c>
    </row>
    <row r="1023" spans="1:15" x14ac:dyDescent="0.25">
      <c r="A1023" s="1">
        <v>63540</v>
      </c>
      <c r="B1023" t="s">
        <v>3747</v>
      </c>
      <c r="C1023" t="s">
        <v>35</v>
      </c>
      <c r="D1023" t="s">
        <v>34</v>
      </c>
      <c r="E1023" t="s">
        <v>23</v>
      </c>
      <c r="F1023" t="s">
        <v>63</v>
      </c>
      <c r="G1023" t="s">
        <v>63</v>
      </c>
      <c r="H1023" s="3">
        <v>847012</v>
      </c>
      <c r="I1023" t="s">
        <v>63</v>
      </c>
      <c r="J1023" s="2">
        <v>50770</v>
      </c>
      <c r="K1023" s="2">
        <v>0</v>
      </c>
      <c r="L1023" s="2">
        <v>0</v>
      </c>
      <c r="M1023" s="2">
        <v>-227596</v>
      </c>
      <c r="N1023" s="2">
        <v>-119756</v>
      </c>
      <c r="O1023" t="s">
        <v>3739</v>
      </c>
    </row>
    <row r="1024" spans="1:15" x14ac:dyDescent="0.25">
      <c r="A1024" s="1">
        <v>65722</v>
      </c>
      <c r="B1024" t="s">
        <v>1495</v>
      </c>
      <c r="C1024" t="s">
        <v>35</v>
      </c>
      <c r="D1024" t="s">
        <v>34</v>
      </c>
      <c r="E1024" t="s">
        <v>23</v>
      </c>
      <c r="F1024" t="s">
        <v>63</v>
      </c>
      <c r="G1024" t="s">
        <v>63</v>
      </c>
      <c r="H1024" s="3">
        <v>5624853</v>
      </c>
      <c r="I1024" t="s">
        <v>63</v>
      </c>
      <c r="J1024" s="2">
        <v>0</v>
      </c>
      <c r="K1024" s="2">
        <v>22548</v>
      </c>
      <c r="L1024" s="2">
        <v>0</v>
      </c>
      <c r="M1024" s="2">
        <v>-343701</v>
      </c>
      <c r="N1024" s="2">
        <v>-343701</v>
      </c>
      <c r="O1024" t="s">
        <v>4354</v>
      </c>
    </row>
    <row r="1025" spans="1:15" x14ac:dyDescent="0.25">
      <c r="A1025" s="1">
        <v>61063</v>
      </c>
      <c r="B1025" t="s">
        <v>3583</v>
      </c>
      <c r="C1025" t="s">
        <v>35</v>
      </c>
      <c r="D1025" t="s">
        <v>34</v>
      </c>
      <c r="E1025" t="s">
        <v>23</v>
      </c>
      <c r="F1025" t="s">
        <v>63</v>
      </c>
      <c r="G1025" t="s">
        <v>63</v>
      </c>
      <c r="H1025" s="3">
        <v>-454760</v>
      </c>
      <c r="I1025" t="s">
        <v>63</v>
      </c>
      <c r="J1025" s="2">
        <v>0</v>
      </c>
      <c r="K1025" s="2">
        <v>0</v>
      </c>
      <c r="L1025" s="2">
        <v>9146</v>
      </c>
      <c r="M1025" s="2">
        <v>-150989</v>
      </c>
      <c r="N1025" s="2">
        <v>-153610</v>
      </c>
      <c r="O1025" t="s">
        <v>3534</v>
      </c>
    </row>
    <row r="1026" spans="1:15" x14ac:dyDescent="0.25">
      <c r="A1026" s="1">
        <v>60249</v>
      </c>
      <c r="B1026" t="s">
        <v>3498</v>
      </c>
      <c r="C1026" t="s">
        <v>35</v>
      </c>
      <c r="D1026" t="s">
        <v>34</v>
      </c>
      <c r="E1026" t="s">
        <v>23</v>
      </c>
      <c r="F1026" t="s">
        <v>63</v>
      </c>
      <c r="G1026" t="s">
        <v>63</v>
      </c>
      <c r="H1026" s="3">
        <v>-3462837</v>
      </c>
      <c r="I1026" t="s">
        <v>63</v>
      </c>
      <c r="J1026" s="2">
        <v>15132</v>
      </c>
      <c r="K1026" s="2">
        <v>0</v>
      </c>
      <c r="L1026" s="2">
        <v>0</v>
      </c>
      <c r="M1026" s="2">
        <v>-408596</v>
      </c>
      <c r="N1026" s="2">
        <v>-411349</v>
      </c>
      <c r="O1026" t="s">
        <v>3488</v>
      </c>
    </row>
    <row r="1027" spans="1:15" x14ac:dyDescent="0.25">
      <c r="A1027" s="1">
        <v>66421</v>
      </c>
      <c r="B1027" t="s">
        <v>1526</v>
      </c>
      <c r="C1027" t="s">
        <v>35</v>
      </c>
      <c r="D1027" t="s">
        <v>34</v>
      </c>
      <c r="E1027" t="s">
        <v>36</v>
      </c>
      <c r="F1027" t="s">
        <v>63</v>
      </c>
      <c r="G1027" t="s">
        <v>63</v>
      </c>
      <c r="H1027" s="3">
        <v>3419867</v>
      </c>
      <c r="I1027" t="s">
        <v>63</v>
      </c>
      <c r="J1027" s="2">
        <v>33590</v>
      </c>
      <c r="K1027" s="2">
        <v>0</v>
      </c>
      <c r="L1027" s="2">
        <v>0</v>
      </c>
      <c r="M1027" s="2">
        <v>-239936</v>
      </c>
      <c r="N1027" s="2">
        <v>-239936</v>
      </c>
      <c r="O1027" t="s">
        <v>1496</v>
      </c>
    </row>
    <row r="1028" spans="1:15" x14ac:dyDescent="0.25">
      <c r="A1028" s="1">
        <v>61624</v>
      </c>
      <c r="B1028" t="s">
        <v>3648</v>
      </c>
      <c r="C1028" t="s">
        <v>20</v>
      </c>
      <c r="D1028" t="s">
        <v>22</v>
      </c>
      <c r="E1028" t="s">
        <v>36</v>
      </c>
      <c r="F1028" t="s">
        <v>63</v>
      </c>
      <c r="G1028" t="s">
        <v>63</v>
      </c>
      <c r="H1028" s="3">
        <v>558072</v>
      </c>
      <c r="I1028" t="s">
        <v>63</v>
      </c>
      <c r="J1028" s="2">
        <v>0</v>
      </c>
      <c r="K1028" s="2">
        <v>38136</v>
      </c>
      <c r="L1028" s="2">
        <v>0</v>
      </c>
      <c r="M1028" s="2">
        <v>-142535</v>
      </c>
      <c r="N1028" s="2">
        <v>-188633</v>
      </c>
      <c r="O1028" t="s">
        <v>3634</v>
      </c>
    </row>
    <row r="1029" spans="1:15" x14ac:dyDescent="0.25">
      <c r="A1029" s="1">
        <v>67170</v>
      </c>
      <c r="B1029" t="s">
        <v>3981</v>
      </c>
      <c r="C1029" t="s">
        <v>35</v>
      </c>
      <c r="D1029" t="s">
        <v>34</v>
      </c>
      <c r="E1029" t="s">
        <v>36</v>
      </c>
      <c r="F1029" t="s">
        <v>63</v>
      </c>
      <c r="G1029" t="s">
        <v>63</v>
      </c>
      <c r="H1029" s="3">
        <v>5964102</v>
      </c>
      <c r="I1029" t="s">
        <v>21</v>
      </c>
      <c r="J1029" s="2">
        <v>0</v>
      </c>
      <c r="K1029" s="2">
        <v>0</v>
      </c>
      <c r="L1029" s="2">
        <v>0</v>
      </c>
      <c r="M1029" s="2">
        <v>-622359</v>
      </c>
      <c r="N1029" s="2">
        <v>-622359</v>
      </c>
      <c r="O1029" t="s">
        <v>3958</v>
      </c>
    </row>
    <row r="1030" spans="1:15" x14ac:dyDescent="0.25">
      <c r="A1030" s="1">
        <v>67474</v>
      </c>
      <c r="B1030" t="s">
        <v>1573</v>
      </c>
      <c r="C1030" t="s">
        <v>35</v>
      </c>
      <c r="D1030" t="s">
        <v>34</v>
      </c>
      <c r="E1030" t="s">
        <v>23</v>
      </c>
      <c r="F1030" t="s">
        <v>63</v>
      </c>
      <c r="G1030" t="s">
        <v>63</v>
      </c>
      <c r="H1030" s="3">
        <v>970754</v>
      </c>
      <c r="I1030" t="s">
        <v>21</v>
      </c>
      <c r="J1030" s="2">
        <v>0</v>
      </c>
      <c r="K1030" s="2">
        <v>0</v>
      </c>
      <c r="L1030" s="2">
        <v>0</v>
      </c>
      <c r="M1030" s="2">
        <v>-203353</v>
      </c>
      <c r="N1030" s="2">
        <v>-203353</v>
      </c>
      <c r="O1030" t="s">
        <v>1553</v>
      </c>
    </row>
    <row r="1031" spans="1:15" x14ac:dyDescent="0.25">
      <c r="A1031" s="1">
        <v>65015</v>
      </c>
      <c r="B1031" t="s">
        <v>4353</v>
      </c>
      <c r="C1031" t="s">
        <v>35</v>
      </c>
      <c r="D1031" t="s">
        <v>34</v>
      </c>
      <c r="E1031" t="s">
        <v>36</v>
      </c>
      <c r="F1031" t="s">
        <v>63</v>
      </c>
      <c r="G1031" t="s">
        <v>21</v>
      </c>
      <c r="H1031" s="3">
        <v>0</v>
      </c>
      <c r="I1031" t="s">
        <v>63</v>
      </c>
      <c r="J1031" s="2">
        <v>26669</v>
      </c>
      <c r="K1031" s="2">
        <v>0</v>
      </c>
      <c r="L1031" s="2">
        <v>0</v>
      </c>
      <c r="M1031" s="2">
        <v>-21593</v>
      </c>
      <c r="N1031" s="2">
        <v>-21593</v>
      </c>
      <c r="O1031" t="s">
        <v>4352</v>
      </c>
    </row>
    <row r="1032" spans="1:15" x14ac:dyDescent="0.25">
      <c r="A1032" s="1">
        <v>65351</v>
      </c>
      <c r="B1032" t="s">
        <v>396</v>
      </c>
      <c r="C1032" t="s">
        <v>35</v>
      </c>
      <c r="D1032" t="s">
        <v>34</v>
      </c>
      <c r="E1032" t="s">
        <v>23</v>
      </c>
      <c r="F1032" t="s">
        <v>63</v>
      </c>
      <c r="G1032" t="s">
        <v>63</v>
      </c>
      <c r="H1032" s="3">
        <v>4549965</v>
      </c>
      <c r="I1032" t="s">
        <v>63</v>
      </c>
      <c r="J1032" s="2">
        <v>0</v>
      </c>
      <c r="K1032" s="2">
        <v>0</v>
      </c>
      <c r="L1032" s="2">
        <v>0</v>
      </c>
      <c r="M1032" s="2">
        <v>-274148</v>
      </c>
      <c r="N1032" s="2">
        <v>-274148</v>
      </c>
      <c r="O1032" t="s">
        <v>378</v>
      </c>
    </row>
    <row r="1033" spans="1:15" x14ac:dyDescent="0.25">
      <c r="A1033" s="1">
        <v>65630</v>
      </c>
      <c r="B1033" t="s">
        <v>691</v>
      </c>
      <c r="C1033" t="s">
        <v>35</v>
      </c>
      <c r="D1033" t="s">
        <v>34</v>
      </c>
      <c r="E1033" t="s">
        <v>23</v>
      </c>
      <c r="F1033" t="s">
        <v>63</v>
      </c>
      <c r="G1033" t="s">
        <v>63</v>
      </c>
      <c r="H1033" s="3">
        <v>5838001</v>
      </c>
      <c r="I1033" t="s">
        <v>63</v>
      </c>
      <c r="J1033" s="2">
        <v>5482</v>
      </c>
      <c r="K1033" s="2">
        <v>0</v>
      </c>
      <c r="L1033" s="2">
        <v>0</v>
      </c>
      <c r="M1033" s="2">
        <v>-330233</v>
      </c>
      <c r="N1033" s="2">
        <v>-330233</v>
      </c>
      <c r="O1033" t="s">
        <v>686</v>
      </c>
    </row>
    <row r="1034" spans="1:15" x14ac:dyDescent="0.25">
      <c r="A1034" s="1">
        <v>64906</v>
      </c>
      <c r="B1034" t="s">
        <v>339</v>
      </c>
      <c r="C1034" t="s">
        <v>35</v>
      </c>
      <c r="D1034" t="s">
        <v>34</v>
      </c>
      <c r="E1034" t="s">
        <v>23</v>
      </c>
      <c r="F1034" t="s">
        <v>63</v>
      </c>
      <c r="G1034" t="s">
        <v>63</v>
      </c>
      <c r="H1034" s="3">
        <v>13299031</v>
      </c>
      <c r="I1034" t="s">
        <v>63</v>
      </c>
      <c r="J1034" s="2">
        <v>64820</v>
      </c>
      <c r="K1034" s="2">
        <v>0</v>
      </c>
      <c r="L1034" s="2">
        <v>0</v>
      </c>
      <c r="M1034" s="2">
        <v>-498413</v>
      </c>
      <c r="N1034" s="2">
        <v>-498413</v>
      </c>
      <c r="O1034" t="s">
        <v>265</v>
      </c>
    </row>
    <row r="1035" spans="1:15" x14ac:dyDescent="0.25">
      <c r="A1035" s="1">
        <v>62697</v>
      </c>
      <c r="B1035" t="s">
        <v>2860</v>
      </c>
      <c r="C1035" t="s">
        <v>35</v>
      </c>
      <c r="D1035" t="s">
        <v>34</v>
      </c>
      <c r="E1035" t="s">
        <v>23</v>
      </c>
      <c r="F1035" t="s">
        <v>63</v>
      </c>
      <c r="G1035" t="s">
        <v>63</v>
      </c>
      <c r="H1035" s="3">
        <v>1619408</v>
      </c>
      <c r="I1035" t="s">
        <v>63</v>
      </c>
      <c r="J1035" s="2">
        <v>30205</v>
      </c>
      <c r="K1035" s="2">
        <v>0</v>
      </c>
      <c r="L1035" s="2">
        <v>0</v>
      </c>
      <c r="M1035" s="2">
        <v>-176659</v>
      </c>
      <c r="N1035" s="2">
        <v>-176659</v>
      </c>
      <c r="O1035" t="s">
        <v>2850</v>
      </c>
    </row>
    <row r="1036" spans="1:15" x14ac:dyDescent="0.25">
      <c r="A1036" s="1">
        <v>62473</v>
      </c>
      <c r="B1036" t="s">
        <v>2906</v>
      </c>
      <c r="C1036" t="s">
        <v>35</v>
      </c>
      <c r="D1036" t="s">
        <v>34</v>
      </c>
      <c r="E1036" t="s">
        <v>36</v>
      </c>
      <c r="F1036" t="s">
        <v>63</v>
      </c>
      <c r="G1036" t="s">
        <v>63</v>
      </c>
      <c r="H1036" s="3">
        <v>582295</v>
      </c>
      <c r="I1036" t="s">
        <v>21</v>
      </c>
      <c r="J1036" s="2">
        <v>0</v>
      </c>
      <c r="K1036" s="2">
        <v>0</v>
      </c>
      <c r="L1036" s="2">
        <v>0</v>
      </c>
      <c r="M1036" s="2">
        <v>-601685</v>
      </c>
      <c r="N1036" s="2">
        <v>-786557</v>
      </c>
      <c r="O1036" t="s">
        <v>2897</v>
      </c>
    </row>
    <row r="1037" spans="1:15" x14ac:dyDescent="0.25">
      <c r="A1037" s="1">
        <v>61492</v>
      </c>
      <c r="B1037" t="s">
        <v>4351</v>
      </c>
      <c r="C1037" t="s">
        <v>35</v>
      </c>
      <c r="D1037" t="s">
        <v>34</v>
      </c>
      <c r="E1037" t="s">
        <v>36</v>
      </c>
      <c r="F1037" t="s">
        <v>63</v>
      </c>
      <c r="G1037" t="s">
        <v>21</v>
      </c>
      <c r="H1037" s="3">
        <v>0</v>
      </c>
      <c r="I1037" t="s">
        <v>63</v>
      </c>
      <c r="J1037" s="2">
        <v>0</v>
      </c>
      <c r="K1037" s="2">
        <v>0</v>
      </c>
      <c r="L1037" s="2">
        <v>0</v>
      </c>
      <c r="M1037" s="2">
        <v>0</v>
      </c>
      <c r="N1037" s="2">
        <v>0</v>
      </c>
      <c r="O1037" t="s">
        <v>4350</v>
      </c>
    </row>
    <row r="1038" spans="1:15" x14ac:dyDescent="0.25">
      <c r="A1038" s="1">
        <v>66905</v>
      </c>
      <c r="B1038" t="s">
        <v>4180</v>
      </c>
      <c r="C1038" t="s">
        <v>35</v>
      </c>
      <c r="D1038" t="s">
        <v>34</v>
      </c>
      <c r="E1038" t="s">
        <v>23</v>
      </c>
      <c r="F1038" t="s">
        <v>63</v>
      </c>
      <c r="G1038" t="s">
        <v>63</v>
      </c>
      <c r="H1038" s="3">
        <v>84936</v>
      </c>
      <c r="I1038" t="s">
        <v>21</v>
      </c>
      <c r="J1038" s="2">
        <v>0</v>
      </c>
      <c r="K1038" s="2">
        <v>0</v>
      </c>
      <c r="L1038" s="2">
        <v>0</v>
      </c>
      <c r="M1038" s="2">
        <v>-341931</v>
      </c>
      <c r="N1038" s="2">
        <v>-341931</v>
      </c>
      <c r="O1038" t="s">
        <v>4174</v>
      </c>
    </row>
    <row r="1039" spans="1:15" x14ac:dyDescent="0.25">
      <c r="A1039" s="1">
        <v>66307</v>
      </c>
      <c r="B1039" t="s">
        <v>4178</v>
      </c>
      <c r="C1039" t="s">
        <v>35</v>
      </c>
      <c r="D1039" t="s">
        <v>34</v>
      </c>
      <c r="E1039" t="s">
        <v>23</v>
      </c>
      <c r="F1039" t="s">
        <v>63</v>
      </c>
      <c r="G1039" t="s">
        <v>63</v>
      </c>
      <c r="H1039" s="3">
        <v>5335029</v>
      </c>
      <c r="I1039" t="s">
        <v>63</v>
      </c>
      <c r="J1039" s="2">
        <v>74976</v>
      </c>
      <c r="K1039" s="2">
        <v>0</v>
      </c>
      <c r="L1039" s="2">
        <v>0</v>
      </c>
      <c r="M1039" s="2">
        <v>-258684</v>
      </c>
      <c r="N1039" s="2">
        <v>-258684</v>
      </c>
      <c r="O1039" t="s">
        <v>4174</v>
      </c>
    </row>
    <row r="1040" spans="1:15" x14ac:dyDescent="0.25">
      <c r="A1040" s="1">
        <v>65516</v>
      </c>
      <c r="B1040" t="s">
        <v>1815</v>
      </c>
      <c r="C1040" t="s">
        <v>35</v>
      </c>
      <c r="D1040" t="s">
        <v>34</v>
      </c>
      <c r="E1040" t="s">
        <v>23</v>
      </c>
      <c r="F1040" t="s">
        <v>63</v>
      </c>
      <c r="G1040" t="s">
        <v>63</v>
      </c>
      <c r="H1040" s="3">
        <v>7564323</v>
      </c>
      <c r="I1040" t="s">
        <v>63</v>
      </c>
      <c r="J1040" s="2">
        <v>70128</v>
      </c>
      <c r="K1040" s="2">
        <v>0</v>
      </c>
      <c r="L1040" s="2">
        <v>0</v>
      </c>
      <c r="M1040" s="2">
        <v>-281722</v>
      </c>
      <c r="N1040" s="2">
        <v>-281722</v>
      </c>
      <c r="O1040" t="s">
        <v>1813</v>
      </c>
    </row>
    <row r="1041" spans="1:15" x14ac:dyDescent="0.25">
      <c r="A1041" s="1">
        <v>64927</v>
      </c>
      <c r="B1041" t="s">
        <v>1317</v>
      </c>
      <c r="C1041" t="s">
        <v>35</v>
      </c>
      <c r="D1041" t="s">
        <v>34</v>
      </c>
      <c r="E1041" t="s">
        <v>23</v>
      </c>
      <c r="F1041" t="s">
        <v>63</v>
      </c>
      <c r="G1041" t="s">
        <v>63</v>
      </c>
      <c r="H1041" s="3">
        <v>1642178</v>
      </c>
      <c r="I1041" t="s">
        <v>63</v>
      </c>
      <c r="J1041" s="2">
        <v>0</v>
      </c>
      <c r="K1041" s="2">
        <v>46398</v>
      </c>
      <c r="L1041" s="2">
        <v>0</v>
      </c>
      <c r="M1041" s="2">
        <v>-283237</v>
      </c>
      <c r="N1041" s="2">
        <v>-283237</v>
      </c>
      <c r="O1041" t="s">
        <v>1304</v>
      </c>
    </row>
    <row r="1042" spans="1:15" x14ac:dyDescent="0.25">
      <c r="A1042" s="1">
        <v>62392</v>
      </c>
      <c r="B1042" t="s">
        <v>2573</v>
      </c>
      <c r="C1042" t="s">
        <v>35</v>
      </c>
      <c r="D1042" t="s">
        <v>34</v>
      </c>
      <c r="E1042" t="s">
        <v>23</v>
      </c>
      <c r="F1042" t="s">
        <v>63</v>
      </c>
      <c r="G1042" t="s">
        <v>63</v>
      </c>
      <c r="H1042" s="3">
        <v>1446719</v>
      </c>
      <c r="I1042" t="s">
        <v>63</v>
      </c>
      <c r="J1042" s="2">
        <v>25198</v>
      </c>
      <c r="K1042" s="2">
        <v>0</v>
      </c>
      <c r="L1042" s="2">
        <v>0</v>
      </c>
      <c r="M1042" s="2">
        <v>-123764</v>
      </c>
      <c r="N1042" s="2">
        <v>-123764</v>
      </c>
      <c r="O1042" t="s">
        <v>27</v>
      </c>
    </row>
    <row r="1043" spans="1:15" x14ac:dyDescent="0.25">
      <c r="A1043" s="1">
        <v>64319</v>
      </c>
      <c r="B1043" t="s">
        <v>276</v>
      </c>
      <c r="C1043" t="s">
        <v>35</v>
      </c>
      <c r="D1043" t="s">
        <v>34</v>
      </c>
      <c r="E1043" t="s">
        <v>36</v>
      </c>
      <c r="F1043" t="s">
        <v>63</v>
      </c>
      <c r="G1043" t="s">
        <v>63</v>
      </c>
      <c r="H1043" s="3">
        <v>6387280</v>
      </c>
      <c r="I1043" t="s">
        <v>63</v>
      </c>
      <c r="J1043" s="2">
        <v>0</v>
      </c>
      <c r="K1043" s="2">
        <v>0</v>
      </c>
      <c r="L1043" s="2">
        <v>24514</v>
      </c>
      <c r="M1043" s="2">
        <v>-594466</v>
      </c>
      <c r="N1043" s="2">
        <v>-594466</v>
      </c>
      <c r="O1043" t="s">
        <v>265</v>
      </c>
    </row>
    <row r="1044" spans="1:15" x14ac:dyDescent="0.25">
      <c r="A1044" s="1">
        <v>62355</v>
      </c>
      <c r="B1044" t="s">
        <v>3800</v>
      </c>
      <c r="C1044" t="s">
        <v>35</v>
      </c>
      <c r="D1044" t="s">
        <v>34</v>
      </c>
      <c r="E1044" t="s">
        <v>23</v>
      </c>
      <c r="F1044" t="s">
        <v>63</v>
      </c>
      <c r="G1044" t="s">
        <v>63</v>
      </c>
      <c r="H1044" s="3">
        <v>1919038</v>
      </c>
      <c r="I1044" t="s">
        <v>63</v>
      </c>
      <c r="J1044" s="2">
        <v>26870</v>
      </c>
      <c r="K1044" s="2">
        <v>0</v>
      </c>
      <c r="L1044" s="2">
        <v>0</v>
      </c>
      <c r="M1044" s="2">
        <v>-161195</v>
      </c>
      <c r="N1044" s="2">
        <v>-161195</v>
      </c>
      <c r="O1044" t="s">
        <v>3777</v>
      </c>
    </row>
    <row r="1045" spans="1:15" x14ac:dyDescent="0.25">
      <c r="A1045" s="1">
        <v>63491</v>
      </c>
      <c r="B1045" t="s">
        <v>2929</v>
      </c>
      <c r="C1045" t="s">
        <v>35</v>
      </c>
      <c r="D1045" t="s">
        <v>34</v>
      </c>
      <c r="E1045" t="s">
        <v>36</v>
      </c>
      <c r="F1045" t="s">
        <v>63</v>
      </c>
      <c r="G1045" t="s">
        <v>63</v>
      </c>
      <c r="H1045" s="3">
        <v>998127</v>
      </c>
      <c r="I1045" t="s">
        <v>63</v>
      </c>
      <c r="J1045" s="2">
        <v>93522</v>
      </c>
      <c r="K1045" s="2">
        <v>0</v>
      </c>
      <c r="L1045" s="2">
        <v>0</v>
      </c>
      <c r="M1045" s="2">
        <v>-293976</v>
      </c>
      <c r="N1045" s="2">
        <v>-293976</v>
      </c>
      <c r="O1045" t="s">
        <v>2897</v>
      </c>
    </row>
    <row r="1046" spans="1:15" x14ac:dyDescent="0.25">
      <c r="A1046" s="1">
        <v>65691</v>
      </c>
      <c r="B1046" t="s">
        <v>694</v>
      </c>
      <c r="C1046" t="s">
        <v>35</v>
      </c>
      <c r="D1046" t="s">
        <v>34</v>
      </c>
      <c r="E1046" t="s">
        <v>23</v>
      </c>
      <c r="F1046" t="s">
        <v>63</v>
      </c>
      <c r="G1046" t="s">
        <v>63</v>
      </c>
      <c r="H1046" s="3">
        <v>6106767</v>
      </c>
      <c r="I1046" t="s">
        <v>63</v>
      </c>
      <c r="J1046" s="2">
        <v>89532</v>
      </c>
      <c r="K1046" s="2">
        <v>0</v>
      </c>
      <c r="L1046" s="2">
        <v>0</v>
      </c>
      <c r="M1046" s="2">
        <v>-379098</v>
      </c>
      <c r="N1046" s="2">
        <v>-379098</v>
      </c>
      <c r="O1046" t="s">
        <v>686</v>
      </c>
    </row>
    <row r="1047" spans="1:15" x14ac:dyDescent="0.25">
      <c r="A1047" s="1">
        <v>67980</v>
      </c>
      <c r="B1047" t="s">
        <v>103</v>
      </c>
      <c r="C1047" t="s">
        <v>35</v>
      </c>
      <c r="D1047" t="s">
        <v>34</v>
      </c>
      <c r="E1047" t="s">
        <v>36</v>
      </c>
      <c r="F1047" t="s">
        <v>63</v>
      </c>
      <c r="G1047" t="s">
        <v>21</v>
      </c>
      <c r="H1047" s="3">
        <v>1134660</v>
      </c>
      <c r="I1047" t="s">
        <v>63</v>
      </c>
      <c r="J1047" s="2">
        <v>0</v>
      </c>
      <c r="K1047" s="2">
        <v>65</v>
      </c>
      <c r="L1047" s="2">
        <v>0</v>
      </c>
      <c r="M1047" s="2">
        <v>65</v>
      </c>
      <c r="N1047" s="2">
        <v>65</v>
      </c>
      <c r="O1047" t="s">
        <v>84</v>
      </c>
    </row>
    <row r="1048" spans="1:15" x14ac:dyDescent="0.25">
      <c r="A1048" s="1">
        <v>62553</v>
      </c>
      <c r="B1048" t="s">
        <v>1016</v>
      </c>
      <c r="C1048" t="s">
        <v>35</v>
      </c>
      <c r="D1048" t="s">
        <v>34</v>
      </c>
      <c r="E1048" t="s">
        <v>23</v>
      </c>
      <c r="F1048" t="s">
        <v>63</v>
      </c>
      <c r="G1048" t="s">
        <v>63</v>
      </c>
      <c r="H1048" s="3">
        <v>570557</v>
      </c>
      <c r="I1048" t="s">
        <v>63</v>
      </c>
      <c r="J1048" s="2">
        <v>81501</v>
      </c>
      <c r="K1048" s="2">
        <v>0</v>
      </c>
      <c r="L1048" s="2">
        <v>0</v>
      </c>
      <c r="M1048" s="2">
        <v>-151192</v>
      </c>
      <c r="N1048" s="2">
        <v>-151192</v>
      </c>
      <c r="O1048" t="s">
        <v>1004</v>
      </c>
    </row>
    <row r="1049" spans="1:15" x14ac:dyDescent="0.25">
      <c r="A1049" s="1">
        <v>64732</v>
      </c>
      <c r="B1049" t="s">
        <v>3059</v>
      </c>
      <c r="C1049" t="s">
        <v>35</v>
      </c>
      <c r="D1049" t="s">
        <v>34</v>
      </c>
      <c r="E1049" t="s">
        <v>23</v>
      </c>
      <c r="F1049" t="s">
        <v>63</v>
      </c>
      <c r="G1049" t="s">
        <v>63</v>
      </c>
      <c r="H1049" s="3">
        <v>2325637</v>
      </c>
      <c r="I1049" t="s">
        <v>21</v>
      </c>
      <c r="J1049" s="2">
        <v>0</v>
      </c>
      <c r="K1049" s="2">
        <v>0</v>
      </c>
      <c r="L1049" s="2">
        <v>0</v>
      </c>
      <c r="M1049" s="2">
        <v>-223221</v>
      </c>
      <c r="N1049" s="2">
        <v>-259975</v>
      </c>
      <c r="O1049" t="s">
        <v>3045</v>
      </c>
    </row>
    <row r="1050" spans="1:15" x14ac:dyDescent="0.25">
      <c r="A1050" s="1">
        <v>65181</v>
      </c>
      <c r="B1050" t="s">
        <v>1483</v>
      </c>
      <c r="C1050" t="s">
        <v>35</v>
      </c>
      <c r="D1050" t="s">
        <v>34</v>
      </c>
      <c r="E1050" t="s">
        <v>36</v>
      </c>
      <c r="F1050" t="s">
        <v>63</v>
      </c>
      <c r="G1050" t="s">
        <v>63</v>
      </c>
      <c r="H1050" s="3">
        <v>2802919</v>
      </c>
      <c r="I1050" t="s">
        <v>63</v>
      </c>
      <c r="J1050" s="2">
        <v>34476</v>
      </c>
      <c r="K1050" s="2">
        <v>0</v>
      </c>
      <c r="L1050" s="2">
        <v>0</v>
      </c>
      <c r="M1050" s="2">
        <v>-134523</v>
      </c>
      <c r="N1050" s="2">
        <v>-134523</v>
      </c>
      <c r="O1050" t="s">
        <v>4349</v>
      </c>
    </row>
    <row r="1051" spans="1:15" x14ac:dyDescent="0.25">
      <c r="A1051" s="1">
        <v>61474</v>
      </c>
      <c r="B1051" t="s">
        <v>2188</v>
      </c>
      <c r="C1051" t="s">
        <v>35</v>
      </c>
      <c r="D1051" t="s">
        <v>34</v>
      </c>
      <c r="E1051" t="s">
        <v>36</v>
      </c>
      <c r="F1051" t="s">
        <v>63</v>
      </c>
      <c r="G1051" t="s">
        <v>63</v>
      </c>
      <c r="H1051" s="3">
        <v>-1183844</v>
      </c>
      <c r="I1051" t="s">
        <v>21</v>
      </c>
      <c r="J1051" s="2">
        <v>0</v>
      </c>
      <c r="K1051" s="2">
        <v>0</v>
      </c>
      <c r="L1051" s="2">
        <v>0</v>
      </c>
      <c r="M1051" s="2">
        <v>-93576</v>
      </c>
      <c r="N1051" s="2">
        <v>-94955</v>
      </c>
      <c r="O1051" t="s">
        <v>49</v>
      </c>
    </row>
    <row r="1052" spans="1:15" x14ac:dyDescent="0.25">
      <c r="A1052" s="1">
        <v>61727</v>
      </c>
      <c r="B1052" t="s">
        <v>2449</v>
      </c>
      <c r="C1052" t="s">
        <v>35</v>
      </c>
      <c r="D1052" t="s">
        <v>34</v>
      </c>
      <c r="E1052" t="s">
        <v>23</v>
      </c>
      <c r="F1052" t="s">
        <v>63</v>
      </c>
      <c r="G1052" t="s">
        <v>63</v>
      </c>
      <c r="H1052" s="3">
        <v>1728749</v>
      </c>
      <c r="I1052" t="s">
        <v>21</v>
      </c>
      <c r="J1052" s="2">
        <v>0</v>
      </c>
      <c r="K1052" s="2">
        <v>0</v>
      </c>
      <c r="L1052" s="2">
        <v>0</v>
      </c>
      <c r="M1052" s="2">
        <v>-64957</v>
      </c>
      <c r="N1052" s="2">
        <v>-64957</v>
      </c>
      <c r="O1052" t="s">
        <v>2437</v>
      </c>
    </row>
    <row r="1053" spans="1:15" x14ac:dyDescent="0.25">
      <c r="A1053" s="1">
        <v>78068</v>
      </c>
      <c r="B1053" t="s">
        <v>1590</v>
      </c>
      <c r="C1053" t="s">
        <v>35</v>
      </c>
      <c r="D1053" t="s">
        <v>34</v>
      </c>
      <c r="E1053" t="s">
        <v>23</v>
      </c>
      <c r="F1053" t="s">
        <v>63</v>
      </c>
      <c r="G1053" t="s">
        <v>63</v>
      </c>
      <c r="H1053" s="3">
        <v>2927118</v>
      </c>
      <c r="I1053" t="s">
        <v>63</v>
      </c>
      <c r="J1053" s="2">
        <v>0</v>
      </c>
      <c r="K1053" s="2">
        <v>0</v>
      </c>
      <c r="L1053" s="2">
        <v>0</v>
      </c>
      <c r="M1053" s="2">
        <v>0</v>
      </c>
      <c r="N1053" s="2">
        <v>0</v>
      </c>
      <c r="O1053" t="s">
        <v>1588</v>
      </c>
    </row>
    <row r="1054" spans="1:15" x14ac:dyDescent="0.25">
      <c r="A1054" s="1">
        <v>66293</v>
      </c>
      <c r="B1054" t="s">
        <v>778</v>
      </c>
      <c r="C1054" t="s">
        <v>35</v>
      </c>
      <c r="D1054" t="s">
        <v>34</v>
      </c>
      <c r="E1054" t="s">
        <v>23</v>
      </c>
      <c r="F1054" t="s">
        <v>63</v>
      </c>
      <c r="G1054" t="s">
        <v>63</v>
      </c>
      <c r="H1054" s="3">
        <v>4941724</v>
      </c>
      <c r="I1054" t="s">
        <v>63</v>
      </c>
      <c r="J1054" s="2">
        <v>0</v>
      </c>
      <c r="K1054" s="2">
        <v>83431</v>
      </c>
      <c r="L1054" s="2">
        <v>0</v>
      </c>
      <c r="M1054" s="2">
        <v>974049</v>
      </c>
      <c r="N1054" s="2">
        <v>977223</v>
      </c>
      <c r="O1054" t="s">
        <v>4348</v>
      </c>
    </row>
    <row r="1055" spans="1:15" x14ac:dyDescent="0.25">
      <c r="A1055" s="1">
        <v>61544</v>
      </c>
      <c r="B1055" t="s">
        <v>2322</v>
      </c>
      <c r="C1055" t="s">
        <v>35</v>
      </c>
      <c r="D1055" t="s">
        <v>34</v>
      </c>
      <c r="E1055" t="s">
        <v>23</v>
      </c>
      <c r="F1055" t="s">
        <v>63</v>
      </c>
      <c r="G1055" t="s">
        <v>63</v>
      </c>
      <c r="H1055" s="3">
        <v>346651</v>
      </c>
      <c r="I1055" t="s">
        <v>21</v>
      </c>
      <c r="J1055" s="2">
        <v>0</v>
      </c>
      <c r="K1055" s="2">
        <v>0</v>
      </c>
      <c r="L1055" s="2">
        <v>0</v>
      </c>
      <c r="M1055" s="2">
        <v>-304103</v>
      </c>
      <c r="N1055" s="2">
        <v>-304103</v>
      </c>
      <c r="O1055" t="s">
        <v>2281</v>
      </c>
    </row>
    <row r="1056" spans="1:15" x14ac:dyDescent="0.25">
      <c r="A1056" s="1">
        <v>67666</v>
      </c>
      <c r="B1056" t="s">
        <v>1919</v>
      </c>
      <c r="C1056" t="s">
        <v>35</v>
      </c>
      <c r="D1056" t="s">
        <v>34</v>
      </c>
      <c r="E1056" t="s">
        <v>23</v>
      </c>
      <c r="F1056" t="s">
        <v>63</v>
      </c>
      <c r="G1056" t="s">
        <v>63</v>
      </c>
      <c r="H1056" s="3">
        <v>2510362</v>
      </c>
      <c r="I1056" t="s">
        <v>21</v>
      </c>
      <c r="J1056" s="2">
        <v>0</v>
      </c>
      <c r="K1056" s="2">
        <v>0</v>
      </c>
      <c r="L1056" s="2">
        <v>0</v>
      </c>
      <c r="M1056" s="2">
        <v>-17669</v>
      </c>
      <c r="N1056" s="2">
        <v>-20631</v>
      </c>
      <c r="O1056" t="s">
        <v>1907</v>
      </c>
    </row>
    <row r="1057" spans="1:15" x14ac:dyDescent="0.25">
      <c r="A1057" s="1">
        <v>62567</v>
      </c>
      <c r="B1057" t="s">
        <v>2434</v>
      </c>
      <c r="C1057" t="s">
        <v>35</v>
      </c>
      <c r="D1057" t="s">
        <v>34</v>
      </c>
      <c r="E1057" t="s">
        <v>23</v>
      </c>
      <c r="F1057" t="s">
        <v>63</v>
      </c>
      <c r="G1057" t="s">
        <v>63</v>
      </c>
      <c r="H1057" s="3">
        <v>1447411</v>
      </c>
      <c r="I1057" t="s">
        <v>21</v>
      </c>
      <c r="J1057" s="2">
        <v>0</v>
      </c>
      <c r="K1057" s="2">
        <v>0</v>
      </c>
      <c r="L1057" s="2">
        <v>0</v>
      </c>
      <c r="M1057" s="2">
        <v>-72953</v>
      </c>
      <c r="N1057" s="2">
        <v>-72953</v>
      </c>
      <c r="O1057" t="s">
        <v>4347</v>
      </c>
    </row>
    <row r="1058" spans="1:15" x14ac:dyDescent="0.25">
      <c r="A1058" s="1">
        <v>65415</v>
      </c>
      <c r="B1058" t="s">
        <v>3076</v>
      </c>
      <c r="C1058" t="s">
        <v>35</v>
      </c>
      <c r="D1058" t="s">
        <v>34</v>
      </c>
      <c r="E1058" t="s">
        <v>23</v>
      </c>
      <c r="F1058" t="s">
        <v>63</v>
      </c>
      <c r="G1058" t="s">
        <v>63</v>
      </c>
      <c r="H1058" s="3">
        <v>5159581</v>
      </c>
      <c r="I1058" t="s">
        <v>63</v>
      </c>
      <c r="J1058" s="2">
        <v>0</v>
      </c>
      <c r="K1058" s="2">
        <v>0</v>
      </c>
      <c r="L1058" s="2">
        <v>18036</v>
      </c>
      <c r="M1058" s="2">
        <v>-84130</v>
      </c>
      <c r="N1058" s="2">
        <v>-84130</v>
      </c>
      <c r="O1058" t="s">
        <v>3074</v>
      </c>
    </row>
    <row r="1059" spans="1:15" x14ac:dyDescent="0.25">
      <c r="A1059" s="1">
        <v>60965</v>
      </c>
      <c r="B1059" t="s">
        <v>4346</v>
      </c>
      <c r="C1059" t="s">
        <v>35</v>
      </c>
      <c r="D1059" t="s">
        <v>34</v>
      </c>
      <c r="E1059" t="s">
        <v>36</v>
      </c>
      <c r="F1059" t="s">
        <v>63</v>
      </c>
      <c r="G1059" t="s">
        <v>21</v>
      </c>
      <c r="H1059" s="3">
        <v>0</v>
      </c>
      <c r="I1059" t="s">
        <v>63</v>
      </c>
      <c r="J1059" s="2">
        <v>11405</v>
      </c>
      <c r="K1059" s="2">
        <v>0</v>
      </c>
      <c r="L1059" s="2">
        <v>0</v>
      </c>
      <c r="M1059" s="2">
        <v>-67763</v>
      </c>
      <c r="N1059" s="2">
        <v>-67763</v>
      </c>
      <c r="O1059" t="s">
        <v>4345</v>
      </c>
    </row>
    <row r="1060" spans="1:15" x14ac:dyDescent="0.25">
      <c r="A1060" s="1">
        <v>62377</v>
      </c>
      <c r="B1060" t="s">
        <v>2903</v>
      </c>
      <c r="C1060" t="s">
        <v>35</v>
      </c>
      <c r="D1060" t="s">
        <v>34</v>
      </c>
      <c r="E1060" t="s">
        <v>23</v>
      </c>
      <c r="F1060" t="s">
        <v>63</v>
      </c>
      <c r="G1060" t="s">
        <v>63</v>
      </c>
      <c r="H1060" s="3">
        <v>2582012</v>
      </c>
      <c r="I1060" t="s">
        <v>63</v>
      </c>
      <c r="J1060" s="2">
        <v>44807</v>
      </c>
      <c r="K1060" s="2">
        <v>0</v>
      </c>
      <c r="L1060" s="2">
        <v>0</v>
      </c>
      <c r="M1060" s="2">
        <v>-201650</v>
      </c>
      <c r="N1060" s="2">
        <v>-201650</v>
      </c>
      <c r="O1060" t="s">
        <v>4344</v>
      </c>
    </row>
    <row r="1061" spans="1:15" x14ac:dyDescent="0.25">
      <c r="A1061" s="1">
        <v>62543</v>
      </c>
      <c r="B1061" t="s">
        <v>1001</v>
      </c>
      <c r="C1061" t="s">
        <v>35</v>
      </c>
      <c r="D1061" t="s">
        <v>34</v>
      </c>
      <c r="E1061" t="s">
        <v>23</v>
      </c>
      <c r="F1061" t="s">
        <v>63</v>
      </c>
      <c r="G1061" t="s">
        <v>63</v>
      </c>
      <c r="H1061" s="3">
        <v>-33286</v>
      </c>
      <c r="I1061" t="s">
        <v>63</v>
      </c>
      <c r="J1061" s="2">
        <v>109402</v>
      </c>
      <c r="K1061" s="2">
        <v>0</v>
      </c>
      <c r="L1061" s="2">
        <v>0</v>
      </c>
      <c r="M1061" s="2">
        <v>-147214</v>
      </c>
      <c r="N1061" s="2">
        <v>-147214</v>
      </c>
      <c r="O1061" t="s">
        <v>999</v>
      </c>
    </row>
    <row r="1062" spans="1:15" x14ac:dyDescent="0.25">
      <c r="A1062" s="1">
        <v>65143</v>
      </c>
      <c r="B1062" t="s">
        <v>390</v>
      </c>
      <c r="C1062" t="s">
        <v>35</v>
      </c>
      <c r="D1062" t="s">
        <v>34</v>
      </c>
      <c r="E1062" t="s">
        <v>36</v>
      </c>
      <c r="F1062" t="s">
        <v>63</v>
      </c>
      <c r="G1062" t="s">
        <v>63</v>
      </c>
      <c r="H1062" s="3">
        <v>2978571</v>
      </c>
      <c r="I1062" t="s">
        <v>63</v>
      </c>
      <c r="J1062" s="2">
        <v>37516</v>
      </c>
      <c r="K1062" s="2">
        <v>0</v>
      </c>
      <c r="L1062" s="2">
        <v>0</v>
      </c>
      <c r="M1062" s="2">
        <v>-154920</v>
      </c>
      <c r="N1062" s="2">
        <v>-154920</v>
      </c>
      <c r="O1062" t="s">
        <v>378</v>
      </c>
    </row>
    <row r="1063" spans="1:15" x14ac:dyDescent="0.25">
      <c r="A1063" s="1">
        <v>61533</v>
      </c>
      <c r="B1063" t="s">
        <v>4343</v>
      </c>
      <c r="C1063" t="s">
        <v>35</v>
      </c>
      <c r="D1063" t="s">
        <v>34</v>
      </c>
      <c r="E1063" t="s">
        <v>36</v>
      </c>
      <c r="F1063" t="s">
        <v>63</v>
      </c>
      <c r="G1063" t="s">
        <v>21</v>
      </c>
      <c r="H1063" s="3">
        <v>0</v>
      </c>
      <c r="I1063" t="s">
        <v>21</v>
      </c>
      <c r="J1063" s="2">
        <v>0</v>
      </c>
      <c r="K1063" s="2">
        <v>0</v>
      </c>
      <c r="L1063" s="2">
        <v>0</v>
      </c>
      <c r="M1063" s="2">
        <v>0</v>
      </c>
      <c r="N1063" s="2">
        <v>0</v>
      </c>
      <c r="O1063" t="s">
        <v>4342</v>
      </c>
    </row>
    <row r="1064" spans="1:15" x14ac:dyDescent="0.25">
      <c r="A1064" s="1">
        <v>63072</v>
      </c>
      <c r="B1064" t="s">
        <v>1068</v>
      </c>
      <c r="C1064" t="s">
        <v>35</v>
      </c>
      <c r="D1064" t="s">
        <v>34</v>
      </c>
      <c r="E1064" t="s">
        <v>36</v>
      </c>
      <c r="F1064" t="s">
        <v>63</v>
      </c>
      <c r="G1064" t="s">
        <v>63</v>
      </c>
      <c r="H1064" s="3">
        <v>422716</v>
      </c>
      <c r="I1064" t="s">
        <v>21</v>
      </c>
      <c r="J1064" s="2">
        <v>0</v>
      </c>
      <c r="K1064" s="2">
        <v>0</v>
      </c>
      <c r="L1064" s="2">
        <v>0</v>
      </c>
      <c r="M1064" s="2">
        <v>-214751</v>
      </c>
      <c r="N1064" s="2">
        <v>-214751</v>
      </c>
      <c r="O1064" t="s">
        <v>1066</v>
      </c>
    </row>
    <row r="1065" spans="1:15" x14ac:dyDescent="0.25">
      <c r="A1065" s="1">
        <v>63377</v>
      </c>
      <c r="B1065" t="s">
        <v>1271</v>
      </c>
      <c r="C1065" t="s">
        <v>35</v>
      </c>
      <c r="D1065" t="s">
        <v>34</v>
      </c>
      <c r="E1065" t="s">
        <v>23</v>
      </c>
      <c r="F1065" t="s">
        <v>63</v>
      </c>
      <c r="G1065" t="s">
        <v>63</v>
      </c>
      <c r="H1065" s="3">
        <v>5547579</v>
      </c>
      <c r="I1065" t="s">
        <v>63</v>
      </c>
      <c r="J1065" s="2">
        <v>242452</v>
      </c>
      <c r="K1065" s="2">
        <v>0</v>
      </c>
      <c r="L1065" s="2">
        <v>0</v>
      </c>
      <c r="M1065" s="2">
        <v>-806266</v>
      </c>
      <c r="N1065" s="2">
        <v>-806266</v>
      </c>
      <c r="O1065" t="s">
        <v>1256</v>
      </c>
    </row>
    <row r="1066" spans="1:15" x14ac:dyDescent="0.25">
      <c r="A1066" s="1">
        <v>66623</v>
      </c>
      <c r="B1066" t="s">
        <v>787</v>
      </c>
      <c r="C1066" t="s">
        <v>35</v>
      </c>
      <c r="D1066" t="s">
        <v>34</v>
      </c>
      <c r="E1066" t="s">
        <v>36</v>
      </c>
      <c r="F1066" t="s">
        <v>63</v>
      </c>
      <c r="G1066" t="s">
        <v>63</v>
      </c>
      <c r="H1066" s="3">
        <v>6434673</v>
      </c>
      <c r="I1066" t="s">
        <v>63</v>
      </c>
      <c r="J1066" s="2">
        <v>59238</v>
      </c>
      <c r="K1066" s="2">
        <v>0</v>
      </c>
      <c r="L1066" s="2">
        <v>0</v>
      </c>
      <c r="M1066" s="2">
        <v>-559685</v>
      </c>
      <c r="N1066" s="2">
        <v>-559685</v>
      </c>
      <c r="O1066" t="s">
        <v>4341</v>
      </c>
    </row>
    <row r="1067" spans="1:15" x14ac:dyDescent="0.25">
      <c r="A1067" s="1">
        <v>66948</v>
      </c>
      <c r="B1067" t="s">
        <v>1884</v>
      </c>
      <c r="C1067" t="s">
        <v>35</v>
      </c>
      <c r="D1067" t="s">
        <v>34</v>
      </c>
      <c r="E1067" t="s">
        <v>23</v>
      </c>
      <c r="F1067" t="s">
        <v>63</v>
      </c>
      <c r="G1067" t="s">
        <v>63</v>
      </c>
      <c r="H1067" s="3">
        <v>8673731</v>
      </c>
      <c r="I1067" t="s">
        <v>63</v>
      </c>
      <c r="J1067" s="2">
        <v>268453</v>
      </c>
      <c r="K1067" s="2">
        <v>0</v>
      </c>
      <c r="L1067" s="2">
        <v>0</v>
      </c>
      <c r="M1067" s="2">
        <v>-513292</v>
      </c>
      <c r="N1067" s="2">
        <v>-513292</v>
      </c>
      <c r="O1067" t="s">
        <v>4340</v>
      </c>
    </row>
    <row r="1068" spans="1:15" x14ac:dyDescent="0.25">
      <c r="A1068" s="1">
        <v>64970</v>
      </c>
      <c r="B1068" t="s">
        <v>1415</v>
      </c>
      <c r="C1068" t="s">
        <v>35</v>
      </c>
      <c r="D1068" t="s">
        <v>34</v>
      </c>
      <c r="E1068" t="s">
        <v>36</v>
      </c>
      <c r="F1068" t="s">
        <v>63</v>
      </c>
      <c r="G1068" t="s">
        <v>63</v>
      </c>
      <c r="H1068" s="3">
        <v>48727</v>
      </c>
      <c r="I1068" t="s">
        <v>21</v>
      </c>
      <c r="J1068" s="2">
        <v>0</v>
      </c>
      <c r="K1068" s="2">
        <v>0</v>
      </c>
      <c r="L1068" s="2">
        <v>0</v>
      </c>
      <c r="M1068" s="2">
        <v>-9736</v>
      </c>
      <c r="N1068" s="2">
        <v>-9736</v>
      </c>
      <c r="O1068" t="s">
        <v>1408</v>
      </c>
    </row>
    <row r="1069" spans="1:15" x14ac:dyDescent="0.25">
      <c r="A1069" s="1">
        <v>66101</v>
      </c>
      <c r="B1069" t="s">
        <v>4014</v>
      </c>
      <c r="C1069" t="s">
        <v>35</v>
      </c>
      <c r="D1069" t="s">
        <v>34</v>
      </c>
      <c r="E1069" t="s">
        <v>36</v>
      </c>
      <c r="F1069" t="s">
        <v>63</v>
      </c>
      <c r="G1069" t="s">
        <v>63</v>
      </c>
      <c r="H1069" s="3">
        <v>5639050</v>
      </c>
      <c r="I1069" t="s">
        <v>21</v>
      </c>
      <c r="J1069" s="2">
        <v>0</v>
      </c>
      <c r="K1069" s="2">
        <v>0</v>
      </c>
      <c r="L1069" s="2">
        <v>0</v>
      </c>
      <c r="M1069" s="2">
        <v>-696061</v>
      </c>
      <c r="N1069" s="2">
        <v>-694027</v>
      </c>
      <c r="O1069" t="s">
        <v>4008</v>
      </c>
    </row>
    <row r="1070" spans="1:15" x14ac:dyDescent="0.25">
      <c r="A1070" s="1">
        <v>62677</v>
      </c>
      <c r="B1070" t="s">
        <v>2972</v>
      </c>
      <c r="C1070" t="s">
        <v>35</v>
      </c>
      <c r="D1070" t="s">
        <v>34</v>
      </c>
      <c r="E1070" t="s">
        <v>23</v>
      </c>
      <c r="F1070" t="s">
        <v>63</v>
      </c>
      <c r="G1070" t="s">
        <v>63</v>
      </c>
      <c r="H1070" s="3">
        <v>2472659</v>
      </c>
      <c r="I1070" t="s">
        <v>21</v>
      </c>
      <c r="J1070" s="2">
        <v>0</v>
      </c>
      <c r="K1070" s="2">
        <v>0</v>
      </c>
      <c r="L1070" s="2">
        <v>0</v>
      </c>
      <c r="M1070" s="2">
        <v>-993886</v>
      </c>
      <c r="N1070" s="2">
        <v>-993886</v>
      </c>
      <c r="O1070" t="s">
        <v>2970</v>
      </c>
    </row>
    <row r="1071" spans="1:15" x14ac:dyDescent="0.25">
      <c r="A1071" s="1">
        <v>63226</v>
      </c>
      <c r="B1071" t="s">
        <v>3825</v>
      </c>
      <c r="C1071" t="s">
        <v>35</v>
      </c>
      <c r="D1071" t="s">
        <v>34</v>
      </c>
      <c r="E1071" t="s">
        <v>23</v>
      </c>
      <c r="F1071" t="s">
        <v>63</v>
      </c>
      <c r="G1071" t="s">
        <v>63</v>
      </c>
      <c r="H1071" s="3">
        <v>2459421</v>
      </c>
      <c r="I1071" t="s">
        <v>21</v>
      </c>
      <c r="J1071" s="2">
        <v>0</v>
      </c>
      <c r="K1071" s="2">
        <v>0</v>
      </c>
      <c r="L1071" s="2">
        <v>0</v>
      </c>
      <c r="M1071" s="2">
        <v>-430204</v>
      </c>
      <c r="N1071" s="2">
        <v>-430204</v>
      </c>
      <c r="O1071" t="s">
        <v>3823</v>
      </c>
    </row>
    <row r="1072" spans="1:15" x14ac:dyDescent="0.25">
      <c r="A1072" s="1">
        <v>61183</v>
      </c>
      <c r="B1072" t="s">
        <v>3617</v>
      </c>
      <c r="C1072" t="s">
        <v>35</v>
      </c>
      <c r="D1072" t="s">
        <v>34</v>
      </c>
      <c r="E1072" t="s">
        <v>23</v>
      </c>
      <c r="F1072" t="s">
        <v>63</v>
      </c>
      <c r="G1072" t="s">
        <v>63</v>
      </c>
      <c r="H1072" s="3">
        <v>1457943</v>
      </c>
      <c r="I1072" t="s">
        <v>21</v>
      </c>
      <c r="J1072" s="2">
        <v>0</v>
      </c>
      <c r="K1072" s="2">
        <v>0</v>
      </c>
      <c r="L1072" s="2">
        <v>0</v>
      </c>
      <c r="M1072" s="2">
        <v>-229437</v>
      </c>
      <c r="N1072" s="2">
        <v>-238426</v>
      </c>
      <c r="O1072" t="s">
        <v>3589</v>
      </c>
    </row>
    <row r="1073" spans="1:15" x14ac:dyDescent="0.25">
      <c r="A1073" s="1">
        <v>62716</v>
      </c>
      <c r="B1073" t="s">
        <v>2610</v>
      </c>
      <c r="C1073" t="s">
        <v>35</v>
      </c>
      <c r="D1073" t="s">
        <v>34</v>
      </c>
      <c r="E1073" t="s">
        <v>23</v>
      </c>
      <c r="F1073" t="s">
        <v>63</v>
      </c>
      <c r="G1073" t="s">
        <v>63</v>
      </c>
      <c r="H1073" s="3">
        <v>516936</v>
      </c>
      <c r="I1073" t="s">
        <v>63</v>
      </c>
      <c r="J1073" s="2">
        <v>92853</v>
      </c>
      <c r="K1073" s="2">
        <v>0</v>
      </c>
      <c r="L1073" s="2">
        <v>0</v>
      </c>
      <c r="M1073" s="2">
        <v>-190447</v>
      </c>
      <c r="N1073" s="2">
        <v>-190447</v>
      </c>
      <c r="O1073" t="s">
        <v>27</v>
      </c>
    </row>
    <row r="1074" spans="1:15" x14ac:dyDescent="0.25">
      <c r="A1074" s="1">
        <v>65812</v>
      </c>
      <c r="B1074" t="s">
        <v>889</v>
      </c>
      <c r="C1074" t="s">
        <v>35</v>
      </c>
      <c r="D1074" t="s">
        <v>34</v>
      </c>
      <c r="E1074" t="s">
        <v>23</v>
      </c>
      <c r="F1074" t="s">
        <v>63</v>
      </c>
      <c r="G1074" t="s">
        <v>63</v>
      </c>
      <c r="H1074" s="3">
        <v>5245252</v>
      </c>
      <c r="I1074" t="s">
        <v>21</v>
      </c>
      <c r="J1074" s="2">
        <v>0</v>
      </c>
      <c r="K1074" s="2">
        <v>0</v>
      </c>
      <c r="L1074" s="2">
        <v>0</v>
      </c>
      <c r="M1074" s="2">
        <v>-476789</v>
      </c>
      <c r="N1074" s="2">
        <v>-476789</v>
      </c>
      <c r="O1074" t="s">
        <v>882</v>
      </c>
    </row>
    <row r="1075" spans="1:15" x14ac:dyDescent="0.25">
      <c r="A1075" s="1">
        <v>62048</v>
      </c>
      <c r="B1075" t="s">
        <v>4339</v>
      </c>
      <c r="C1075" t="s">
        <v>35</v>
      </c>
      <c r="D1075" t="s">
        <v>34</v>
      </c>
      <c r="E1075" t="s">
        <v>36</v>
      </c>
      <c r="F1075" t="s">
        <v>63</v>
      </c>
      <c r="G1075" t="s">
        <v>21</v>
      </c>
      <c r="H1075" s="3">
        <v>0</v>
      </c>
      <c r="I1075" t="s">
        <v>63</v>
      </c>
      <c r="J1075" s="2">
        <v>150385</v>
      </c>
      <c r="K1075" s="2">
        <v>0</v>
      </c>
      <c r="L1075" s="2">
        <v>0</v>
      </c>
      <c r="M1075" s="2">
        <v>-265368</v>
      </c>
      <c r="N1075" s="2">
        <v>-265368</v>
      </c>
      <c r="O1075" t="s">
        <v>27</v>
      </c>
    </row>
    <row r="1076" spans="1:15" x14ac:dyDescent="0.25">
      <c r="A1076" s="1">
        <v>64389</v>
      </c>
      <c r="B1076" t="s">
        <v>3056</v>
      </c>
      <c r="C1076" t="s">
        <v>35</v>
      </c>
      <c r="D1076" t="s">
        <v>34</v>
      </c>
      <c r="E1076" t="s">
        <v>36</v>
      </c>
      <c r="F1076" t="s">
        <v>63</v>
      </c>
      <c r="G1076" t="s">
        <v>63</v>
      </c>
      <c r="H1076" s="3">
        <v>6995160</v>
      </c>
      <c r="I1076" t="s">
        <v>63</v>
      </c>
      <c r="J1076" s="2">
        <v>54553</v>
      </c>
      <c r="K1076" s="2">
        <v>0</v>
      </c>
      <c r="L1076" s="2">
        <v>0</v>
      </c>
      <c r="M1076" s="2">
        <v>-188972</v>
      </c>
      <c r="N1076" s="2">
        <v>-188972</v>
      </c>
      <c r="O1076" t="s">
        <v>3045</v>
      </c>
    </row>
    <row r="1077" spans="1:15" x14ac:dyDescent="0.25">
      <c r="A1077" s="1">
        <v>60979</v>
      </c>
      <c r="B1077" t="s">
        <v>2088</v>
      </c>
      <c r="C1077" t="s">
        <v>35</v>
      </c>
      <c r="D1077" t="s">
        <v>34</v>
      </c>
      <c r="E1077" t="s">
        <v>23</v>
      </c>
      <c r="F1077" t="s">
        <v>63</v>
      </c>
      <c r="G1077" t="s">
        <v>63</v>
      </c>
      <c r="H1077" s="3">
        <v>-40146</v>
      </c>
      <c r="I1077" t="s">
        <v>63</v>
      </c>
      <c r="J1077" s="2">
        <v>0</v>
      </c>
      <c r="K1077" s="2">
        <v>35240</v>
      </c>
      <c r="L1077" s="2">
        <v>0</v>
      </c>
      <c r="M1077" s="2">
        <v>-33902</v>
      </c>
      <c r="N1077" s="2">
        <v>-36402</v>
      </c>
      <c r="O1077" t="s">
        <v>2065</v>
      </c>
    </row>
    <row r="1078" spans="1:15" x14ac:dyDescent="0.25">
      <c r="A1078" s="1">
        <v>67506</v>
      </c>
      <c r="B1078" t="s">
        <v>1939</v>
      </c>
      <c r="C1078" t="s">
        <v>35</v>
      </c>
      <c r="D1078" t="s">
        <v>34</v>
      </c>
      <c r="E1078" t="s">
        <v>23</v>
      </c>
      <c r="F1078" t="s">
        <v>63</v>
      </c>
      <c r="G1078" t="s">
        <v>63</v>
      </c>
      <c r="H1078" s="3">
        <v>1443360</v>
      </c>
      <c r="I1078" t="s">
        <v>21</v>
      </c>
      <c r="J1078" s="2">
        <v>0</v>
      </c>
      <c r="K1078" s="2">
        <v>0</v>
      </c>
      <c r="L1078" s="2">
        <v>0</v>
      </c>
      <c r="M1078" s="2">
        <v>-916433</v>
      </c>
      <c r="N1078" s="2">
        <v>-916433</v>
      </c>
      <c r="O1078" t="s">
        <v>1927</v>
      </c>
    </row>
    <row r="1079" spans="1:15" x14ac:dyDescent="0.25">
      <c r="A1079" s="1">
        <v>61814</v>
      </c>
      <c r="B1079" t="s">
        <v>2358</v>
      </c>
      <c r="C1079" t="s">
        <v>35</v>
      </c>
      <c r="D1079" t="s">
        <v>34</v>
      </c>
      <c r="E1079" t="s">
        <v>23</v>
      </c>
      <c r="F1079" t="s">
        <v>63</v>
      </c>
      <c r="G1079" t="s">
        <v>63</v>
      </c>
      <c r="H1079" s="3">
        <v>-722407</v>
      </c>
      <c r="I1079" t="s">
        <v>63</v>
      </c>
      <c r="J1079" s="2">
        <v>184587</v>
      </c>
      <c r="K1079" s="2">
        <v>0</v>
      </c>
      <c r="L1079" s="2">
        <v>0</v>
      </c>
      <c r="M1079" s="2">
        <v>-341537</v>
      </c>
      <c r="N1079" s="2">
        <v>-282243</v>
      </c>
      <c r="O1079" t="s">
        <v>2281</v>
      </c>
    </row>
    <row r="1080" spans="1:15" x14ac:dyDescent="0.25">
      <c r="A1080" s="1">
        <v>63474</v>
      </c>
      <c r="B1080" t="s">
        <v>2927</v>
      </c>
      <c r="C1080" t="s">
        <v>35</v>
      </c>
      <c r="D1080" t="s">
        <v>34</v>
      </c>
      <c r="E1080" t="s">
        <v>23</v>
      </c>
      <c r="F1080" t="s">
        <v>63</v>
      </c>
      <c r="G1080" t="s">
        <v>63</v>
      </c>
      <c r="H1080" s="3">
        <v>1841785</v>
      </c>
      <c r="I1080" t="s">
        <v>63</v>
      </c>
      <c r="J1080" s="2">
        <v>0</v>
      </c>
      <c r="K1080" s="2">
        <v>0</v>
      </c>
      <c r="L1080" s="2">
        <v>0</v>
      </c>
      <c r="M1080" s="2">
        <v>-198550</v>
      </c>
      <c r="N1080" s="2">
        <v>-198550</v>
      </c>
      <c r="O1080" t="s">
        <v>2897</v>
      </c>
    </row>
    <row r="1081" spans="1:15" x14ac:dyDescent="0.25">
      <c r="A1081" s="1">
        <v>63728</v>
      </c>
      <c r="B1081" t="s">
        <v>2984</v>
      </c>
      <c r="C1081" t="s">
        <v>35</v>
      </c>
      <c r="D1081" t="s">
        <v>34</v>
      </c>
      <c r="E1081" t="s">
        <v>36</v>
      </c>
      <c r="F1081" t="s">
        <v>63</v>
      </c>
      <c r="G1081" t="s">
        <v>63</v>
      </c>
      <c r="H1081" s="3">
        <v>3404281</v>
      </c>
      <c r="I1081" t="s">
        <v>63</v>
      </c>
      <c r="J1081" s="2">
        <v>49789</v>
      </c>
      <c r="K1081" s="2">
        <v>0</v>
      </c>
      <c r="L1081" s="2">
        <v>0</v>
      </c>
      <c r="M1081" s="2">
        <v>-176128</v>
      </c>
      <c r="N1081" s="2">
        <v>-176128</v>
      </c>
      <c r="O1081" t="s">
        <v>2970</v>
      </c>
    </row>
    <row r="1082" spans="1:15" x14ac:dyDescent="0.25">
      <c r="A1082" s="1">
        <v>64091</v>
      </c>
      <c r="B1082" t="s">
        <v>2991</v>
      </c>
      <c r="C1082" t="s">
        <v>35</v>
      </c>
      <c r="D1082" t="s">
        <v>34</v>
      </c>
      <c r="E1082" t="s">
        <v>23</v>
      </c>
      <c r="F1082" t="s">
        <v>63</v>
      </c>
      <c r="G1082" t="s">
        <v>63</v>
      </c>
      <c r="H1082" s="3">
        <v>2736124</v>
      </c>
      <c r="I1082" t="s">
        <v>63</v>
      </c>
      <c r="J1082" s="2">
        <v>0</v>
      </c>
      <c r="K1082" s="2">
        <v>45458</v>
      </c>
      <c r="L1082" s="2">
        <v>0</v>
      </c>
      <c r="M1082" s="2">
        <v>-174275</v>
      </c>
      <c r="N1082" s="2">
        <v>-174275</v>
      </c>
      <c r="O1082" t="s">
        <v>2970</v>
      </c>
    </row>
    <row r="1083" spans="1:15" x14ac:dyDescent="0.25">
      <c r="A1083" s="1">
        <v>62670</v>
      </c>
      <c r="B1083" t="s">
        <v>1025</v>
      </c>
      <c r="C1083" t="s">
        <v>35</v>
      </c>
      <c r="D1083" t="s">
        <v>34</v>
      </c>
      <c r="E1083" t="s">
        <v>36</v>
      </c>
      <c r="F1083" t="s">
        <v>63</v>
      </c>
      <c r="G1083" t="s">
        <v>63</v>
      </c>
      <c r="H1083" s="3">
        <v>235077</v>
      </c>
      <c r="I1083" t="s">
        <v>63</v>
      </c>
      <c r="J1083" s="2">
        <v>142</v>
      </c>
      <c r="K1083" s="2">
        <v>0</v>
      </c>
      <c r="L1083" s="2">
        <v>0</v>
      </c>
      <c r="M1083" s="2">
        <v>143</v>
      </c>
      <c r="N1083" s="2">
        <v>143</v>
      </c>
      <c r="O1083" t="s">
        <v>1018</v>
      </c>
    </row>
    <row r="1084" spans="1:15" x14ac:dyDescent="0.25">
      <c r="A1084" s="1">
        <v>61746</v>
      </c>
      <c r="B1084" t="s">
        <v>2452</v>
      </c>
      <c r="C1084" t="s">
        <v>35</v>
      </c>
      <c r="D1084" t="s">
        <v>34</v>
      </c>
      <c r="E1084" t="s">
        <v>23</v>
      </c>
      <c r="F1084" t="s">
        <v>63</v>
      </c>
      <c r="G1084" t="s">
        <v>63</v>
      </c>
      <c r="H1084" s="3">
        <v>1159766</v>
      </c>
      <c r="I1084" t="s">
        <v>63</v>
      </c>
      <c r="J1084" s="2">
        <v>57628</v>
      </c>
      <c r="K1084" s="2">
        <v>0</v>
      </c>
      <c r="L1084" s="2">
        <v>0</v>
      </c>
      <c r="M1084" s="2">
        <v>0</v>
      </c>
      <c r="N1084" s="2">
        <v>-128878</v>
      </c>
      <c r="O1084" t="s">
        <v>2437</v>
      </c>
    </row>
    <row r="1085" spans="1:15" x14ac:dyDescent="0.25">
      <c r="A1085" s="1">
        <v>65206</v>
      </c>
      <c r="B1085" t="s">
        <v>373</v>
      </c>
      <c r="C1085" t="s">
        <v>35</v>
      </c>
      <c r="D1085" t="s">
        <v>34</v>
      </c>
      <c r="E1085" t="s">
        <v>23</v>
      </c>
      <c r="F1085" t="s">
        <v>63</v>
      </c>
      <c r="G1085" t="s">
        <v>63</v>
      </c>
      <c r="H1085" s="3">
        <v>1580171</v>
      </c>
      <c r="I1085" t="s">
        <v>63</v>
      </c>
      <c r="J1085" s="2">
        <v>11018</v>
      </c>
      <c r="K1085" s="2">
        <v>0</v>
      </c>
      <c r="L1085" s="2">
        <v>0</v>
      </c>
      <c r="M1085" s="2">
        <v>-167952</v>
      </c>
      <c r="N1085" s="2">
        <v>-167952</v>
      </c>
      <c r="O1085" t="s">
        <v>4283</v>
      </c>
    </row>
    <row r="1086" spans="1:15" x14ac:dyDescent="0.25">
      <c r="A1086" s="1">
        <v>66572</v>
      </c>
      <c r="B1086" t="s">
        <v>3863</v>
      </c>
      <c r="C1086" t="s">
        <v>35</v>
      </c>
      <c r="D1086" t="s">
        <v>34</v>
      </c>
      <c r="E1086" t="s">
        <v>36</v>
      </c>
      <c r="F1086" t="s">
        <v>63</v>
      </c>
      <c r="G1086" t="s">
        <v>63</v>
      </c>
      <c r="H1086" s="3">
        <v>7820821</v>
      </c>
      <c r="I1086" t="s">
        <v>63</v>
      </c>
      <c r="J1086" s="2">
        <v>3645</v>
      </c>
      <c r="K1086" s="2">
        <v>0</v>
      </c>
      <c r="L1086" s="2">
        <v>0</v>
      </c>
      <c r="M1086" s="2">
        <v>-630525</v>
      </c>
      <c r="N1086" s="2">
        <v>-630525</v>
      </c>
      <c r="O1086" t="s">
        <v>3843</v>
      </c>
    </row>
    <row r="1087" spans="1:15" x14ac:dyDescent="0.25">
      <c r="A1087" s="1">
        <v>67262</v>
      </c>
      <c r="B1087" t="s">
        <v>945</v>
      </c>
      <c r="C1087" t="s">
        <v>35</v>
      </c>
      <c r="D1087" t="s">
        <v>34</v>
      </c>
      <c r="E1087" t="s">
        <v>23</v>
      </c>
      <c r="F1087" t="s">
        <v>63</v>
      </c>
      <c r="G1087" t="s">
        <v>63</v>
      </c>
      <c r="H1087" s="3">
        <v>6385934</v>
      </c>
      <c r="I1087" t="s">
        <v>21</v>
      </c>
      <c r="J1087" s="2">
        <v>0</v>
      </c>
      <c r="K1087" s="2">
        <v>0</v>
      </c>
      <c r="L1087" s="2">
        <v>0</v>
      </c>
      <c r="M1087" s="2">
        <v>-1712212</v>
      </c>
      <c r="N1087" s="2">
        <v>-1844682</v>
      </c>
      <c r="O1087" t="s">
        <v>933</v>
      </c>
    </row>
    <row r="1088" spans="1:15" x14ac:dyDescent="0.25">
      <c r="A1088" s="1">
        <v>62232</v>
      </c>
      <c r="B1088" t="s">
        <v>2496</v>
      </c>
      <c r="C1088" t="s">
        <v>35</v>
      </c>
      <c r="D1088" t="s">
        <v>34</v>
      </c>
      <c r="E1088" t="s">
        <v>23</v>
      </c>
      <c r="F1088" t="s">
        <v>63</v>
      </c>
      <c r="G1088" t="s">
        <v>63</v>
      </c>
      <c r="H1088" s="3">
        <v>85000</v>
      </c>
      <c r="I1088" t="s">
        <v>63</v>
      </c>
      <c r="J1088" s="2">
        <v>0</v>
      </c>
      <c r="K1088" s="2">
        <v>82825</v>
      </c>
      <c r="L1088" s="2">
        <v>219</v>
      </c>
      <c r="M1088" s="2">
        <v>-128455</v>
      </c>
      <c r="N1088" s="2">
        <v>-128455</v>
      </c>
      <c r="O1088" t="s">
        <v>2437</v>
      </c>
    </row>
    <row r="1089" spans="1:15" x14ac:dyDescent="0.25">
      <c r="A1089" s="1">
        <v>62410</v>
      </c>
      <c r="B1089" t="s">
        <v>550</v>
      </c>
      <c r="C1089" t="s">
        <v>35</v>
      </c>
      <c r="D1089" t="s">
        <v>34</v>
      </c>
      <c r="E1089" t="s">
        <v>36</v>
      </c>
      <c r="F1089" t="s">
        <v>63</v>
      </c>
      <c r="G1089" t="s">
        <v>63</v>
      </c>
      <c r="H1089" s="3">
        <v>1453528</v>
      </c>
      <c r="I1089" t="s">
        <v>63</v>
      </c>
      <c r="J1089" s="2">
        <v>311166</v>
      </c>
      <c r="K1089" s="2">
        <v>0</v>
      </c>
      <c r="L1089" s="2">
        <v>0</v>
      </c>
      <c r="M1089" s="2">
        <v>-278905</v>
      </c>
      <c r="N1089" s="2">
        <v>-278905</v>
      </c>
      <c r="O1089" t="s">
        <v>533</v>
      </c>
    </row>
    <row r="1090" spans="1:15" x14ac:dyDescent="0.25">
      <c r="A1090" s="1">
        <v>61188</v>
      </c>
      <c r="B1090" t="s">
        <v>3625</v>
      </c>
      <c r="C1090" t="s">
        <v>35</v>
      </c>
      <c r="D1090" t="s">
        <v>34</v>
      </c>
      <c r="E1090" t="s">
        <v>23</v>
      </c>
      <c r="F1090" t="s">
        <v>63</v>
      </c>
      <c r="G1090" t="s">
        <v>63</v>
      </c>
      <c r="H1090" s="3">
        <v>370308</v>
      </c>
      <c r="I1090" t="s">
        <v>21</v>
      </c>
      <c r="J1090" s="2">
        <v>0</v>
      </c>
      <c r="K1090" s="2">
        <v>0</v>
      </c>
      <c r="L1090" s="2">
        <v>0</v>
      </c>
      <c r="M1090" s="2">
        <v>-264622</v>
      </c>
      <c r="N1090" s="2">
        <v>-264622</v>
      </c>
      <c r="O1090" t="s">
        <v>3589</v>
      </c>
    </row>
    <row r="1091" spans="1:15" x14ac:dyDescent="0.25">
      <c r="A1091" s="1">
        <v>61723</v>
      </c>
      <c r="B1091" t="s">
        <v>531</v>
      </c>
      <c r="C1091" t="s">
        <v>35</v>
      </c>
      <c r="D1091" t="s">
        <v>34</v>
      </c>
      <c r="E1091" t="s">
        <v>23</v>
      </c>
      <c r="F1091" t="s">
        <v>63</v>
      </c>
      <c r="G1091" t="s">
        <v>63</v>
      </c>
      <c r="H1091" s="3">
        <v>1073743</v>
      </c>
      <c r="I1091" t="s">
        <v>21</v>
      </c>
      <c r="J1091" s="2">
        <v>0</v>
      </c>
      <c r="K1091" s="2">
        <v>0</v>
      </c>
      <c r="L1091" s="2">
        <v>0</v>
      </c>
      <c r="M1091" s="2">
        <v>-153860</v>
      </c>
      <c r="N1091" s="2">
        <v>-153860</v>
      </c>
      <c r="O1091" t="s">
        <v>495</v>
      </c>
    </row>
    <row r="1092" spans="1:15" x14ac:dyDescent="0.25">
      <c r="A1092" s="1">
        <v>63930</v>
      </c>
      <c r="B1092" t="s">
        <v>3808</v>
      </c>
      <c r="C1092" t="s">
        <v>35</v>
      </c>
      <c r="D1092" t="s">
        <v>34</v>
      </c>
      <c r="E1092" t="s">
        <v>36</v>
      </c>
      <c r="F1092" t="s">
        <v>63</v>
      </c>
      <c r="G1092" t="s">
        <v>63</v>
      </c>
      <c r="H1092" s="3">
        <v>152384</v>
      </c>
      <c r="I1092" t="s">
        <v>21</v>
      </c>
      <c r="J1092" s="2">
        <v>0</v>
      </c>
      <c r="K1092" s="2">
        <v>0</v>
      </c>
      <c r="L1092" s="2">
        <v>0</v>
      </c>
      <c r="M1092" s="2">
        <v>-99073</v>
      </c>
      <c r="N1092" s="2">
        <v>-99073</v>
      </c>
      <c r="O1092" t="s">
        <v>3777</v>
      </c>
    </row>
    <row r="1093" spans="1:15" x14ac:dyDescent="0.25">
      <c r="A1093" s="1">
        <v>65399</v>
      </c>
      <c r="B1093" t="s">
        <v>615</v>
      </c>
      <c r="C1093" t="s">
        <v>35</v>
      </c>
      <c r="D1093" t="s">
        <v>34</v>
      </c>
      <c r="E1093" t="s">
        <v>36</v>
      </c>
      <c r="F1093" t="s">
        <v>63</v>
      </c>
      <c r="G1093" t="s">
        <v>63</v>
      </c>
      <c r="H1093" s="3">
        <v>3930173</v>
      </c>
      <c r="I1093" t="s">
        <v>63</v>
      </c>
      <c r="J1093" s="2">
        <v>123131</v>
      </c>
      <c r="K1093" s="2">
        <v>0</v>
      </c>
      <c r="L1093" s="2">
        <v>0</v>
      </c>
      <c r="M1093" s="2">
        <v>-430817</v>
      </c>
      <c r="N1093" s="2">
        <v>-430817</v>
      </c>
      <c r="O1093" t="s">
        <v>591</v>
      </c>
    </row>
    <row r="1094" spans="1:15" x14ac:dyDescent="0.25">
      <c r="A1094" s="1">
        <v>65435</v>
      </c>
      <c r="B1094" t="s">
        <v>1099</v>
      </c>
      <c r="C1094" t="s">
        <v>35</v>
      </c>
      <c r="D1094" t="s">
        <v>34</v>
      </c>
      <c r="E1094" t="s">
        <v>23</v>
      </c>
      <c r="F1094" t="s">
        <v>63</v>
      </c>
      <c r="G1094" t="s">
        <v>63</v>
      </c>
      <c r="H1094" s="3">
        <v>12368634</v>
      </c>
      <c r="I1094" t="s">
        <v>63</v>
      </c>
      <c r="J1094" s="2">
        <v>278444</v>
      </c>
      <c r="K1094" s="2">
        <v>0</v>
      </c>
      <c r="L1094" s="2">
        <v>0</v>
      </c>
      <c r="M1094" s="2">
        <v>-749616</v>
      </c>
      <c r="N1094" s="2">
        <v>-749616</v>
      </c>
      <c r="O1094" t="s">
        <v>1095</v>
      </c>
    </row>
    <row r="1095" spans="1:15" x14ac:dyDescent="0.25">
      <c r="A1095" s="1">
        <v>60875</v>
      </c>
      <c r="B1095" t="s">
        <v>492</v>
      </c>
      <c r="C1095" t="s">
        <v>35</v>
      </c>
      <c r="D1095" t="s">
        <v>34</v>
      </c>
      <c r="E1095" t="s">
        <v>36</v>
      </c>
      <c r="F1095" t="s">
        <v>63</v>
      </c>
      <c r="G1095" t="s">
        <v>63</v>
      </c>
      <c r="H1095" s="3">
        <v>-374322</v>
      </c>
      <c r="I1095" t="s">
        <v>63</v>
      </c>
      <c r="J1095" s="2">
        <v>270393</v>
      </c>
      <c r="K1095" s="2">
        <v>0</v>
      </c>
      <c r="L1095" s="2">
        <v>0</v>
      </c>
      <c r="M1095" s="2">
        <v>-216080</v>
      </c>
      <c r="N1095" s="2">
        <v>-216080</v>
      </c>
      <c r="O1095" t="s">
        <v>490</v>
      </c>
    </row>
    <row r="1096" spans="1:15" x14ac:dyDescent="0.25">
      <c r="A1096" s="1">
        <v>63595</v>
      </c>
      <c r="B1096" t="s">
        <v>125</v>
      </c>
      <c r="C1096" t="s">
        <v>35</v>
      </c>
      <c r="D1096" t="s">
        <v>34</v>
      </c>
      <c r="E1096" t="s">
        <v>36</v>
      </c>
      <c r="F1096" t="s">
        <v>63</v>
      </c>
      <c r="G1096" t="s">
        <v>63</v>
      </c>
      <c r="H1096" s="3">
        <v>4479437</v>
      </c>
      <c r="I1096" t="s">
        <v>63</v>
      </c>
      <c r="J1096" s="2">
        <v>42275</v>
      </c>
      <c r="K1096" s="2">
        <v>0</v>
      </c>
      <c r="L1096" s="2">
        <v>0</v>
      </c>
      <c r="M1096" s="2">
        <v>-252511</v>
      </c>
      <c r="N1096" s="2">
        <v>-252511</v>
      </c>
      <c r="O1096" t="s">
        <v>118</v>
      </c>
    </row>
    <row r="1097" spans="1:15" x14ac:dyDescent="0.25">
      <c r="A1097" s="1">
        <v>60394</v>
      </c>
      <c r="B1097" t="s">
        <v>4338</v>
      </c>
      <c r="C1097" t="s">
        <v>35</v>
      </c>
      <c r="D1097" t="s">
        <v>34</v>
      </c>
      <c r="E1097" t="s">
        <v>36</v>
      </c>
      <c r="F1097" t="s">
        <v>63</v>
      </c>
      <c r="G1097" t="s">
        <v>21</v>
      </c>
      <c r="H1097" s="3">
        <v>0</v>
      </c>
      <c r="I1097" t="s">
        <v>63</v>
      </c>
      <c r="J1097" s="2">
        <v>47639</v>
      </c>
      <c r="K1097" s="2">
        <v>0</v>
      </c>
      <c r="L1097" s="2">
        <v>0</v>
      </c>
      <c r="M1097" s="2">
        <v>-215756</v>
      </c>
      <c r="N1097" s="2">
        <v>-176976</v>
      </c>
      <c r="O1097" t="s">
        <v>4337</v>
      </c>
    </row>
    <row r="1098" spans="1:15" x14ac:dyDescent="0.25">
      <c r="A1098" s="1">
        <v>62357</v>
      </c>
      <c r="B1098" t="s">
        <v>1227</v>
      </c>
      <c r="C1098" t="s">
        <v>35</v>
      </c>
      <c r="D1098" t="s">
        <v>34</v>
      </c>
      <c r="E1098" t="s">
        <v>36</v>
      </c>
      <c r="F1098" t="s">
        <v>63</v>
      </c>
      <c r="G1098" t="s">
        <v>63</v>
      </c>
      <c r="H1098" s="3">
        <v>2226637</v>
      </c>
      <c r="I1098" t="s">
        <v>63</v>
      </c>
      <c r="J1098" s="2">
        <v>0</v>
      </c>
      <c r="K1098" s="2">
        <v>0</v>
      </c>
      <c r="L1098" s="2">
        <v>532</v>
      </c>
      <c r="M1098" s="2">
        <v>-488965</v>
      </c>
      <c r="N1098" s="2">
        <v>-488965</v>
      </c>
      <c r="O1098" t="s">
        <v>4336</v>
      </c>
    </row>
    <row r="1099" spans="1:15" x14ac:dyDescent="0.25">
      <c r="A1099" s="1">
        <v>65879</v>
      </c>
      <c r="B1099" t="s">
        <v>1845</v>
      </c>
      <c r="C1099" t="s">
        <v>35</v>
      </c>
      <c r="D1099" t="s">
        <v>34</v>
      </c>
      <c r="E1099" t="s">
        <v>23</v>
      </c>
      <c r="F1099" t="s">
        <v>63</v>
      </c>
      <c r="G1099" t="s">
        <v>63</v>
      </c>
      <c r="H1099" s="3">
        <v>3568085</v>
      </c>
      <c r="I1099" t="s">
        <v>21</v>
      </c>
      <c r="J1099" s="2">
        <v>0</v>
      </c>
      <c r="K1099" s="2">
        <v>0</v>
      </c>
      <c r="L1099" s="2">
        <v>0</v>
      </c>
      <c r="M1099" s="2">
        <v>-423697</v>
      </c>
      <c r="N1099" s="2">
        <v>-423697</v>
      </c>
      <c r="O1099" t="s">
        <v>1843</v>
      </c>
    </row>
    <row r="1100" spans="1:15" x14ac:dyDescent="0.25">
      <c r="A1100" s="1">
        <v>61357</v>
      </c>
      <c r="B1100" t="s">
        <v>2113</v>
      </c>
      <c r="C1100" t="s">
        <v>35</v>
      </c>
      <c r="D1100" t="s">
        <v>34</v>
      </c>
      <c r="E1100" t="s">
        <v>23</v>
      </c>
      <c r="F1100" t="s">
        <v>63</v>
      </c>
      <c r="G1100" t="s">
        <v>63</v>
      </c>
      <c r="H1100" s="3">
        <v>875031</v>
      </c>
      <c r="I1100" t="s">
        <v>63</v>
      </c>
      <c r="J1100" s="2">
        <v>17874</v>
      </c>
      <c r="K1100" s="2">
        <v>0</v>
      </c>
      <c r="L1100" s="2">
        <v>0</v>
      </c>
      <c r="M1100" s="2">
        <v>14067</v>
      </c>
      <c r="N1100" s="2">
        <v>14067</v>
      </c>
      <c r="O1100" t="s">
        <v>2065</v>
      </c>
    </row>
    <row r="1101" spans="1:15" x14ac:dyDescent="0.25">
      <c r="A1101" s="1">
        <v>78100</v>
      </c>
      <c r="B1101" t="s">
        <v>3217</v>
      </c>
      <c r="C1101" t="s">
        <v>35</v>
      </c>
      <c r="D1101" t="s">
        <v>34</v>
      </c>
      <c r="E1101" t="s">
        <v>23</v>
      </c>
      <c r="F1101" t="s">
        <v>63</v>
      </c>
      <c r="G1101" t="s">
        <v>63</v>
      </c>
      <c r="H1101" s="3">
        <v>605430</v>
      </c>
      <c r="I1101" t="s">
        <v>63</v>
      </c>
      <c r="J1101" s="2">
        <v>0</v>
      </c>
      <c r="K1101" s="2">
        <v>0</v>
      </c>
      <c r="L1101" s="2">
        <v>0</v>
      </c>
      <c r="M1101" s="2">
        <v>0</v>
      </c>
      <c r="N1101" s="2">
        <v>0</v>
      </c>
      <c r="O1101" t="s">
        <v>3192</v>
      </c>
    </row>
    <row r="1102" spans="1:15" x14ac:dyDescent="0.25">
      <c r="A1102" s="1">
        <v>65619</v>
      </c>
      <c r="B1102" t="s">
        <v>688</v>
      </c>
      <c r="C1102" t="s">
        <v>35</v>
      </c>
      <c r="D1102" t="s">
        <v>34</v>
      </c>
      <c r="E1102" t="s">
        <v>23</v>
      </c>
      <c r="F1102" t="s">
        <v>63</v>
      </c>
      <c r="G1102" t="s">
        <v>63</v>
      </c>
      <c r="H1102" s="3">
        <v>5183599</v>
      </c>
      <c r="I1102" t="s">
        <v>63</v>
      </c>
      <c r="J1102" s="2">
        <v>335167</v>
      </c>
      <c r="K1102" s="2">
        <v>0</v>
      </c>
      <c r="L1102" s="2">
        <v>0</v>
      </c>
      <c r="M1102" s="2">
        <v>-535416</v>
      </c>
      <c r="N1102" s="2">
        <v>-535416</v>
      </c>
      <c r="O1102" t="s">
        <v>686</v>
      </c>
    </row>
    <row r="1103" spans="1:15" x14ac:dyDescent="0.25">
      <c r="A1103" s="1">
        <v>60028</v>
      </c>
      <c r="B1103" t="s">
        <v>3474</v>
      </c>
      <c r="C1103" t="s">
        <v>35</v>
      </c>
      <c r="D1103" t="s">
        <v>34</v>
      </c>
      <c r="E1103" t="s">
        <v>23</v>
      </c>
      <c r="F1103" t="s">
        <v>63</v>
      </c>
      <c r="G1103" t="s">
        <v>63</v>
      </c>
      <c r="H1103" s="3">
        <v>-1410935</v>
      </c>
      <c r="I1103" t="s">
        <v>63</v>
      </c>
      <c r="J1103" s="2">
        <v>7398</v>
      </c>
      <c r="K1103" s="2">
        <v>0</v>
      </c>
      <c r="L1103" s="2">
        <v>0</v>
      </c>
      <c r="M1103" s="2">
        <v>-193683</v>
      </c>
      <c r="N1103" s="2">
        <v>-193683</v>
      </c>
      <c r="O1103" t="s">
        <v>3466</v>
      </c>
    </row>
    <row r="1104" spans="1:15" x14ac:dyDescent="0.25">
      <c r="A1104" s="1">
        <v>61400</v>
      </c>
      <c r="B1104" t="s">
        <v>1995</v>
      </c>
      <c r="C1104" t="s">
        <v>35</v>
      </c>
      <c r="D1104" t="s">
        <v>34</v>
      </c>
      <c r="E1104" t="s">
        <v>36</v>
      </c>
      <c r="F1104" t="s">
        <v>63</v>
      </c>
      <c r="G1104" t="s">
        <v>63</v>
      </c>
      <c r="H1104" s="3">
        <v>409489</v>
      </c>
      <c r="I1104" t="s">
        <v>63</v>
      </c>
      <c r="J1104" s="2">
        <v>9528</v>
      </c>
      <c r="K1104" s="2">
        <v>0</v>
      </c>
      <c r="L1104" s="2">
        <v>0</v>
      </c>
      <c r="M1104" s="2">
        <v>-84956</v>
      </c>
      <c r="N1104" s="2">
        <v>-84956</v>
      </c>
      <c r="O1104" t="s">
        <v>1991</v>
      </c>
    </row>
    <row r="1105" spans="1:15" x14ac:dyDescent="0.25">
      <c r="A1105" s="1">
        <v>66874</v>
      </c>
      <c r="B1105" t="s">
        <v>1568</v>
      </c>
      <c r="C1105" t="s">
        <v>35</v>
      </c>
      <c r="D1105" t="s">
        <v>34</v>
      </c>
      <c r="E1105" t="s">
        <v>23</v>
      </c>
      <c r="F1105" t="s">
        <v>63</v>
      </c>
      <c r="G1105" t="s">
        <v>63</v>
      </c>
      <c r="H1105" s="3">
        <v>2435235</v>
      </c>
      <c r="I1105" t="s">
        <v>21</v>
      </c>
      <c r="J1105" s="2">
        <v>0</v>
      </c>
      <c r="K1105" s="2">
        <v>0</v>
      </c>
      <c r="L1105" s="2">
        <v>0</v>
      </c>
      <c r="M1105" s="2">
        <v>-175498</v>
      </c>
      <c r="N1105" s="2">
        <v>-175498</v>
      </c>
      <c r="O1105" t="s">
        <v>1553</v>
      </c>
    </row>
    <row r="1106" spans="1:15" x14ac:dyDescent="0.25">
      <c r="A1106" s="1">
        <v>61609</v>
      </c>
      <c r="B1106" t="s">
        <v>2324</v>
      </c>
      <c r="C1106" t="s">
        <v>35</v>
      </c>
      <c r="D1106" t="s">
        <v>34</v>
      </c>
      <c r="E1106" t="s">
        <v>36</v>
      </c>
      <c r="F1106" t="s">
        <v>63</v>
      </c>
      <c r="G1106" t="s">
        <v>63</v>
      </c>
      <c r="H1106" s="3">
        <v>2099037</v>
      </c>
      <c r="I1106" t="s">
        <v>63</v>
      </c>
      <c r="J1106" s="2">
        <v>139876</v>
      </c>
      <c r="K1106" s="2">
        <v>0</v>
      </c>
      <c r="L1106" s="2">
        <v>0</v>
      </c>
      <c r="M1106" s="2">
        <v>-275677</v>
      </c>
      <c r="N1106" s="2">
        <v>-275677</v>
      </c>
      <c r="O1106" t="s">
        <v>2281</v>
      </c>
    </row>
    <row r="1107" spans="1:15" x14ac:dyDescent="0.25">
      <c r="A1107" s="1">
        <v>61251</v>
      </c>
      <c r="B1107" t="s">
        <v>2165</v>
      </c>
      <c r="C1107" t="s">
        <v>35</v>
      </c>
      <c r="D1107" t="s">
        <v>34</v>
      </c>
      <c r="E1107" t="s">
        <v>23</v>
      </c>
      <c r="F1107" t="s">
        <v>63</v>
      </c>
      <c r="G1107" t="s">
        <v>63</v>
      </c>
      <c r="H1107" s="3">
        <v>-25731</v>
      </c>
      <c r="I1107" t="s">
        <v>21</v>
      </c>
      <c r="J1107" s="2">
        <v>0</v>
      </c>
      <c r="K1107" s="2">
        <v>0</v>
      </c>
      <c r="L1107" s="2">
        <v>0</v>
      </c>
      <c r="M1107" s="2">
        <v>-23058</v>
      </c>
      <c r="N1107" s="2">
        <v>-34035</v>
      </c>
      <c r="O1107" t="s">
        <v>49</v>
      </c>
    </row>
    <row r="1108" spans="1:15" x14ac:dyDescent="0.25">
      <c r="A1108" s="1">
        <v>60996</v>
      </c>
      <c r="B1108" t="s">
        <v>4335</v>
      </c>
      <c r="C1108" t="s">
        <v>35</v>
      </c>
      <c r="D1108" t="s">
        <v>34</v>
      </c>
      <c r="E1108" t="s">
        <v>36</v>
      </c>
      <c r="F1108" t="s">
        <v>63</v>
      </c>
      <c r="G1108" t="s">
        <v>21</v>
      </c>
      <c r="H1108" s="3">
        <v>0</v>
      </c>
      <c r="I1108" t="s">
        <v>63</v>
      </c>
      <c r="J1108" s="2">
        <v>49320</v>
      </c>
      <c r="K1108" s="2">
        <v>0</v>
      </c>
      <c r="L1108" s="2">
        <v>0</v>
      </c>
      <c r="M1108" s="2">
        <v>-106218</v>
      </c>
      <c r="N1108" s="2">
        <v>-106218</v>
      </c>
      <c r="O1108" t="s">
        <v>2065</v>
      </c>
    </row>
    <row r="1109" spans="1:15" x14ac:dyDescent="0.25">
      <c r="A1109" s="1">
        <v>67532</v>
      </c>
      <c r="B1109" t="s">
        <v>1737</v>
      </c>
      <c r="C1109" t="s">
        <v>35</v>
      </c>
      <c r="D1109" t="s">
        <v>34</v>
      </c>
      <c r="E1109" t="s">
        <v>23</v>
      </c>
      <c r="F1109" t="s">
        <v>63</v>
      </c>
      <c r="G1109" t="s">
        <v>63</v>
      </c>
      <c r="H1109" s="3">
        <v>2115565</v>
      </c>
      <c r="I1109" t="s">
        <v>63</v>
      </c>
      <c r="J1109" s="2">
        <v>0</v>
      </c>
      <c r="K1109" s="2">
        <v>0</v>
      </c>
      <c r="L1109" s="2">
        <v>0</v>
      </c>
      <c r="M1109" s="2">
        <v>0</v>
      </c>
      <c r="N1109" s="2">
        <v>0</v>
      </c>
      <c r="O1109" t="s">
        <v>1733</v>
      </c>
    </row>
    <row r="1110" spans="1:15" x14ac:dyDescent="0.25">
      <c r="A1110" s="1">
        <v>78669</v>
      </c>
      <c r="B1110" t="s">
        <v>988</v>
      </c>
      <c r="C1110" t="s">
        <v>35</v>
      </c>
      <c r="D1110" t="s">
        <v>34</v>
      </c>
      <c r="E1110" t="s">
        <v>36</v>
      </c>
      <c r="F1110" t="s">
        <v>63</v>
      </c>
      <c r="G1110" t="s">
        <v>63</v>
      </c>
      <c r="H1110" s="3">
        <v>1059120</v>
      </c>
      <c r="I1110" t="s">
        <v>63</v>
      </c>
      <c r="J1110" s="2">
        <v>0</v>
      </c>
      <c r="K1110" s="2">
        <v>0</v>
      </c>
      <c r="L1110" s="2">
        <v>0</v>
      </c>
      <c r="M1110" s="2">
        <v>-7222</v>
      </c>
      <c r="N1110" s="2">
        <v>-7222</v>
      </c>
      <c r="O1110" t="s">
        <v>986</v>
      </c>
    </row>
    <row r="1111" spans="1:15" x14ac:dyDescent="0.25">
      <c r="A1111" s="1">
        <v>62996</v>
      </c>
      <c r="B1111" t="s">
        <v>2628</v>
      </c>
      <c r="C1111" t="s">
        <v>35</v>
      </c>
      <c r="D1111" t="s">
        <v>34</v>
      </c>
      <c r="E1111" t="s">
        <v>23</v>
      </c>
      <c r="F1111" t="s">
        <v>63</v>
      </c>
      <c r="G1111" t="s">
        <v>63</v>
      </c>
      <c r="H1111" s="3">
        <v>4368403</v>
      </c>
      <c r="I1111" t="s">
        <v>63</v>
      </c>
      <c r="J1111" s="2">
        <v>0</v>
      </c>
      <c r="K1111" s="2">
        <v>39383</v>
      </c>
      <c r="L1111" s="2">
        <v>0</v>
      </c>
      <c r="M1111" s="2">
        <v>176320</v>
      </c>
      <c r="N1111" s="2">
        <v>176320</v>
      </c>
      <c r="O1111" t="s">
        <v>27</v>
      </c>
    </row>
    <row r="1112" spans="1:15" x14ac:dyDescent="0.25">
      <c r="A1112" s="1">
        <v>63505</v>
      </c>
      <c r="B1112" t="s">
        <v>2895</v>
      </c>
      <c r="C1112" t="s">
        <v>35</v>
      </c>
      <c r="D1112" t="s">
        <v>34</v>
      </c>
      <c r="E1112" t="s">
        <v>23</v>
      </c>
      <c r="F1112" t="s">
        <v>63</v>
      </c>
      <c r="G1112" t="s">
        <v>63</v>
      </c>
      <c r="H1112" s="3">
        <v>104519</v>
      </c>
      <c r="I1112" t="s">
        <v>21</v>
      </c>
      <c r="J1112" s="2">
        <v>0</v>
      </c>
      <c r="K1112" s="2">
        <v>0</v>
      </c>
      <c r="L1112" s="2">
        <v>0</v>
      </c>
      <c r="M1112" s="2">
        <v>-417033</v>
      </c>
      <c r="N1112" s="2">
        <v>-418183</v>
      </c>
      <c r="O1112" t="s">
        <v>2850</v>
      </c>
    </row>
    <row r="1113" spans="1:15" x14ac:dyDescent="0.25">
      <c r="A1113" s="1">
        <v>65869</v>
      </c>
      <c r="B1113" t="s">
        <v>892</v>
      </c>
      <c r="C1113" t="s">
        <v>35</v>
      </c>
      <c r="D1113" t="s">
        <v>34</v>
      </c>
      <c r="E1113" t="s">
        <v>36</v>
      </c>
      <c r="F1113" t="s">
        <v>63</v>
      </c>
      <c r="G1113" t="s">
        <v>63</v>
      </c>
      <c r="H1113" s="3">
        <v>3636730</v>
      </c>
      <c r="I1113" t="s">
        <v>63</v>
      </c>
      <c r="J1113" s="2">
        <v>0</v>
      </c>
      <c r="K1113" s="2">
        <v>0</v>
      </c>
      <c r="L1113" s="2">
        <v>1184</v>
      </c>
      <c r="M1113" s="2">
        <v>-317123</v>
      </c>
      <c r="N1113" s="2">
        <v>-317123</v>
      </c>
      <c r="O1113" t="s">
        <v>882</v>
      </c>
    </row>
    <row r="1114" spans="1:15" x14ac:dyDescent="0.25">
      <c r="A1114" s="1">
        <v>63610</v>
      </c>
      <c r="B1114" t="s">
        <v>3750</v>
      </c>
      <c r="C1114" t="s">
        <v>35</v>
      </c>
      <c r="D1114" t="s">
        <v>34</v>
      </c>
      <c r="E1114" t="s">
        <v>23</v>
      </c>
      <c r="F1114" t="s">
        <v>63</v>
      </c>
      <c r="G1114" t="s">
        <v>63</v>
      </c>
      <c r="H1114" s="3">
        <v>6195931</v>
      </c>
      <c r="I1114" t="s">
        <v>21</v>
      </c>
      <c r="J1114" s="2">
        <v>0</v>
      </c>
      <c r="K1114" s="2">
        <v>0</v>
      </c>
      <c r="L1114" s="2">
        <v>0</v>
      </c>
      <c r="M1114" s="2">
        <v>-480638</v>
      </c>
      <c r="N1114" s="2">
        <v>-480638</v>
      </c>
      <c r="O1114" t="s">
        <v>3739</v>
      </c>
    </row>
    <row r="1115" spans="1:15" x14ac:dyDescent="0.25">
      <c r="A1115" s="1">
        <v>65379</v>
      </c>
      <c r="B1115" t="s">
        <v>613</v>
      </c>
      <c r="C1115" t="s">
        <v>35</v>
      </c>
      <c r="D1115" t="s">
        <v>34</v>
      </c>
      <c r="E1115" t="s">
        <v>36</v>
      </c>
      <c r="F1115" t="s">
        <v>63</v>
      </c>
      <c r="G1115" t="s">
        <v>63</v>
      </c>
      <c r="H1115" s="3">
        <v>4725419</v>
      </c>
      <c r="I1115" t="s">
        <v>63</v>
      </c>
      <c r="J1115" s="2">
        <v>215358</v>
      </c>
      <c r="K1115" s="2">
        <v>0</v>
      </c>
      <c r="L1115" s="2">
        <v>0</v>
      </c>
      <c r="M1115" s="2">
        <v>-246566</v>
      </c>
      <c r="N1115" s="2">
        <v>-246566</v>
      </c>
      <c r="O1115" t="s">
        <v>591</v>
      </c>
    </row>
    <row r="1116" spans="1:15" x14ac:dyDescent="0.25">
      <c r="A1116" s="1">
        <v>66538</v>
      </c>
      <c r="B1116" t="s">
        <v>3175</v>
      </c>
      <c r="C1116" t="s">
        <v>35</v>
      </c>
      <c r="D1116" t="s">
        <v>34</v>
      </c>
      <c r="E1116" t="s">
        <v>23</v>
      </c>
      <c r="F1116" t="s">
        <v>63</v>
      </c>
      <c r="G1116" t="s">
        <v>63</v>
      </c>
      <c r="H1116" s="3">
        <v>6108623</v>
      </c>
      <c r="I1116" t="s">
        <v>63</v>
      </c>
      <c r="J1116" s="2">
        <v>0</v>
      </c>
      <c r="K1116" s="2">
        <v>11978</v>
      </c>
      <c r="L1116" s="2">
        <v>0</v>
      </c>
      <c r="M1116" s="2">
        <v>-242929</v>
      </c>
      <c r="N1116" s="2">
        <v>-242929</v>
      </c>
      <c r="O1116" t="s">
        <v>3146</v>
      </c>
    </row>
    <row r="1117" spans="1:15" x14ac:dyDescent="0.25">
      <c r="A1117" s="1">
        <v>65748</v>
      </c>
      <c r="B1117" t="s">
        <v>4049</v>
      </c>
      <c r="C1117" t="s">
        <v>35</v>
      </c>
      <c r="D1117" t="s">
        <v>34</v>
      </c>
      <c r="E1117" t="s">
        <v>23</v>
      </c>
      <c r="F1117" t="s">
        <v>63</v>
      </c>
      <c r="G1117" t="s">
        <v>63</v>
      </c>
      <c r="H1117" s="3">
        <v>258276</v>
      </c>
      <c r="I1117" t="s">
        <v>63</v>
      </c>
      <c r="J1117" s="2">
        <v>0</v>
      </c>
      <c r="K1117" s="2">
        <v>0</v>
      </c>
      <c r="L1117" s="2">
        <v>0</v>
      </c>
      <c r="M1117" s="2">
        <v>0</v>
      </c>
      <c r="N1117" s="2">
        <v>0</v>
      </c>
      <c r="O1117" t="s">
        <v>4047</v>
      </c>
    </row>
    <row r="1118" spans="1:15" x14ac:dyDescent="0.25">
      <c r="A1118" s="1">
        <v>65560</v>
      </c>
      <c r="B1118" t="s">
        <v>446</v>
      </c>
      <c r="C1118" t="s">
        <v>35</v>
      </c>
      <c r="D1118" t="s">
        <v>34</v>
      </c>
      <c r="E1118" t="s">
        <v>36</v>
      </c>
      <c r="F1118" t="s">
        <v>63</v>
      </c>
      <c r="G1118" t="s">
        <v>63</v>
      </c>
      <c r="H1118" s="3">
        <v>9050188</v>
      </c>
      <c r="I1118" t="s">
        <v>63</v>
      </c>
      <c r="J1118" s="2">
        <v>2360</v>
      </c>
      <c r="K1118" s="2">
        <v>0</v>
      </c>
      <c r="L1118" s="2">
        <v>0</v>
      </c>
      <c r="M1118" s="2">
        <v>-412735</v>
      </c>
      <c r="N1118" s="2">
        <v>-412735</v>
      </c>
      <c r="O1118" t="s">
        <v>440</v>
      </c>
    </row>
    <row r="1119" spans="1:15" x14ac:dyDescent="0.25">
      <c r="A1119" s="1">
        <v>64935</v>
      </c>
      <c r="B1119" t="s">
        <v>346</v>
      </c>
      <c r="C1119" t="s">
        <v>35</v>
      </c>
      <c r="D1119" t="s">
        <v>34</v>
      </c>
      <c r="E1119" t="s">
        <v>36</v>
      </c>
      <c r="F1119" t="s">
        <v>63</v>
      </c>
      <c r="G1119" t="s">
        <v>63</v>
      </c>
      <c r="H1119" s="3">
        <v>5131746</v>
      </c>
      <c r="I1119" t="s">
        <v>63</v>
      </c>
      <c r="J1119" s="2">
        <v>26389</v>
      </c>
      <c r="K1119" s="2">
        <v>0</v>
      </c>
      <c r="L1119" s="2">
        <v>0</v>
      </c>
      <c r="M1119" s="2">
        <v>-294558</v>
      </c>
      <c r="N1119" s="2">
        <v>-294558</v>
      </c>
      <c r="O1119" t="s">
        <v>265</v>
      </c>
    </row>
    <row r="1120" spans="1:15" x14ac:dyDescent="0.25">
      <c r="A1120" s="1">
        <v>78561</v>
      </c>
      <c r="B1120" t="s">
        <v>3272</v>
      </c>
      <c r="C1120" t="s">
        <v>35</v>
      </c>
      <c r="D1120" t="s">
        <v>34</v>
      </c>
      <c r="E1120" t="s">
        <v>23</v>
      </c>
      <c r="F1120" t="s">
        <v>63</v>
      </c>
      <c r="G1120" t="s">
        <v>63</v>
      </c>
      <c r="H1120" s="3">
        <v>1279283</v>
      </c>
      <c r="I1120" t="s">
        <v>21</v>
      </c>
      <c r="J1120" s="2">
        <v>0</v>
      </c>
      <c r="K1120" s="2">
        <v>0</v>
      </c>
      <c r="L1120" s="2">
        <v>0</v>
      </c>
      <c r="M1120" s="2">
        <v>-127804</v>
      </c>
      <c r="N1120" s="2">
        <v>-127804</v>
      </c>
      <c r="O1120" t="s">
        <v>3230</v>
      </c>
    </row>
    <row r="1121" spans="1:15" x14ac:dyDescent="0.25">
      <c r="A1121" s="1">
        <v>61730</v>
      </c>
      <c r="B1121" t="s">
        <v>2639</v>
      </c>
      <c r="C1121" t="s">
        <v>35</v>
      </c>
      <c r="D1121" t="s">
        <v>34</v>
      </c>
      <c r="E1121" t="s">
        <v>23</v>
      </c>
      <c r="F1121" t="s">
        <v>63</v>
      </c>
      <c r="G1121" t="s">
        <v>63</v>
      </c>
      <c r="H1121" s="3">
        <v>2568230</v>
      </c>
      <c r="I1121" t="s">
        <v>63</v>
      </c>
      <c r="J1121" s="2">
        <v>78559</v>
      </c>
      <c r="K1121" s="2">
        <v>0</v>
      </c>
      <c r="L1121" s="2">
        <v>0</v>
      </c>
      <c r="M1121" s="2">
        <v>-247502</v>
      </c>
      <c r="N1121" s="2">
        <v>-247502</v>
      </c>
      <c r="O1121" t="s">
        <v>2637</v>
      </c>
    </row>
    <row r="1122" spans="1:15" x14ac:dyDescent="0.25">
      <c r="A1122" s="1">
        <v>61993</v>
      </c>
      <c r="B1122" t="s">
        <v>3682</v>
      </c>
      <c r="C1122" t="s">
        <v>35</v>
      </c>
      <c r="D1122" t="s">
        <v>34</v>
      </c>
      <c r="E1122" t="s">
        <v>23</v>
      </c>
      <c r="F1122" t="s">
        <v>63</v>
      </c>
      <c r="G1122" t="s">
        <v>63</v>
      </c>
      <c r="H1122" s="3">
        <v>2088546</v>
      </c>
      <c r="I1122" t="s">
        <v>63</v>
      </c>
      <c r="J1122" s="2">
        <v>0</v>
      </c>
      <c r="K1122" s="2">
        <v>26086</v>
      </c>
      <c r="L1122" s="2">
        <v>0</v>
      </c>
      <c r="M1122" s="2">
        <v>-440945</v>
      </c>
      <c r="N1122" s="2">
        <v>-440945</v>
      </c>
      <c r="O1122" t="s">
        <v>3675</v>
      </c>
    </row>
    <row r="1123" spans="1:15" x14ac:dyDescent="0.25">
      <c r="A1123" s="1">
        <v>67877</v>
      </c>
      <c r="B1123" t="s">
        <v>3206</v>
      </c>
      <c r="C1123" t="s">
        <v>35</v>
      </c>
      <c r="D1123" t="s">
        <v>34</v>
      </c>
      <c r="E1123" t="s">
        <v>23</v>
      </c>
      <c r="F1123" t="s">
        <v>63</v>
      </c>
      <c r="G1123" t="s">
        <v>63</v>
      </c>
      <c r="H1123" s="3">
        <v>339184</v>
      </c>
      <c r="I1123" t="s">
        <v>63</v>
      </c>
      <c r="J1123" s="2">
        <v>0</v>
      </c>
      <c r="K1123" s="2">
        <v>0</v>
      </c>
      <c r="L1123" s="2">
        <v>0</v>
      </c>
      <c r="M1123" s="2">
        <v>-998</v>
      </c>
      <c r="N1123" s="2">
        <v>-998</v>
      </c>
      <c r="O1123" t="s">
        <v>3192</v>
      </c>
    </row>
    <row r="1124" spans="1:15" x14ac:dyDescent="0.25">
      <c r="A1124" s="1">
        <v>67665</v>
      </c>
      <c r="B1124" t="s">
        <v>1152</v>
      </c>
      <c r="C1124" t="s">
        <v>35</v>
      </c>
      <c r="D1124" t="s">
        <v>34</v>
      </c>
      <c r="E1124" t="s">
        <v>23</v>
      </c>
      <c r="F1124" t="s">
        <v>63</v>
      </c>
      <c r="G1124" t="s">
        <v>63</v>
      </c>
      <c r="H1124" s="3">
        <v>-116588</v>
      </c>
      <c r="I1124" t="s">
        <v>21</v>
      </c>
      <c r="J1124" s="2">
        <v>0</v>
      </c>
      <c r="K1124" s="2">
        <v>0</v>
      </c>
      <c r="L1124" s="2">
        <v>0</v>
      </c>
      <c r="M1124" s="2">
        <v>-762737</v>
      </c>
      <c r="N1124" s="2">
        <v>-762737</v>
      </c>
      <c r="O1124" t="s">
        <v>1135</v>
      </c>
    </row>
    <row r="1125" spans="1:15" x14ac:dyDescent="0.25">
      <c r="A1125" s="1">
        <v>60549</v>
      </c>
      <c r="B1125" t="s">
        <v>3530</v>
      </c>
      <c r="C1125" t="s">
        <v>35</v>
      </c>
      <c r="D1125" t="s">
        <v>34</v>
      </c>
      <c r="E1125" t="s">
        <v>23</v>
      </c>
      <c r="F1125" t="s">
        <v>63</v>
      </c>
      <c r="G1125" t="s">
        <v>63</v>
      </c>
      <c r="H1125" s="3">
        <v>-218601</v>
      </c>
      <c r="I1125" t="s">
        <v>63</v>
      </c>
      <c r="J1125" s="2">
        <v>8475</v>
      </c>
      <c r="K1125" s="2">
        <v>0</v>
      </c>
      <c r="L1125" s="2">
        <v>0</v>
      </c>
      <c r="M1125" s="2">
        <v>-592299</v>
      </c>
      <c r="N1125" s="2">
        <v>-592299</v>
      </c>
      <c r="O1125" t="s">
        <v>3513</v>
      </c>
    </row>
    <row r="1126" spans="1:15" x14ac:dyDescent="0.25">
      <c r="A1126" s="1">
        <v>66445</v>
      </c>
      <c r="B1126" t="s">
        <v>3878</v>
      </c>
      <c r="C1126" t="s">
        <v>35</v>
      </c>
      <c r="D1126" t="s">
        <v>34</v>
      </c>
      <c r="E1126" t="s">
        <v>4334</v>
      </c>
      <c r="F1126" t="s">
        <v>21</v>
      </c>
      <c r="G1126" t="s">
        <v>63</v>
      </c>
      <c r="H1126" s="3">
        <v>6262902</v>
      </c>
      <c r="I1126" t="s">
        <v>63</v>
      </c>
      <c r="J1126" s="2">
        <v>60823</v>
      </c>
      <c r="K1126" s="2">
        <v>0</v>
      </c>
      <c r="L1126" s="2">
        <v>0</v>
      </c>
      <c r="M1126" s="2">
        <v>-278497</v>
      </c>
      <c r="N1126" s="2">
        <v>-278497</v>
      </c>
      <c r="O1126" t="s">
        <v>3871</v>
      </c>
    </row>
    <row r="1127" spans="1:15" x14ac:dyDescent="0.25">
      <c r="A1127" s="1">
        <v>63359</v>
      </c>
      <c r="B1127" t="s">
        <v>2838</v>
      </c>
      <c r="C1127" t="s">
        <v>35</v>
      </c>
      <c r="D1127" t="s">
        <v>34</v>
      </c>
      <c r="E1127" t="s">
        <v>23</v>
      </c>
      <c r="F1127" t="s">
        <v>63</v>
      </c>
      <c r="G1127" t="s">
        <v>63</v>
      </c>
      <c r="H1127" s="3">
        <v>1841392</v>
      </c>
      <c r="I1127" t="s">
        <v>63</v>
      </c>
      <c r="J1127" s="2">
        <v>12278</v>
      </c>
      <c r="K1127" s="2">
        <v>0</v>
      </c>
      <c r="L1127" s="2">
        <v>0</v>
      </c>
      <c r="M1127" s="2">
        <v>-410249</v>
      </c>
      <c r="N1127" s="2">
        <v>-410249</v>
      </c>
      <c r="O1127" t="s">
        <v>2726</v>
      </c>
    </row>
    <row r="1128" spans="1:15" x14ac:dyDescent="0.25">
      <c r="A1128" s="1">
        <v>61897</v>
      </c>
      <c r="B1128" t="s">
        <v>2376</v>
      </c>
      <c r="C1128" t="s">
        <v>20</v>
      </c>
      <c r="D1128" t="s">
        <v>22</v>
      </c>
      <c r="E1128" t="s">
        <v>36</v>
      </c>
      <c r="F1128" t="s">
        <v>63</v>
      </c>
      <c r="G1128" t="s">
        <v>63</v>
      </c>
      <c r="H1128" s="3">
        <v>1284255</v>
      </c>
      <c r="I1128" t="s">
        <v>63</v>
      </c>
      <c r="J1128" s="2">
        <v>30968</v>
      </c>
      <c r="K1128" s="2">
        <v>0</v>
      </c>
      <c r="L1128" s="2">
        <v>0</v>
      </c>
      <c r="M1128" s="2">
        <v>-227598</v>
      </c>
      <c r="N1128" s="2">
        <v>-237633</v>
      </c>
      <c r="O1128" t="s">
        <v>2281</v>
      </c>
    </row>
    <row r="1129" spans="1:15" x14ac:dyDescent="0.25">
      <c r="A1129" s="1">
        <v>64419</v>
      </c>
      <c r="B1129" t="s">
        <v>292</v>
      </c>
      <c r="C1129" t="s">
        <v>35</v>
      </c>
      <c r="D1129" t="s">
        <v>34</v>
      </c>
      <c r="E1129" t="s">
        <v>36</v>
      </c>
      <c r="F1129" t="s">
        <v>63</v>
      </c>
      <c r="G1129" t="s">
        <v>63</v>
      </c>
      <c r="H1129" s="3">
        <v>4979575</v>
      </c>
      <c r="I1129" t="s">
        <v>63</v>
      </c>
      <c r="J1129" s="2">
        <v>0</v>
      </c>
      <c r="K1129" s="2">
        <v>7459</v>
      </c>
      <c r="L1129" s="2">
        <v>0</v>
      </c>
      <c r="M1129" s="2">
        <v>-355469</v>
      </c>
      <c r="N1129" s="2">
        <v>-355469</v>
      </c>
      <c r="O1129" t="s">
        <v>265</v>
      </c>
    </row>
    <row r="1130" spans="1:15" x14ac:dyDescent="0.25">
      <c r="A1130" s="1">
        <v>65276</v>
      </c>
      <c r="B1130" t="s">
        <v>4222</v>
      </c>
      <c r="C1130" t="s">
        <v>35</v>
      </c>
      <c r="D1130" t="s">
        <v>34</v>
      </c>
      <c r="E1130" t="s">
        <v>23</v>
      </c>
      <c r="F1130" t="s">
        <v>63</v>
      </c>
      <c r="G1130" t="s">
        <v>63</v>
      </c>
      <c r="H1130" s="3">
        <v>6280908</v>
      </c>
      <c r="I1130" t="s">
        <v>63</v>
      </c>
      <c r="J1130" s="2">
        <v>23205</v>
      </c>
      <c r="K1130" s="2">
        <v>0</v>
      </c>
      <c r="L1130" s="2">
        <v>0</v>
      </c>
      <c r="M1130" s="2">
        <v>-375485</v>
      </c>
      <c r="N1130" s="2">
        <v>-375485</v>
      </c>
      <c r="O1130" t="s">
        <v>4208</v>
      </c>
    </row>
    <row r="1131" spans="1:15" x14ac:dyDescent="0.25">
      <c r="A1131" s="1">
        <v>62187</v>
      </c>
      <c r="B1131" t="s">
        <v>2489</v>
      </c>
      <c r="C1131" t="s">
        <v>35</v>
      </c>
      <c r="D1131" t="s">
        <v>34</v>
      </c>
      <c r="E1131" t="s">
        <v>36</v>
      </c>
      <c r="F1131" t="s">
        <v>63</v>
      </c>
      <c r="G1131" t="s">
        <v>63</v>
      </c>
      <c r="H1131" s="3">
        <v>1377901</v>
      </c>
      <c r="I1131" t="s">
        <v>63</v>
      </c>
      <c r="J1131" s="2">
        <v>104096</v>
      </c>
      <c r="K1131" s="2">
        <v>0</v>
      </c>
      <c r="L1131" s="2">
        <v>0</v>
      </c>
      <c r="M1131" s="2">
        <v>-207904</v>
      </c>
      <c r="N1131" s="2">
        <v>-207904</v>
      </c>
      <c r="O1131" t="s">
        <v>2437</v>
      </c>
    </row>
    <row r="1132" spans="1:15" x14ac:dyDescent="0.25">
      <c r="A1132" s="1">
        <v>64353</v>
      </c>
      <c r="B1132" t="s">
        <v>222</v>
      </c>
      <c r="C1132" t="s">
        <v>35</v>
      </c>
      <c r="D1132" t="s">
        <v>34</v>
      </c>
      <c r="E1132" t="s">
        <v>36</v>
      </c>
      <c r="F1132" t="s">
        <v>63</v>
      </c>
      <c r="G1132" t="s">
        <v>63</v>
      </c>
      <c r="H1132" s="3">
        <v>634865</v>
      </c>
      <c r="I1132" t="s">
        <v>63</v>
      </c>
      <c r="J1132" s="2">
        <v>13933</v>
      </c>
      <c r="K1132" s="2">
        <v>0</v>
      </c>
      <c r="L1132" s="2">
        <v>0</v>
      </c>
      <c r="M1132" s="2">
        <v>-164940</v>
      </c>
      <c r="N1132" s="2">
        <v>-164940</v>
      </c>
      <c r="O1132" t="s">
        <v>118</v>
      </c>
    </row>
    <row r="1133" spans="1:15" x14ac:dyDescent="0.25">
      <c r="A1133" s="1">
        <v>66302</v>
      </c>
      <c r="B1133" t="s">
        <v>1872</v>
      </c>
      <c r="C1133" t="s">
        <v>35</v>
      </c>
      <c r="D1133" t="s">
        <v>34</v>
      </c>
      <c r="E1133" t="s">
        <v>23</v>
      </c>
      <c r="F1133" t="s">
        <v>63</v>
      </c>
      <c r="G1133" t="s">
        <v>63</v>
      </c>
      <c r="H1133" s="3">
        <v>5329277</v>
      </c>
      <c r="I1133" t="s">
        <v>63</v>
      </c>
      <c r="J1133" s="2">
        <v>46587</v>
      </c>
      <c r="K1133" s="2">
        <v>0</v>
      </c>
      <c r="L1133" s="2">
        <v>0</v>
      </c>
      <c r="M1133" s="2">
        <v>-163714</v>
      </c>
      <c r="N1133" s="2">
        <v>-163714</v>
      </c>
      <c r="O1133" t="s">
        <v>1843</v>
      </c>
    </row>
    <row r="1134" spans="1:15" x14ac:dyDescent="0.25">
      <c r="A1134" s="1">
        <v>65547</v>
      </c>
      <c r="B1134" t="s">
        <v>1798</v>
      </c>
      <c r="C1134" t="s">
        <v>35</v>
      </c>
      <c r="D1134" t="s">
        <v>34</v>
      </c>
      <c r="E1134" t="s">
        <v>23</v>
      </c>
      <c r="F1134" t="s">
        <v>63</v>
      </c>
      <c r="G1134" t="s">
        <v>63</v>
      </c>
      <c r="H1134" s="3">
        <v>4759951</v>
      </c>
      <c r="I1134" t="s">
        <v>63</v>
      </c>
      <c r="J1134" s="2">
        <v>36859</v>
      </c>
      <c r="K1134" s="2">
        <v>0</v>
      </c>
      <c r="L1134" s="2">
        <v>0</v>
      </c>
      <c r="M1134" s="2">
        <v>-180243</v>
      </c>
      <c r="N1134" s="2">
        <v>-180243</v>
      </c>
      <c r="O1134" t="s">
        <v>1787</v>
      </c>
    </row>
    <row r="1135" spans="1:15" x14ac:dyDescent="0.25">
      <c r="A1135" s="1">
        <v>64785</v>
      </c>
      <c r="B1135" t="s">
        <v>4040</v>
      </c>
      <c r="C1135" t="s">
        <v>35</v>
      </c>
      <c r="D1135" t="s">
        <v>34</v>
      </c>
      <c r="E1135" t="s">
        <v>23</v>
      </c>
      <c r="F1135" t="s">
        <v>63</v>
      </c>
      <c r="G1135" t="s">
        <v>63</v>
      </c>
      <c r="H1135" s="3">
        <v>3500404</v>
      </c>
      <c r="I1135" t="s">
        <v>63</v>
      </c>
      <c r="J1135" s="2">
        <v>0</v>
      </c>
      <c r="K1135" s="2">
        <v>56882</v>
      </c>
      <c r="L1135" s="2">
        <v>0</v>
      </c>
      <c r="M1135" s="2">
        <v>-125725</v>
      </c>
      <c r="N1135" s="2">
        <v>-125725</v>
      </c>
      <c r="O1135" t="s">
        <v>4036</v>
      </c>
    </row>
    <row r="1136" spans="1:15" x14ac:dyDescent="0.25">
      <c r="A1136" s="1">
        <v>64864</v>
      </c>
      <c r="B1136" t="s">
        <v>325</v>
      </c>
      <c r="C1136" t="s">
        <v>35</v>
      </c>
      <c r="D1136" t="s">
        <v>34</v>
      </c>
      <c r="E1136" t="s">
        <v>36</v>
      </c>
      <c r="F1136" t="s">
        <v>63</v>
      </c>
      <c r="G1136" t="s">
        <v>63</v>
      </c>
      <c r="H1136" s="3">
        <v>2278839</v>
      </c>
      <c r="I1136" t="s">
        <v>63</v>
      </c>
      <c r="J1136" s="2">
        <v>4874</v>
      </c>
      <c r="K1136" s="2">
        <v>0</v>
      </c>
      <c r="L1136" s="2">
        <v>0</v>
      </c>
      <c r="M1136" s="2">
        <v>-159059</v>
      </c>
      <c r="N1136" s="2">
        <v>-159059</v>
      </c>
      <c r="O1136" t="s">
        <v>4283</v>
      </c>
    </row>
    <row r="1137" spans="1:15" x14ac:dyDescent="0.25">
      <c r="A1137" s="1">
        <v>65603</v>
      </c>
      <c r="B1137" t="s">
        <v>3094</v>
      </c>
      <c r="C1137" t="s">
        <v>35</v>
      </c>
      <c r="D1137" t="s">
        <v>34</v>
      </c>
      <c r="E1137" t="s">
        <v>36</v>
      </c>
      <c r="F1137" t="s">
        <v>63</v>
      </c>
      <c r="G1137" t="s">
        <v>63</v>
      </c>
      <c r="H1137" s="3">
        <v>4508127</v>
      </c>
      <c r="I1137" t="s">
        <v>63</v>
      </c>
      <c r="J1137" s="2">
        <v>0</v>
      </c>
      <c r="K1137" s="2">
        <v>23382</v>
      </c>
      <c r="L1137" s="2">
        <v>0</v>
      </c>
      <c r="M1137" s="2">
        <v>-348485</v>
      </c>
      <c r="N1137" s="2">
        <v>-348485</v>
      </c>
      <c r="O1137" t="s">
        <v>3074</v>
      </c>
    </row>
    <row r="1138" spans="1:15" x14ac:dyDescent="0.25">
      <c r="A1138" s="1">
        <v>67611</v>
      </c>
      <c r="B1138" t="s">
        <v>824</v>
      </c>
      <c r="C1138" t="s">
        <v>35</v>
      </c>
      <c r="D1138" t="s">
        <v>22</v>
      </c>
      <c r="E1138" t="s">
        <v>36</v>
      </c>
      <c r="F1138" t="s">
        <v>63</v>
      </c>
      <c r="G1138" t="s">
        <v>63</v>
      </c>
      <c r="H1138" s="3">
        <v>-534238</v>
      </c>
      <c r="I1138" t="s">
        <v>21</v>
      </c>
      <c r="J1138" s="2">
        <v>0</v>
      </c>
      <c r="K1138" s="2">
        <v>0</v>
      </c>
      <c r="L1138" s="2">
        <v>0</v>
      </c>
      <c r="M1138" s="2">
        <v>-1571498</v>
      </c>
      <c r="N1138" s="2">
        <v>-1651832</v>
      </c>
      <c r="O1138" t="s">
        <v>4333</v>
      </c>
    </row>
    <row r="1139" spans="1:15" x14ac:dyDescent="0.25">
      <c r="A1139" s="1">
        <v>67612</v>
      </c>
      <c r="B1139" t="s">
        <v>3957</v>
      </c>
      <c r="C1139" t="s">
        <v>35</v>
      </c>
      <c r="D1139" t="s">
        <v>34</v>
      </c>
      <c r="E1139" t="s">
        <v>36</v>
      </c>
      <c r="F1139" t="s">
        <v>63</v>
      </c>
      <c r="G1139" t="s">
        <v>63</v>
      </c>
      <c r="H1139" s="3">
        <v>9633461</v>
      </c>
      <c r="I1139" t="s">
        <v>21</v>
      </c>
      <c r="J1139" s="2">
        <v>0</v>
      </c>
      <c r="K1139" s="2">
        <v>0</v>
      </c>
      <c r="L1139" s="2">
        <v>0</v>
      </c>
      <c r="M1139" s="2">
        <v>-1700803</v>
      </c>
      <c r="N1139" s="2">
        <v>-1717764</v>
      </c>
      <c r="O1139" t="s">
        <v>3946</v>
      </c>
    </row>
    <row r="1140" spans="1:15" x14ac:dyDescent="0.25">
      <c r="A1140" s="1">
        <v>63759</v>
      </c>
      <c r="B1140" t="s">
        <v>1654</v>
      </c>
      <c r="C1140" t="s">
        <v>35</v>
      </c>
      <c r="D1140" t="s">
        <v>34</v>
      </c>
      <c r="E1140" t="s">
        <v>36</v>
      </c>
      <c r="F1140" t="s">
        <v>63</v>
      </c>
      <c r="G1140" t="s">
        <v>63</v>
      </c>
      <c r="H1140" s="3">
        <v>8287574</v>
      </c>
      <c r="I1140" t="s">
        <v>63</v>
      </c>
      <c r="J1140" s="2">
        <v>0</v>
      </c>
      <c r="K1140" s="2">
        <v>78121</v>
      </c>
      <c r="L1140" s="2">
        <v>0</v>
      </c>
      <c r="M1140" s="2">
        <v>-498980</v>
      </c>
      <c r="N1140" s="2">
        <v>-597032</v>
      </c>
      <c r="O1140" t="s">
        <v>1646</v>
      </c>
    </row>
    <row r="1141" spans="1:15" x14ac:dyDescent="0.25">
      <c r="A1141" s="1">
        <v>61584</v>
      </c>
      <c r="B1141" t="s">
        <v>2213</v>
      </c>
      <c r="C1141" t="s">
        <v>35</v>
      </c>
      <c r="D1141" t="s">
        <v>34</v>
      </c>
      <c r="E1141" t="s">
        <v>23</v>
      </c>
      <c r="F1141" t="s">
        <v>63</v>
      </c>
      <c r="G1141" t="s">
        <v>63</v>
      </c>
      <c r="H1141" s="3">
        <v>835206</v>
      </c>
      <c r="I1141" t="s">
        <v>63</v>
      </c>
      <c r="J1141" s="2">
        <v>0</v>
      </c>
      <c r="K1141" s="2">
        <v>0</v>
      </c>
      <c r="L1141" s="2">
        <v>0</v>
      </c>
      <c r="M1141" s="2">
        <v>-542700</v>
      </c>
      <c r="N1141" s="2">
        <v>-542700</v>
      </c>
      <c r="O1141" t="s">
        <v>49</v>
      </c>
    </row>
    <row r="1142" spans="1:15" x14ac:dyDescent="0.25">
      <c r="A1142" s="1">
        <v>67802</v>
      </c>
      <c r="B1142" t="s">
        <v>1953</v>
      </c>
      <c r="C1142" t="s">
        <v>35</v>
      </c>
      <c r="D1142" t="s">
        <v>34</v>
      </c>
      <c r="E1142" t="s">
        <v>36</v>
      </c>
      <c r="F1142" t="s">
        <v>63</v>
      </c>
      <c r="G1142" t="s">
        <v>63</v>
      </c>
      <c r="H1142" s="3">
        <v>8296661</v>
      </c>
      <c r="I1142" t="s">
        <v>21</v>
      </c>
      <c r="J1142" s="2">
        <v>0</v>
      </c>
      <c r="K1142" s="2">
        <v>0</v>
      </c>
      <c r="L1142" s="2">
        <v>0</v>
      </c>
      <c r="M1142" s="2">
        <v>-783587</v>
      </c>
      <c r="N1142" s="2">
        <v>-420733</v>
      </c>
      <c r="O1142" t="s">
        <v>1944</v>
      </c>
    </row>
    <row r="1143" spans="1:15" x14ac:dyDescent="0.25">
      <c r="A1143" s="1">
        <v>63460</v>
      </c>
      <c r="B1143" t="s">
        <v>1489</v>
      </c>
      <c r="C1143" t="s">
        <v>35</v>
      </c>
      <c r="D1143" t="s">
        <v>34</v>
      </c>
      <c r="E1143" t="s">
        <v>23</v>
      </c>
      <c r="F1143" t="s">
        <v>63</v>
      </c>
      <c r="G1143" t="s">
        <v>63</v>
      </c>
      <c r="H1143" s="3">
        <v>1864297</v>
      </c>
      <c r="I1143" t="s">
        <v>21</v>
      </c>
      <c r="J1143" s="2">
        <v>0</v>
      </c>
      <c r="K1143" s="2">
        <v>0</v>
      </c>
      <c r="L1143" s="2">
        <v>0</v>
      </c>
      <c r="M1143" s="2">
        <v>-174789</v>
      </c>
      <c r="N1143" s="2">
        <v>-174789</v>
      </c>
      <c r="O1143" t="s">
        <v>1487</v>
      </c>
    </row>
    <row r="1144" spans="1:15" x14ac:dyDescent="0.25">
      <c r="A1144" s="1">
        <v>61900</v>
      </c>
      <c r="B1144" t="s">
        <v>2380</v>
      </c>
      <c r="C1144" t="s">
        <v>35</v>
      </c>
      <c r="D1144" t="s">
        <v>34</v>
      </c>
      <c r="E1144" t="s">
        <v>36</v>
      </c>
      <c r="F1144" t="s">
        <v>63</v>
      </c>
      <c r="G1144" t="s">
        <v>63</v>
      </c>
      <c r="H1144" s="3">
        <v>256578</v>
      </c>
      <c r="I1144" t="s">
        <v>63</v>
      </c>
      <c r="J1144" s="2">
        <v>0</v>
      </c>
      <c r="K1144" s="2">
        <v>0</v>
      </c>
      <c r="L1144" s="2">
        <v>0</v>
      </c>
      <c r="M1144" s="2">
        <v>-61585</v>
      </c>
      <c r="N1144" s="2">
        <v>-61585</v>
      </c>
      <c r="O1144" t="s">
        <v>2281</v>
      </c>
    </row>
    <row r="1145" spans="1:15" x14ac:dyDescent="0.25">
      <c r="A1145" s="1">
        <v>62745</v>
      </c>
      <c r="B1145" t="s">
        <v>2770</v>
      </c>
      <c r="C1145" t="s">
        <v>35</v>
      </c>
      <c r="D1145" t="s">
        <v>34</v>
      </c>
      <c r="E1145" t="s">
        <v>23</v>
      </c>
      <c r="F1145" t="s">
        <v>63</v>
      </c>
      <c r="G1145" t="s">
        <v>63</v>
      </c>
      <c r="H1145" s="3">
        <v>1613747</v>
      </c>
      <c r="I1145" t="s">
        <v>63</v>
      </c>
      <c r="J1145" s="2">
        <v>0</v>
      </c>
      <c r="K1145" s="2">
        <v>16001</v>
      </c>
      <c r="L1145" s="2">
        <v>0</v>
      </c>
      <c r="M1145" s="2">
        <v>-76828</v>
      </c>
      <c r="N1145" s="2">
        <v>-76828</v>
      </c>
      <c r="O1145" t="s">
        <v>2726</v>
      </c>
    </row>
    <row r="1146" spans="1:15" x14ac:dyDescent="0.25">
      <c r="A1146" s="1">
        <v>67260</v>
      </c>
      <c r="B1146" t="s">
        <v>940</v>
      </c>
      <c r="C1146" t="s">
        <v>35</v>
      </c>
      <c r="D1146" t="s">
        <v>34</v>
      </c>
      <c r="E1146" t="s">
        <v>23</v>
      </c>
      <c r="F1146" t="s">
        <v>63</v>
      </c>
      <c r="G1146" t="s">
        <v>63</v>
      </c>
      <c r="H1146" s="3">
        <v>2431490</v>
      </c>
      <c r="I1146" t="s">
        <v>21</v>
      </c>
      <c r="J1146" s="2">
        <v>0</v>
      </c>
      <c r="K1146" s="2">
        <v>0</v>
      </c>
      <c r="L1146" s="2">
        <v>0</v>
      </c>
      <c r="M1146" s="2">
        <v>-683313</v>
      </c>
      <c r="N1146" s="2">
        <v>-609134</v>
      </c>
      <c r="O1146" t="s">
        <v>933</v>
      </c>
    </row>
    <row r="1147" spans="1:15" x14ac:dyDescent="0.25">
      <c r="A1147" s="1">
        <v>61158</v>
      </c>
      <c r="B1147" t="s">
        <v>3607</v>
      </c>
      <c r="C1147" t="s">
        <v>35</v>
      </c>
      <c r="D1147" t="s">
        <v>34</v>
      </c>
      <c r="E1147" t="s">
        <v>23</v>
      </c>
      <c r="F1147" t="s">
        <v>63</v>
      </c>
      <c r="G1147" t="s">
        <v>63</v>
      </c>
      <c r="H1147" s="3">
        <v>491030</v>
      </c>
      <c r="I1147" t="s">
        <v>63</v>
      </c>
      <c r="J1147" s="2">
        <v>0</v>
      </c>
      <c r="K1147" s="2">
        <v>37087</v>
      </c>
      <c r="L1147" s="2">
        <v>0</v>
      </c>
      <c r="M1147" s="2">
        <v>-24642</v>
      </c>
      <c r="N1147" s="2">
        <v>-24642</v>
      </c>
      <c r="O1147" t="s">
        <v>3589</v>
      </c>
    </row>
    <row r="1148" spans="1:15" x14ac:dyDescent="0.25">
      <c r="A1148" s="1">
        <v>61020</v>
      </c>
      <c r="B1148" t="s">
        <v>2099</v>
      </c>
      <c r="C1148" t="s">
        <v>35</v>
      </c>
      <c r="D1148" t="s">
        <v>34</v>
      </c>
      <c r="E1148" t="s">
        <v>36</v>
      </c>
      <c r="F1148" t="s">
        <v>63</v>
      </c>
      <c r="G1148" t="s">
        <v>63</v>
      </c>
      <c r="H1148" s="3">
        <v>-815736</v>
      </c>
      <c r="I1148" t="s">
        <v>21</v>
      </c>
      <c r="J1148" s="2">
        <v>0</v>
      </c>
      <c r="K1148" s="2">
        <v>0</v>
      </c>
      <c r="L1148" s="2">
        <v>0</v>
      </c>
      <c r="M1148" s="2">
        <v>-241478</v>
      </c>
      <c r="N1148" s="2">
        <v>-241478</v>
      </c>
      <c r="O1148" t="s">
        <v>2065</v>
      </c>
    </row>
    <row r="1149" spans="1:15" x14ac:dyDescent="0.25">
      <c r="A1149" s="1">
        <v>60583</v>
      </c>
      <c r="B1149" t="s">
        <v>2120</v>
      </c>
      <c r="C1149" t="s">
        <v>35</v>
      </c>
      <c r="D1149" t="s">
        <v>34</v>
      </c>
      <c r="E1149" t="s">
        <v>23</v>
      </c>
      <c r="F1149" t="s">
        <v>63</v>
      </c>
      <c r="G1149" t="s">
        <v>63</v>
      </c>
      <c r="H1149" s="3">
        <v>0</v>
      </c>
      <c r="I1149" t="s">
        <v>63</v>
      </c>
      <c r="J1149" s="2">
        <v>0</v>
      </c>
      <c r="K1149" s="2">
        <v>0</v>
      </c>
      <c r="L1149" s="2">
        <v>0</v>
      </c>
      <c r="M1149" s="2">
        <v>-10</v>
      </c>
      <c r="N1149" s="2">
        <v>269199</v>
      </c>
      <c r="O1149" t="s">
        <v>49</v>
      </c>
    </row>
    <row r="1150" spans="1:15" x14ac:dyDescent="0.25">
      <c r="A1150" s="1">
        <v>62746</v>
      </c>
      <c r="B1150" t="s">
        <v>1260</v>
      </c>
      <c r="C1150" t="s">
        <v>35</v>
      </c>
      <c r="D1150" t="s">
        <v>34</v>
      </c>
      <c r="E1150" t="s">
        <v>23</v>
      </c>
      <c r="F1150" t="s">
        <v>63</v>
      </c>
      <c r="G1150" t="s">
        <v>63</v>
      </c>
      <c r="H1150" s="3">
        <v>2704372</v>
      </c>
      <c r="I1150" t="s">
        <v>63</v>
      </c>
      <c r="J1150" s="2">
        <v>23483</v>
      </c>
      <c r="K1150" s="2">
        <v>0</v>
      </c>
      <c r="L1150" s="2">
        <v>0</v>
      </c>
      <c r="M1150" s="2">
        <v>-110164</v>
      </c>
      <c r="N1150" s="2">
        <v>-110164</v>
      </c>
      <c r="O1150" t="s">
        <v>1256</v>
      </c>
    </row>
    <row r="1151" spans="1:15" x14ac:dyDescent="0.25">
      <c r="A1151" s="1">
        <v>65955</v>
      </c>
      <c r="B1151" t="s">
        <v>3138</v>
      </c>
      <c r="C1151" t="s">
        <v>35</v>
      </c>
      <c r="D1151" t="s">
        <v>34</v>
      </c>
      <c r="E1151" t="s">
        <v>23</v>
      </c>
      <c r="F1151" t="s">
        <v>63</v>
      </c>
      <c r="G1151" t="s">
        <v>63</v>
      </c>
      <c r="H1151" s="3">
        <v>7686523</v>
      </c>
      <c r="I1151" t="s">
        <v>63</v>
      </c>
      <c r="J1151" s="2">
        <v>54826</v>
      </c>
      <c r="K1151" s="2">
        <v>0</v>
      </c>
      <c r="L1151" s="2">
        <v>0</v>
      </c>
      <c r="M1151" s="2">
        <v>-501617</v>
      </c>
      <c r="N1151" s="2">
        <v>-501617</v>
      </c>
      <c r="O1151" t="s">
        <v>3117</v>
      </c>
    </row>
    <row r="1152" spans="1:15" x14ac:dyDescent="0.25">
      <c r="A1152" s="1">
        <v>62719</v>
      </c>
      <c r="B1152" t="s">
        <v>2863</v>
      </c>
      <c r="C1152" t="s">
        <v>35</v>
      </c>
      <c r="D1152" t="s">
        <v>34</v>
      </c>
      <c r="E1152" t="s">
        <v>23</v>
      </c>
      <c r="F1152" t="s">
        <v>63</v>
      </c>
      <c r="G1152" t="s">
        <v>63</v>
      </c>
      <c r="H1152" s="3">
        <v>2001877</v>
      </c>
      <c r="I1152" t="s">
        <v>63</v>
      </c>
      <c r="J1152" s="2">
        <v>29269</v>
      </c>
      <c r="K1152" s="2">
        <v>0</v>
      </c>
      <c r="L1152" s="2">
        <v>0</v>
      </c>
      <c r="M1152" s="2">
        <v>-164831</v>
      </c>
      <c r="N1152" s="2">
        <v>-164831</v>
      </c>
      <c r="O1152" t="s">
        <v>2850</v>
      </c>
    </row>
    <row r="1153" spans="1:15" x14ac:dyDescent="0.25">
      <c r="A1153" s="1">
        <v>62130</v>
      </c>
      <c r="B1153" t="s">
        <v>2648</v>
      </c>
      <c r="C1153" t="s">
        <v>35</v>
      </c>
      <c r="D1153" t="s">
        <v>34</v>
      </c>
      <c r="E1153" t="s">
        <v>23</v>
      </c>
      <c r="F1153" t="s">
        <v>63</v>
      </c>
      <c r="G1153" t="s">
        <v>63</v>
      </c>
      <c r="H1153" s="3">
        <v>1602627</v>
      </c>
      <c r="I1153" t="s">
        <v>21</v>
      </c>
      <c r="J1153" s="2">
        <v>0</v>
      </c>
      <c r="K1153" s="2">
        <v>0</v>
      </c>
      <c r="L1153" s="2">
        <v>0</v>
      </c>
      <c r="M1153" s="2">
        <v>-88558</v>
      </c>
      <c r="N1153" s="2">
        <v>-88558</v>
      </c>
      <c r="O1153" t="s">
        <v>2637</v>
      </c>
    </row>
    <row r="1154" spans="1:15" x14ac:dyDescent="0.25">
      <c r="A1154" s="1">
        <v>65091</v>
      </c>
      <c r="B1154" t="s">
        <v>364</v>
      </c>
      <c r="C1154" t="s">
        <v>35</v>
      </c>
      <c r="D1154" t="s">
        <v>34</v>
      </c>
      <c r="E1154" t="s">
        <v>23</v>
      </c>
      <c r="F1154" t="s">
        <v>63</v>
      </c>
      <c r="G1154" t="s">
        <v>63</v>
      </c>
      <c r="H1154" s="3">
        <v>2381805</v>
      </c>
      <c r="I1154" t="s">
        <v>63</v>
      </c>
      <c r="J1154" s="2">
        <v>2725</v>
      </c>
      <c r="K1154" s="2">
        <v>0</v>
      </c>
      <c r="L1154" s="2">
        <v>0</v>
      </c>
      <c r="M1154" s="2">
        <v>-179529</v>
      </c>
      <c r="N1154" s="2">
        <v>-181820</v>
      </c>
      <c r="O1154" t="s">
        <v>4283</v>
      </c>
    </row>
    <row r="1155" spans="1:15" x14ac:dyDescent="0.25">
      <c r="A1155" s="1">
        <v>64316</v>
      </c>
      <c r="B1155" t="s">
        <v>2996</v>
      </c>
      <c r="C1155" t="s">
        <v>35</v>
      </c>
      <c r="D1155" t="s">
        <v>34</v>
      </c>
      <c r="E1155" t="s">
        <v>23</v>
      </c>
      <c r="F1155" t="s">
        <v>19</v>
      </c>
      <c r="G1155" t="s">
        <v>19</v>
      </c>
      <c r="H1155" s="3">
        <v>4040036</v>
      </c>
      <c r="I1155" t="s">
        <v>63</v>
      </c>
      <c r="J1155" s="2">
        <v>0</v>
      </c>
      <c r="K1155" s="2">
        <v>40333</v>
      </c>
      <c r="L1155" s="2">
        <v>0</v>
      </c>
      <c r="M1155" s="2">
        <v>-148536</v>
      </c>
      <c r="N1155" s="2">
        <v>-148536</v>
      </c>
      <c r="O1155" t="s">
        <v>2970</v>
      </c>
    </row>
    <row r="1156" spans="1:15" x14ac:dyDescent="0.25">
      <c r="A1156" s="1">
        <v>62841</v>
      </c>
      <c r="B1156" t="s">
        <v>2868</v>
      </c>
      <c r="C1156" t="s">
        <v>35</v>
      </c>
      <c r="D1156" t="s">
        <v>34</v>
      </c>
      <c r="E1156" t="s">
        <v>23</v>
      </c>
      <c r="F1156" t="s">
        <v>63</v>
      </c>
      <c r="G1156" t="s">
        <v>63</v>
      </c>
      <c r="H1156" s="3">
        <v>3055797</v>
      </c>
      <c r="I1156" t="s">
        <v>63</v>
      </c>
      <c r="J1156" s="2">
        <v>5636</v>
      </c>
      <c r="K1156" s="2">
        <v>0</v>
      </c>
      <c r="L1156" s="2">
        <v>0</v>
      </c>
      <c r="M1156" s="2">
        <v>-183357</v>
      </c>
      <c r="N1156" s="2">
        <v>-183357</v>
      </c>
      <c r="O1156" t="s">
        <v>2850</v>
      </c>
    </row>
    <row r="1157" spans="1:15" x14ac:dyDescent="0.25">
      <c r="A1157" s="1">
        <v>60029</v>
      </c>
      <c r="B1157" t="s">
        <v>3477</v>
      </c>
      <c r="C1157" t="s">
        <v>35</v>
      </c>
      <c r="D1157" t="s">
        <v>34</v>
      </c>
      <c r="E1157" t="s">
        <v>23</v>
      </c>
      <c r="F1157" t="s">
        <v>63</v>
      </c>
      <c r="G1157" t="s">
        <v>63</v>
      </c>
      <c r="H1157" s="3">
        <v>-586564</v>
      </c>
      <c r="I1157" t="s">
        <v>63</v>
      </c>
      <c r="J1157" s="2">
        <v>0</v>
      </c>
      <c r="K1157" s="2">
        <v>19692</v>
      </c>
      <c r="L1157" s="2">
        <v>0</v>
      </c>
      <c r="M1157" s="2">
        <v>-50098</v>
      </c>
      <c r="N1157" s="2">
        <v>-50098</v>
      </c>
      <c r="O1157" t="s">
        <v>3466</v>
      </c>
    </row>
    <row r="1158" spans="1:15" x14ac:dyDescent="0.25">
      <c r="A1158" s="1">
        <v>65427</v>
      </c>
      <c r="B1158" t="s">
        <v>410</v>
      </c>
      <c r="C1158" t="s">
        <v>35</v>
      </c>
      <c r="D1158" t="s">
        <v>34</v>
      </c>
      <c r="E1158" t="s">
        <v>36</v>
      </c>
      <c r="F1158" t="s">
        <v>63</v>
      </c>
      <c r="G1158" t="s">
        <v>63</v>
      </c>
      <c r="H1158" s="3">
        <v>6688151</v>
      </c>
      <c r="I1158" t="s">
        <v>63</v>
      </c>
      <c r="J1158" s="2">
        <v>48410</v>
      </c>
      <c r="K1158" s="2">
        <v>0</v>
      </c>
      <c r="L1158" s="2">
        <v>0</v>
      </c>
      <c r="M1158" s="2">
        <v>-194826</v>
      </c>
      <c r="N1158" s="2">
        <v>-243236</v>
      </c>
      <c r="O1158" t="s">
        <v>378</v>
      </c>
    </row>
    <row r="1159" spans="1:15" x14ac:dyDescent="0.25">
      <c r="A1159" s="1">
        <v>62510</v>
      </c>
      <c r="B1159" t="s">
        <v>2525</v>
      </c>
      <c r="C1159" t="s">
        <v>35</v>
      </c>
      <c r="D1159" t="s">
        <v>34</v>
      </c>
      <c r="E1159" t="s">
        <v>23</v>
      </c>
      <c r="F1159" t="s">
        <v>63</v>
      </c>
      <c r="G1159" t="s">
        <v>63</v>
      </c>
      <c r="H1159" s="3">
        <v>482385</v>
      </c>
      <c r="I1159" t="s">
        <v>63</v>
      </c>
      <c r="J1159" s="2">
        <v>0</v>
      </c>
      <c r="K1159" s="2">
        <v>0</v>
      </c>
      <c r="L1159" s="2">
        <v>0</v>
      </c>
      <c r="M1159" s="2">
        <v>-110587</v>
      </c>
      <c r="N1159" s="2">
        <v>-110587</v>
      </c>
      <c r="O1159" t="s">
        <v>2437</v>
      </c>
    </row>
    <row r="1160" spans="1:15" x14ac:dyDescent="0.25">
      <c r="A1160" s="1">
        <v>63104</v>
      </c>
      <c r="B1160" t="s">
        <v>2812</v>
      </c>
      <c r="C1160" t="s">
        <v>35</v>
      </c>
      <c r="D1160" t="s">
        <v>34</v>
      </c>
      <c r="E1160" t="s">
        <v>23</v>
      </c>
      <c r="F1160" t="s">
        <v>63</v>
      </c>
      <c r="G1160" t="s">
        <v>63</v>
      </c>
      <c r="H1160" s="3">
        <v>1519385</v>
      </c>
      <c r="I1160" t="s">
        <v>21</v>
      </c>
      <c r="J1160" s="2">
        <v>0</v>
      </c>
      <c r="K1160" s="2">
        <v>0</v>
      </c>
      <c r="L1160" s="2">
        <v>0</v>
      </c>
      <c r="M1160" s="2">
        <v>-328113</v>
      </c>
      <c r="N1160" s="2">
        <v>-328113</v>
      </c>
      <c r="O1160" t="s">
        <v>2726</v>
      </c>
    </row>
    <row r="1161" spans="1:15" x14ac:dyDescent="0.25">
      <c r="A1161" s="1">
        <v>62422</v>
      </c>
      <c r="B1161" t="s">
        <v>552</v>
      </c>
      <c r="C1161" t="s">
        <v>35</v>
      </c>
      <c r="D1161" t="s">
        <v>34</v>
      </c>
      <c r="E1161" t="s">
        <v>23</v>
      </c>
      <c r="F1161" t="s">
        <v>63</v>
      </c>
      <c r="G1161" t="s">
        <v>63</v>
      </c>
      <c r="H1161" s="3">
        <v>2823841</v>
      </c>
      <c r="I1161" t="s">
        <v>21</v>
      </c>
      <c r="J1161" s="2">
        <v>0</v>
      </c>
      <c r="K1161" s="2">
        <v>0</v>
      </c>
      <c r="L1161" s="2">
        <v>0</v>
      </c>
      <c r="M1161" s="2">
        <v>-326022</v>
      </c>
      <c r="N1161" s="2">
        <v>-326022</v>
      </c>
      <c r="O1161" t="s">
        <v>533</v>
      </c>
    </row>
    <row r="1162" spans="1:15" x14ac:dyDescent="0.25">
      <c r="A1162" s="1">
        <v>62812</v>
      </c>
      <c r="B1162" t="s">
        <v>2618</v>
      </c>
      <c r="C1162" t="s">
        <v>35</v>
      </c>
      <c r="D1162" t="s">
        <v>34</v>
      </c>
      <c r="E1162" t="s">
        <v>36</v>
      </c>
      <c r="F1162" t="s">
        <v>63</v>
      </c>
      <c r="G1162" t="s">
        <v>63</v>
      </c>
      <c r="H1162" s="3">
        <v>3284099</v>
      </c>
      <c r="I1162" t="s">
        <v>63</v>
      </c>
      <c r="J1162" s="2">
        <v>13472</v>
      </c>
      <c r="K1162" s="2">
        <v>0</v>
      </c>
      <c r="L1162" s="2">
        <v>0</v>
      </c>
      <c r="M1162" s="2">
        <v>-260595</v>
      </c>
      <c r="N1162" s="2">
        <v>-260595</v>
      </c>
      <c r="O1162" t="s">
        <v>27</v>
      </c>
    </row>
    <row r="1163" spans="1:15" x14ac:dyDescent="0.25">
      <c r="A1163" s="1">
        <v>66394</v>
      </c>
      <c r="B1163" t="s">
        <v>3875</v>
      </c>
      <c r="C1163" t="s">
        <v>35</v>
      </c>
      <c r="D1163" t="s">
        <v>34</v>
      </c>
      <c r="E1163" t="s">
        <v>36</v>
      </c>
      <c r="F1163" t="s">
        <v>63</v>
      </c>
      <c r="G1163" t="s">
        <v>63</v>
      </c>
      <c r="H1163" s="3">
        <v>7208320</v>
      </c>
      <c r="I1163" t="s">
        <v>63</v>
      </c>
      <c r="J1163" s="2">
        <v>49254</v>
      </c>
      <c r="K1163" s="2">
        <v>0</v>
      </c>
      <c r="L1163" s="2">
        <v>0</v>
      </c>
      <c r="M1163" s="2">
        <v>-416790</v>
      </c>
      <c r="N1163" s="2">
        <v>-416790</v>
      </c>
      <c r="O1163" t="s">
        <v>3871</v>
      </c>
    </row>
    <row r="1164" spans="1:15" x14ac:dyDescent="0.25">
      <c r="A1164" s="1">
        <v>60835</v>
      </c>
      <c r="B1164" t="s">
        <v>2127</v>
      </c>
      <c r="C1164" t="s">
        <v>35</v>
      </c>
      <c r="D1164" t="s">
        <v>34</v>
      </c>
      <c r="E1164" t="s">
        <v>23</v>
      </c>
      <c r="F1164" t="s">
        <v>63</v>
      </c>
      <c r="G1164" t="s">
        <v>63</v>
      </c>
      <c r="H1164" s="3">
        <v>606593</v>
      </c>
      <c r="I1164" t="s">
        <v>63</v>
      </c>
      <c r="J1164" s="2">
        <v>37853</v>
      </c>
      <c r="K1164" s="2">
        <v>0</v>
      </c>
      <c r="L1164" s="2">
        <v>0</v>
      </c>
      <c r="M1164" s="2">
        <v>-214290</v>
      </c>
      <c r="N1164" s="2">
        <v>-214290</v>
      </c>
      <c r="O1164" t="s">
        <v>49</v>
      </c>
    </row>
    <row r="1165" spans="1:15" x14ac:dyDescent="0.25">
      <c r="A1165" s="1">
        <v>61629</v>
      </c>
      <c r="B1165" t="s">
        <v>2025</v>
      </c>
      <c r="C1165" t="s">
        <v>35</v>
      </c>
      <c r="D1165" t="s">
        <v>34</v>
      </c>
      <c r="E1165" t="s">
        <v>4280</v>
      </c>
      <c r="F1165" t="s">
        <v>63</v>
      </c>
      <c r="G1165" t="s">
        <v>63</v>
      </c>
      <c r="H1165" s="3">
        <v>-649186</v>
      </c>
      <c r="I1165" t="s">
        <v>21</v>
      </c>
      <c r="J1165" s="2">
        <v>0</v>
      </c>
      <c r="K1165" s="2">
        <v>0</v>
      </c>
      <c r="L1165" s="2">
        <v>0</v>
      </c>
      <c r="M1165" s="2">
        <v>-102357</v>
      </c>
      <c r="N1165" s="2">
        <v>-102357</v>
      </c>
      <c r="O1165" t="s">
        <v>2023</v>
      </c>
    </row>
    <row r="1166" spans="1:15" x14ac:dyDescent="0.25">
      <c r="A1166" s="1">
        <v>67239</v>
      </c>
      <c r="B1166" t="s">
        <v>1891</v>
      </c>
      <c r="C1166" t="s">
        <v>35</v>
      </c>
      <c r="D1166" t="s">
        <v>34</v>
      </c>
      <c r="E1166" t="s">
        <v>23</v>
      </c>
      <c r="F1166" t="s">
        <v>63</v>
      </c>
      <c r="G1166" t="s">
        <v>63</v>
      </c>
      <c r="H1166" s="3">
        <v>2070866</v>
      </c>
      <c r="I1166" t="s">
        <v>21</v>
      </c>
      <c r="J1166" s="2">
        <v>187665</v>
      </c>
      <c r="K1166" s="2">
        <v>0</v>
      </c>
      <c r="L1166" s="2">
        <v>0</v>
      </c>
      <c r="M1166" s="2">
        <v>-1242585</v>
      </c>
      <c r="N1166" s="2">
        <v>-1242585</v>
      </c>
      <c r="O1166" t="s">
        <v>1882</v>
      </c>
    </row>
    <row r="1167" spans="1:15" x14ac:dyDescent="0.25">
      <c r="A1167" s="1">
        <v>61163</v>
      </c>
      <c r="B1167" t="s">
        <v>2108</v>
      </c>
      <c r="C1167" t="s">
        <v>35</v>
      </c>
      <c r="D1167" t="s">
        <v>34</v>
      </c>
      <c r="E1167" t="s">
        <v>23</v>
      </c>
      <c r="F1167" t="s">
        <v>63</v>
      </c>
      <c r="G1167" t="s">
        <v>63</v>
      </c>
      <c r="H1167" s="3">
        <v>-3736538</v>
      </c>
      <c r="I1167" t="s">
        <v>63</v>
      </c>
      <c r="J1167" s="2">
        <v>178786</v>
      </c>
      <c r="K1167" s="2">
        <v>0</v>
      </c>
      <c r="L1167" s="2">
        <v>0</v>
      </c>
      <c r="M1167" s="2">
        <v>-547668</v>
      </c>
      <c r="N1167" s="2">
        <v>-547668</v>
      </c>
      <c r="O1167" t="s">
        <v>4332</v>
      </c>
    </row>
    <row r="1168" spans="1:15" x14ac:dyDescent="0.25">
      <c r="A1168" s="1">
        <v>78516</v>
      </c>
      <c r="B1168" t="s">
        <v>985</v>
      </c>
      <c r="C1168" t="s">
        <v>35</v>
      </c>
      <c r="D1168" t="s">
        <v>34</v>
      </c>
      <c r="E1168" t="s">
        <v>36</v>
      </c>
      <c r="F1168" t="s">
        <v>63</v>
      </c>
      <c r="G1168" t="s">
        <v>63</v>
      </c>
      <c r="H1168" s="3">
        <v>1668817</v>
      </c>
      <c r="I1168" t="s">
        <v>63</v>
      </c>
      <c r="J1168" s="2">
        <v>0</v>
      </c>
      <c r="K1168" s="2">
        <v>0</v>
      </c>
      <c r="L1168" s="2">
        <v>0</v>
      </c>
      <c r="M1168" s="2">
        <v>-22746</v>
      </c>
      <c r="N1168" s="2">
        <v>-22746</v>
      </c>
      <c r="O1168" t="s">
        <v>973</v>
      </c>
    </row>
    <row r="1169" spans="1:15" x14ac:dyDescent="0.25">
      <c r="A1169" s="1">
        <v>62190</v>
      </c>
      <c r="B1169" t="s">
        <v>2655</v>
      </c>
      <c r="C1169" t="s">
        <v>35</v>
      </c>
      <c r="D1169" t="s">
        <v>34</v>
      </c>
      <c r="E1169" t="s">
        <v>23</v>
      </c>
      <c r="F1169" t="s">
        <v>63</v>
      </c>
      <c r="G1169" t="s">
        <v>63</v>
      </c>
      <c r="H1169" s="3">
        <v>2248906</v>
      </c>
      <c r="I1169" t="s">
        <v>63</v>
      </c>
      <c r="J1169" s="2">
        <v>71003</v>
      </c>
      <c r="K1169" s="2">
        <v>0</v>
      </c>
      <c r="L1169" s="2">
        <v>0</v>
      </c>
      <c r="M1169" s="2">
        <v>-350807</v>
      </c>
      <c r="N1169" s="2">
        <v>-350807</v>
      </c>
      <c r="O1169" t="s">
        <v>2637</v>
      </c>
    </row>
    <row r="1170" spans="1:15" x14ac:dyDescent="0.25">
      <c r="A1170" s="1">
        <v>67540</v>
      </c>
      <c r="B1170" t="s">
        <v>485</v>
      </c>
      <c r="C1170" t="s">
        <v>35</v>
      </c>
      <c r="D1170" t="s">
        <v>34</v>
      </c>
      <c r="E1170" t="s">
        <v>23</v>
      </c>
      <c r="F1170" t="s">
        <v>63</v>
      </c>
      <c r="G1170" t="s">
        <v>63</v>
      </c>
      <c r="H1170" s="3">
        <v>1298201</v>
      </c>
      <c r="I1170" t="s">
        <v>63</v>
      </c>
      <c r="J1170" s="2">
        <v>0</v>
      </c>
      <c r="K1170" s="2">
        <v>0</v>
      </c>
      <c r="L1170" s="2">
        <v>0</v>
      </c>
      <c r="M1170" s="2">
        <v>0</v>
      </c>
      <c r="N1170" s="2">
        <v>0</v>
      </c>
      <c r="O1170" t="s">
        <v>469</v>
      </c>
    </row>
    <row r="1171" spans="1:15" x14ac:dyDescent="0.25">
      <c r="A1171" s="1">
        <v>64946</v>
      </c>
      <c r="B1171" t="s">
        <v>4216</v>
      </c>
      <c r="C1171" t="s">
        <v>35</v>
      </c>
      <c r="D1171" t="s">
        <v>34</v>
      </c>
      <c r="E1171" t="s">
        <v>23</v>
      </c>
      <c r="F1171" t="s">
        <v>63</v>
      </c>
      <c r="G1171" t="s">
        <v>63</v>
      </c>
      <c r="H1171" s="3">
        <v>2300790</v>
      </c>
      <c r="I1171" t="s">
        <v>63</v>
      </c>
      <c r="J1171" s="2">
        <v>61635</v>
      </c>
      <c r="K1171" s="2">
        <v>0</v>
      </c>
      <c r="L1171" s="2">
        <v>0</v>
      </c>
      <c r="M1171" s="2">
        <v>-117499</v>
      </c>
      <c r="N1171" s="2">
        <v>-117499</v>
      </c>
      <c r="O1171" t="s">
        <v>4208</v>
      </c>
    </row>
    <row r="1172" spans="1:15" x14ac:dyDescent="0.25">
      <c r="A1172" s="1">
        <v>67519</v>
      </c>
      <c r="B1172" t="s">
        <v>1901</v>
      </c>
      <c r="C1172" t="s">
        <v>35</v>
      </c>
      <c r="D1172" t="s">
        <v>34</v>
      </c>
      <c r="E1172" t="s">
        <v>23</v>
      </c>
      <c r="F1172" t="s">
        <v>63</v>
      </c>
      <c r="G1172" t="s">
        <v>63</v>
      </c>
      <c r="H1172" s="3">
        <v>694511</v>
      </c>
      <c r="I1172" t="s">
        <v>21</v>
      </c>
      <c r="J1172" s="2">
        <v>0</v>
      </c>
      <c r="K1172" s="2">
        <v>0</v>
      </c>
      <c r="L1172" s="2">
        <v>0</v>
      </c>
      <c r="M1172" s="2">
        <v>-82902</v>
      </c>
      <c r="N1172" s="2">
        <v>-82902</v>
      </c>
      <c r="O1172" t="s">
        <v>1882</v>
      </c>
    </row>
    <row r="1173" spans="1:15" x14ac:dyDescent="0.25">
      <c r="A1173" s="1">
        <v>66917</v>
      </c>
      <c r="B1173" t="s">
        <v>663</v>
      </c>
      <c r="C1173" t="s">
        <v>35</v>
      </c>
      <c r="D1173" t="s">
        <v>34</v>
      </c>
      <c r="E1173" t="s">
        <v>36</v>
      </c>
      <c r="F1173" t="s">
        <v>63</v>
      </c>
      <c r="G1173" t="s">
        <v>63</v>
      </c>
      <c r="H1173" s="3">
        <v>5104977</v>
      </c>
      <c r="I1173" t="s">
        <v>63</v>
      </c>
      <c r="J1173" s="2">
        <v>179591</v>
      </c>
      <c r="K1173" s="2">
        <v>0</v>
      </c>
      <c r="L1173" s="2">
        <v>0</v>
      </c>
      <c r="M1173" s="2">
        <v>-333959</v>
      </c>
      <c r="N1173" s="2">
        <v>-333959</v>
      </c>
      <c r="O1173" t="s">
        <v>632</v>
      </c>
    </row>
    <row r="1174" spans="1:15" x14ac:dyDescent="0.25">
      <c r="A1174" s="1">
        <v>63244</v>
      </c>
      <c r="B1174" t="s">
        <v>2917</v>
      </c>
      <c r="C1174" t="s">
        <v>35</v>
      </c>
      <c r="D1174" t="s">
        <v>34</v>
      </c>
      <c r="E1174" t="s">
        <v>36</v>
      </c>
      <c r="F1174" t="s">
        <v>63</v>
      </c>
      <c r="G1174" t="s">
        <v>63</v>
      </c>
      <c r="H1174" s="3">
        <v>1939193</v>
      </c>
      <c r="I1174" t="s">
        <v>63</v>
      </c>
      <c r="J1174" s="2">
        <v>16354</v>
      </c>
      <c r="K1174" s="2">
        <v>0</v>
      </c>
      <c r="L1174" s="2">
        <v>0</v>
      </c>
      <c r="M1174" s="2">
        <v>-202869</v>
      </c>
      <c r="N1174" s="2">
        <v>-159671</v>
      </c>
      <c r="O1174" t="s">
        <v>2897</v>
      </c>
    </row>
    <row r="1175" spans="1:15" x14ac:dyDescent="0.25">
      <c r="A1175" s="1">
        <v>63408</v>
      </c>
      <c r="B1175" t="s">
        <v>2842</v>
      </c>
      <c r="C1175" t="s">
        <v>35</v>
      </c>
      <c r="D1175" t="s">
        <v>34</v>
      </c>
      <c r="E1175" t="s">
        <v>36</v>
      </c>
      <c r="F1175" t="s">
        <v>63</v>
      </c>
      <c r="G1175" t="s">
        <v>63</v>
      </c>
      <c r="H1175" s="3">
        <v>2324100</v>
      </c>
      <c r="I1175" t="s">
        <v>63</v>
      </c>
      <c r="J1175" s="2">
        <v>24180</v>
      </c>
      <c r="K1175" s="2">
        <v>0</v>
      </c>
      <c r="L1175" s="2">
        <v>0</v>
      </c>
      <c r="M1175" s="2">
        <v>-114160</v>
      </c>
      <c r="N1175" s="2">
        <v>-114160</v>
      </c>
      <c r="O1175" t="s">
        <v>2726</v>
      </c>
    </row>
    <row r="1176" spans="1:15" x14ac:dyDescent="0.25">
      <c r="A1176" s="1">
        <v>66891</v>
      </c>
      <c r="B1176" t="s">
        <v>475</v>
      </c>
      <c r="C1176" t="s">
        <v>35</v>
      </c>
      <c r="D1176" t="s">
        <v>34</v>
      </c>
      <c r="E1176" t="s">
        <v>23</v>
      </c>
      <c r="F1176" t="s">
        <v>63</v>
      </c>
      <c r="G1176" t="s">
        <v>63</v>
      </c>
      <c r="H1176" s="3">
        <v>619242</v>
      </c>
      <c r="I1176" t="s">
        <v>63</v>
      </c>
      <c r="J1176" s="2">
        <v>41455</v>
      </c>
      <c r="K1176" s="2">
        <v>0</v>
      </c>
      <c r="L1176" s="2">
        <v>0</v>
      </c>
      <c r="M1176" s="2">
        <v>-583493</v>
      </c>
      <c r="N1176" s="2">
        <v>-583493</v>
      </c>
      <c r="O1176" t="s">
        <v>469</v>
      </c>
    </row>
    <row r="1177" spans="1:15" x14ac:dyDescent="0.25">
      <c r="A1177" s="1">
        <v>63915</v>
      </c>
      <c r="B1177" t="s">
        <v>269</v>
      </c>
      <c r="C1177" t="s">
        <v>35</v>
      </c>
      <c r="D1177" t="s">
        <v>34</v>
      </c>
      <c r="E1177" t="s">
        <v>36</v>
      </c>
      <c r="F1177" t="s">
        <v>63</v>
      </c>
      <c r="G1177" t="s">
        <v>63</v>
      </c>
      <c r="H1177" s="3">
        <v>3496604</v>
      </c>
      <c r="I1177" t="s">
        <v>63</v>
      </c>
      <c r="J1177" s="2">
        <v>34593</v>
      </c>
      <c r="K1177" s="2">
        <v>0</v>
      </c>
      <c r="L1177" s="2">
        <v>0</v>
      </c>
      <c r="M1177" s="2">
        <v>-258254</v>
      </c>
      <c r="N1177" s="2">
        <v>-258254</v>
      </c>
      <c r="O1177" t="s">
        <v>4328</v>
      </c>
    </row>
    <row r="1178" spans="1:15" x14ac:dyDescent="0.25">
      <c r="A1178" s="1">
        <v>62250</v>
      </c>
      <c r="B1178" t="s">
        <v>2431</v>
      </c>
      <c r="C1178" t="s">
        <v>35</v>
      </c>
      <c r="D1178" t="s">
        <v>34</v>
      </c>
      <c r="E1178" t="s">
        <v>23</v>
      </c>
      <c r="F1178" t="s">
        <v>63</v>
      </c>
      <c r="G1178" t="s">
        <v>63</v>
      </c>
      <c r="H1178" s="3">
        <v>73515</v>
      </c>
      <c r="I1178" t="s">
        <v>63</v>
      </c>
      <c r="J1178" s="2">
        <v>67510</v>
      </c>
      <c r="K1178" s="2">
        <v>0</v>
      </c>
      <c r="L1178" s="2">
        <v>0</v>
      </c>
      <c r="M1178" s="2">
        <v>-152399</v>
      </c>
      <c r="N1178" s="2">
        <v>-152399</v>
      </c>
      <c r="O1178" t="s">
        <v>2281</v>
      </c>
    </row>
    <row r="1179" spans="1:15" x14ac:dyDescent="0.25">
      <c r="A1179" s="1">
        <v>66027</v>
      </c>
      <c r="B1179" t="s">
        <v>1836</v>
      </c>
      <c r="C1179" t="s">
        <v>35</v>
      </c>
      <c r="D1179" t="s">
        <v>34</v>
      </c>
      <c r="E1179" t="s">
        <v>23</v>
      </c>
      <c r="F1179" t="s">
        <v>63</v>
      </c>
      <c r="G1179" t="s">
        <v>63</v>
      </c>
      <c r="H1179" s="3">
        <v>7452354</v>
      </c>
      <c r="I1179" t="s">
        <v>21</v>
      </c>
      <c r="J1179" s="2">
        <v>0</v>
      </c>
      <c r="K1179" s="2">
        <v>0</v>
      </c>
      <c r="L1179" s="2">
        <v>0</v>
      </c>
      <c r="M1179" s="2">
        <v>-278429</v>
      </c>
      <c r="N1179" s="2">
        <v>-278429</v>
      </c>
      <c r="O1179" t="s">
        <v>1813</v>
      </c>
    </row>
    <row r="1180" spans="1:15" x14ac:dyDescent="0.25">
      <c r="A1180" s="1">
        <v>66957</v>
      </c>
      <c r="B1180" t="s">
        <v>3976</v>
      </c>
      <c r="C1180" t="s">
        <v>35</v>
      </c>
      <c r="D1180" t="s">
        <v>34</v>
      </c>
      <c r="E1180" t="s">
        <v>23</v>
      </c>
      <c r="F1180" t="s">
        <v>63</v>
      </c>
      <c r="G1180" t="s">
        <v>63</v>
      </c>
      <c r="H1180" s="3">
        <v>5578311</v>
      </c>
      <c r="I1180" t="s">
        <v>21</v>
      </c>
      <c r="J1180" s="2">
        <v>0</v>
      </c>
      <c r="K1180" s="2">
        <v>0</v>
      </c>
      <c r="L1180" s="2">
        <v>0</v>
      </c>
      <c r="M1180" s="2">
        <v>-535091</v>
      </c>
      <c r="N1180" s="2">
        <v>-584831</v>
      </c>
      <c r="O1180" t="s">
        <v>3958</v>
      </c>
    </row>
    <row r="1181" spans="1:15" x14ac:dyDescent="0.25">
      <c r="A1181" s="1">
        <v>61095</v>
      </c>
      <c r="B1181" t="s">
        <v>4331</v>
      </c>
      <c r="C1181" t="s">
        <v>35</v>
      </c>
      <c r="D1181" t="s">
        <v>34</v>
      </c>
      <c r="E1181" t="s">
        <v>36</v>
      </c>
      <c r="F1181" t="s">
        <v>63</v>
      </c>
      <c r="G1181" t="s">
        <v>21</v>
      </c>
      <c r="H1181" s="3">
        <v>0</v>
      </c>
      <c r="I1181" t="s">
        <v>63</v>
      </c>
      <c r="J1181" s="2">
        <v>61425</v>
      </c>
      <c r="K1181" s="2">
        <v>0</v>
      </c>
      <c r="L1181" s="2">
        <v>0</v>
      </c>
      <c r="M1181" s="2">
        <v>72441</v>
      </c>
      <c r="N1181" s="2">
        <v>72441</v>
      </c>
      <c r="O1181" t="s">
        <v>4330</v>
      </c>
    </row>
    <row r="1182" spans="1:15" x14ac:dyDescent="0.25">
      <c r="A1182" s="1">
        <v>61200</v>
      </c>
      <c r="B1182" t="s">
        <v>2155</v>
      </c>
      <c r="C1182" t="s">
        <v>35</v>
      </c>
      <c r="D1182" t="s">
        <v>34</v>
      </c>
      <c r="E1182" t="s">
        <v>36</v>
      </c>
      <c r="F1182" t="s">
        <v>63</v>
      </c>
      <c r="G1182" t="s">
        <v>63</v>
      </c>
      <c r="H1182" s="3">
        <v>0</v>
      </c>
      <c r="I1182" t="s">
        <v>21</v>
      </c>
      <c r="J1182" s="2">
        <v>0</v>
      </c>
      <c r="K1182" s="2">
        <v>0</v>
      </c>
      <c r="L1182" s="2">
        <v>0</v>
      </c>
      <c r="M1182" s="2">
        <v>0</v>
      </c>
      <c r="N1182" s="2">
        <v>0</v>
      </c>
      <c r="O1182" t="s">
        <v>49</v>
      </c>
    </row>
    <row r="1183" spans="1:15" x14ac:dyDescent="0.25">
      <c r="A1183" s="1">
        <v>67468</v>
      </c>
      <c r="B1183" t="s">
        <v>3197</v>
      </c>
      <c r="C1183" t="s">
        <v>35</v>
      </c>
      <c r="D1183" t="s">
        <v>34</v>
      </c>
      <c r="E1183" t="s">
        <v>23</v>
      </c>
      <c r="F1183" t="s">
        <v>63</v>
      </c>
      <c r="G1183" t="s">
        <v>63</v>
      </c>
      <c r="H1183" s="3">
        <v>8020086</v>
      </c>
      <c r="I1183" t="s">
        <v>21</v>
      </c>
      <c r="J1183" s="2">
        <v>0</v>
      </c>
      <c r="K1183" s="2">
        <v>0</v>
      </c>
      <c r="L1183" s="2">
        <v>0</v>
      </c>
      <c r="M1183" s="2">
        <v>-277202</v>
      </c>
      <c r="N1183" s="2">
        <v>-277202</v>
      </c>
      <c r="O1183" t="s">
        <v>3192</v>
      </c>
    </row>
    <row r="1184" spans="1:15" x14ac:dyDescent="0.25">
      <c r="A1184" s="1">
        <v>62654</v>
      </c>
      <c r="B1184" t="s">
        <v>2604</v>
      </c>
      <c r="C1184" t="s">
        <v>35</v>
      </c>
      <c r="D1184" t="s">
        <v>34</v>
      </c>
      <c r="E1184" t="s">
        <v>23</v>
      </c>
      <c r="F1184" t="s">
        <v>63</v>
      </c>
      <c r="G1184" t="s">
        <v>63</v>
      </c>
      <c r="H1184" s="3">
        <v>1959062</v>
      </c>
      <c r="I1184" t="s">
        <v>63</v>
      </c>
      <c r="J1184" s="2">
        <v>21902</v>
      </c>
      <c r="K1184" s="2">
        <v>0</v>
      </c>
      <c r="L1184" s="2">
        <v>0</v>
      </c>
      <c r="M1184" s="2">
        <v>-217014</v>
      </c>
      <c r="N1184" s="2">
        <v>-217014</v>
      </c>
      <c r="O1184" t="s">
        <v>27</v>
      </c>
    </row>
    <row r="1185" spans="1:15" x14ac:dyDescent="0.25">
      <c r="A1185" s="1">
        <v>61092</v>
      </c>
      <c r="B1185" t="s">
        <v>2139</v>
      </c>
      <c r="C1185" t="s">
        <v>35</v>
      </c>
      <c r="D1185" t="s">
        <v>34</v>
      </c>
      <c r="E1185" t="s">
        <v>23</v>
      </c>
      <c r="F1185" t="s">
        <v>63</v>
      </c>
      <c r="G1185" t="s">
        <v>63</v>
      </c>
      <c r="H1185" s="3">
        <v>39722</v>
      </c>
      <c r="I1185" t="s">
        <v>21</v>
      </c>
      <c r="J1185" s="2">
        <v>0</v>
      </c>
      <c r="K1185" s="2">
        <v>0</v>
      </c>
      <c r="L1185" s="2">
        <v>0</v>
      </c>
      <c r="M1185" s="2">
        <v>-6752</v>
      </c>
      <c r="N1185" s="2">
        <v>-26281</v>
      </c>
      <c r="O1185" t="s">
        <v>49</v>
      </c>
    </row>
    <row r="1186" spans="1:15" x14ac:dyDescent="0.25">
      <c r="A1186" s="1">
        <v>65743</v>
      </c>
      <c r="B1186" t="s">
        <v>3845</v>
      </c>
      <c r="C1186" t="s">
        <v>35</v>
      </c>
      <c r="D1186" t="s">
        <v>34</v>
      </c>
      <c r="E1186" t="s">
        <v>23</v>
      </c>
      <c r="F1186" t="s">
        <v>63</v>
      </c>
      <c r="G1186" t="s">
        <v>63</v>
      </c>
      <c r="H1186" s="3">
        <v>597089</v>
      </c>
      <c r="I1186" t="s">
        <v>63</v>
      </c>
      <c r="J1186" s="2">
        <v>79547</v>
      </c>
      <c r="K1186" s="2">
        <v>0</v>
      </c>
      <c r="L1186" s="2">
        <v>0</v>
      </c>
      <c r="M1186" s="2">
        <v>-308467</v>
      </c>
      <c r="N1186" s="2">
        <v>-308467</v>
      </c>
      <c r="O1186" t="s">
        <v>3843</v>
      </c>
    </row>
    <row r="1187" spans="1:15" x14ac:dyDescent="0.25">
      <c r="A1187" s="1">
        <v>61290</v>
      </c>
      <c r="B1187" t="s">
        <v>1203</v>
      </c>
      <c r="C1187" t="s">
        <v>35</v>
      </c>
      <c r="D1187" t="s">
        <v>34</v>
      </c>
      <c r="E1187" t="s">
        <v>23</v>
      </c>
      <c r="F1187" t="s">
        <v>63</v>
      </c>
      <c r="G1187" t="s">
        <v>63</v>
      </c>
      <c r="H1187" s="3">
        <v>0</v>
      </c>
      <c r="I1187" t="s">
        <v>21</v>
      </c>
      <c r="J1187" s="2">
        <v>0</v>
      </c>
      <c r="K1187" s="2">
        <v>0</v>
      </c>
      <c r="L1187" s="2">
        <v>0</v>
      </c>
      <c r="M1187" s="2">
        <v>0</v>
      </c>
      <c r="N1187" s="2">
        <v>-250945</v>
      </c>
      <c r="O1187" t="s">
        <v>4329</v>
      </c>
    </row>
    <row r="1188" spans="1:15" x14ac:dyDescent="0.25">
      <c r="A1188" s="1">
        <v>63699</v>
      </c>
      <c r="B1188" t="s">
        <v>3754</v>
      </c>
      <c r="C1188" t="s">
        <v>35</v>
      </c>
      <c r="D1188" t="s">
        <v>34</v>
      </c>
      <c r="E1188" t="s">
        <v>23</v>
      </c>
      <c r="F1188" t="s">
        <v>63</v>
      </c>
      <c r="G1188" t="s">
        <v>63</v>
      </c>
      <c r="H1188" s="3">
        <v>3715886</v>
      </c>
      <c r="I1188" t="s">
        <v>63</v>
      </c>
      <c r="J1188" s="2">
        <v>17654</v>
      </c>
      <c r="K1188" s="2">
        <v>0</v>
      </c>
      <c r="L1188" s="2">
        <v>0</v>
      </c>
      <c r="M1188" s="2">
        <v>-183351</v>
      </c>
      <c r="N1188" s="2">
        <v>-183351</v>
      </c>
      <c r="O1188" t="s">
        <v>3739</v>
      </c>
    </row>
    <row r="1189" spans="1:15" x14ac:dyDescent="0.25">
      <c r="A1189" s="1">
        <v>65715</v>
      </c>
      <c r="B1189" t="s">
        <v>1823</v>
      </c>
      <c r="C1189" t="s">
        <v>35</v>
      </c>
      <c r="D1189" t="s">
        <v>34</v>
      </c>
      <c r="E1189" t="s">
        <v>23</v>
      </c>
      <c r="F1189" t="s">
        <v>63</v>
      </c>
      <c r="G1189" t="s">
        <v>63</v>
      </c>
      <c r="H1189" s="3">
        <v>6014530</v>
      </c>
      <c r="I1189" t="s">
        <v>21</v>
      </c>
      <c r="J1189" s="2">
        <v>0</v>
      </c>
      <c r="K1189" s="2">
        <v>0</v>
      </c>
      <c r="L1189" s="2">
        <v>0</v>
      </c>
      <c r="M1189" s="2">
        <v>-174756</v>
      </c>
      <c r="N1189" s="2">
        <v>-174756</v>
      </c>
      <c r="O1189" t="s">
        <v>1813</v>
      </c>
    </row>
    <row r="1190" spans="1:15" x14ac:dyDescent="0.25">
      <c r="A1190" s="1">
        <v>65137</v>
      </c>
      <c r="B1190" t="s">
        <v>606</v>
      </c>
      <c r="C1190" t="s">
        <v>35</v>
      </c>
      <c r="D1190" t="s">
        <v>34</v>
      </c>
      <c r="E1190" t="s">
        <v>36</v>
      </c>
      <c r="F1190" t="s">
        <v>63</v>
      </c>
      <c r="G1190" t="s">
        <v>63</v>
      </c>
      <c r="H1190" s="3">
        <v>12368074</v>
      </c>
      <c r="I1190" t="s">
        <v>63</v>
      </c>
      <c r="J1190" s="2">
        <v>352254</v>
      </c>
      <c r="K1190" s="2">
        <v>0</v>
      </c>
      <c r="L1190" s="2">
        <v>0</v>
      </c>
      <c r="M1190" s="2">
        <v>-939225</v>
      </c>
      <c r="N1190" s="2">
        <v>-939225</v>
      </c>
      <c r="O1190" t="s">
        <v>591</v>
      </c>
    </row>
    <row r="1191" spans="1:15" x14ac:dyDescent="0.25">
      <c r="A1191" s="1">
        <v>63911</v>
      </c>
      <c r="B1191" t="s">
        <v>1094</v>
      </c>
      <c r="C1191" t="s">
        <v>35</v>
      </c>
      <c r="D1191" t="s">
        <v>34</v>
      </c>
      <c r="E1191" t="s">
        <v>36</v>
      </c>
      <c r="F1191" t="s">
        <v>63</v>
      </c>
      <c r="G1191" t="s">
        <v>63</v>
      </c>
      <c r="H1191" s="3">
        <v>1087206</v>
      </c>
      <c r="I1191" t="s">
        <v>21</v>
      </c>
      <c r="J1191" s="2">
        <v>0</v>
      </c>
      <c r="K1191" s="2">
        <v>0</v>
      </c>
      <c r="L1191" s="2">
        <v>0</v>
      </c>
      <c r="M1191" s="2">
        <v>-146062</v>
      </c>
      <c r="N1191" s="2">
        <v>-146062</v>
      </c>
      <c r="O1191" t="s">
        <v>1071</v>
      </c>
    </row>
    <row r="1192" spans="1:15" x14ac:dyDescent="0.25">
      <c r="A1192" s="1">
        <v>64823</v>
      </c>
      <c r="B1192" t="s">
        <v>1308</v>
      </c>
      <c r="C1192" t="s">
        <v>35</v>
      </c>
      <c r="D1192" t="s">
        <v>34</v>
      </c>
      <c r="E1192" t="s">
        <v>23</v>
      </c>
      <c r="F1192" t="s">
        <v>63</v>
      </c>
      <c r="G1192" t="s">
        <v>63</v>
      </c>
      <c r="H1192" s="3">
        <v>2903079</v>
      </c>
      <c r="I1192" t="s">
        <v>63</v>
      </c>
      <c r="J1192" s="2">
        <v>9638</v>
      </c>
      <c r="K1192" s="2">
        <v>0</v>
      </c>
      <c r="L1192" s="2">
        <v>0</v>
      </c>
      <c r="M1192" s="2">
        <v>-652492</v>
      </c>
      <c r="N1192" s="2">
        <v>-652492</v>
      </c>
      <c r="O1192" t="s">
        <v>1304</v>
      </c>
    </row>
    <row r="1193" spans="1:15" x14ac:dyDescent="0.25">
      <c r="A1193" s="1">
        <v>78348</v>
      </c>
      <c r="B1193" t="s">
        <v>3258</v>
      </c>
      <c r="C1193" t="s">
        <v>35</v>
      </c>
      <c r="D1193" t="s">
        <v>34</v>
      </c>
      <c r="E1193" t="s">
        <v>23</v>
      </c>
      <c r="F1193" t="s">
        <v>63</v>
      </c>
      <c r="G1193" t="s">
        <v>63</v>
      </c>
      <c r="H1193" s="3">
        <v>980812</v>
      </c>
      <c r="I1193" t="s">
        <v>21</v>
      </c>
      <c r="J1193" s="2">
        <v>0</v>
      </c>
      <c r="K1193" s="2">
        <v>0</v>
      </c>
      <c r="L1193" s="2">
        <v>0</v>
      </c>
      <c r="M1193" s="2">
        <v>-461543</v>
      </c>
      <c r="N1193" s="2">
        <v>-461543</v>
      </c>
      <c r="O1193" t="s">
        <v>3230</v>
      </c>
    </row>
    <row r="1194" spans="1:15" x14ac:dyDescent="0.25">
      <c r="A1194" s="1">
        <v>78392</v>
      </c>
      <c r="B1194" t="s">
        <v>3264</v>
      </c>
      <c r="C1194" t="s">
        <v>35</v>
      </c>
      <c r="D1194" t="s">
        <v>34</v>
      </c>
      <c r="E1194" t="s">
        <v>23</v>
      </c>
      <c r="F1194" t="s">
        <v>63</v>
      </c>
      <c r="G1194" t="s">
        <v>21</v>
      </c>
      <c r="H1194" s="3">
        <v>1157779</v>
      </c>
      <c r="I1194" t="s">
        <v>63</v>
      </c>
      <c r="J1194" s="2">
        <v>0</v>
      </c>
      <c r="K1194" s="2">
        <v>106366</v>
      </c>
      <c r="L1194" s="2">
        <v>0</v>
      </c>
      <c r="M1194" s="2">
        <v>91911</v>
      </c>
      <c r="N1194" s="2">
        <v>91911</v>
      </c>
      <c r="O1194" t="s">
        <v>3230</v>
      </c>
    </row>
    <row r="1195" spans="1:15" x14ac:dyDescent="0.25">
      <c r="A1195" s="1">
        <v>62863</v>
      </c>
      <c r="B1195" t="s">
        <v>2706</v>
      </c>
      <c r="C1195" t="s">
        <v>35</v>
      </c>
      <c r="D1195" t="s">
        <v>34</v>
      </c>
      <c r="E1195" t="s">
        <v>23</v>
      </c>
      <c r="F1195" t="s">
        <v>63</v>
      </c>
      <c r="G1195" t="s">
        <v>63</v>
      </c>
      <c r="H1195" s="3">
        <v>2970659</v>
      </c>
      <c r="I1195" t="s">
        <v>63</v>
      </c>
      <c r="J1195" s="2">
        <v>110233</v>
      </c>
      <c r="K1195" s="2">
        <v>0</v>
      </c>
      <c r="L1195" s="2">
        <v>0</v>
      </c>
      <c r="M1195" s="2">
        <v>-224429</v>
      </c>
      <c r="N1195" s="2">
        <v>-224429</v>
      </c>
      <c r="O1195" t="s">
        <v>2637</v>
      </c>
    </row>
    <row r="1196" spans="1:15" x14ac:dyDescent="0.25">
      <c r="A1196" s="1">
        <v>63190</v>
      </c>
      <c r="B1196" t="s">
        <v>2882</v>
      </c>
      <c r="C1196" t="s">
        <v>35</v>
      </c>
      <c r="D1196" t="s">
        <v>34</v>
      </c>
      <c r="E1196" t="s">
        <v>23</v>
      </c>
      <c r="F1196" t="s">
        <v>63</v>
      </c>
      <c r="G1196" t="s">
        <v>63</v>
      </c>
      <c r="H1196" s="3">
        <v>1706126</v>
      </c>
      <c r="I1196" t="s">
        <v>63</v>
      </c>
      <c r="J1196" s="2">
        <v>76770</v>
      </c>
      <c r="K1196" s="2">
        <v>0</v>
      </c>
      <c r="L1196" s="2">
        <v>0</v>
      </c>
      <c r="M1196" s="2">
        <v>-176977</v>
      </c>
      <c r="N1196" s="2">
        <v>-176977</v>
      </c>
      <c r="O1196" t="s">
        <v>2850</v>
      </c>
    </row>
    <row r="1197" spans="1:15" x14ac:dyDescent="0.25">
      <c r="A1197" s="1">
        <v>61213</v>
      </c>
      <c r="B1197" t="s">
        <v>2444</v>
      </c>
      <c r="C1197" t="s">
        <v>35</v>
      </c>
      <c r="D1197" t="s">
        <v>34</v>
      </c>
      <c r="E1197" t="s">
        <v>36</v>
      </c>
      <c r="F1197" t="s">
        <v>63</v>
      </c>
      <c r="G1197" t="s">
        <v>63</v>
      </c>
      <c r="H1197" s="3">
        <v>200615</v>
      </c>
      <c r="I1197" t="s">
        <v>21</v>
      </c>
      <c r="J1197" s="2">
        <v>0</v>
      </c>
      <c r="K1197" s="2">
        <v>0</v>
      </c>
      <c r="L1197" s="2">
        <v>0</v>
      </c>
      <c r="M1197" s="2">
        <v>-261642</v>
      </c>
      <c r="N1197" s="2">
        <v>-261642</v>
      </c>
      <c r="O1197" t="s">
        <v>2437</v>
      </c>
    </row>
    <row r="1198" spans="1:15" x14ac:dyDescent="0.25">
      <c r="A1198" s="1">
        <v>64967</v>
      </c>
      <c r="B1198" t="s">
        <v>1379</v>
      </c>
      <c r="C1198" t="s">
        <v>35</v>
      </c>
      <c r="D1198" t="s">
        <v>34</v>
      </c>
      <c r="E1198" t="s">
        <v>36</v>
      </c>
      <c r="F1198" t="s">
        <v>63</v>
      </c>
      <c r="G1198" t="s">
        <v>63</v>
      </c>
      <c r="H1198" s="3">
        <v>1375059</v>
      </c>
      <c r="I1198" t="s">
        <v>63</v>
      </c>
      <c r="J1198" s="2">
        <v>0</v>
      </c>
      <c r="K1198" s="2">
        <v>4163</v>
      </c>
      <c r="L1198" s="2">
        <v>0</v>
      </c>
      <c r="M1198" s="2">
        <v>-47437</v>
      </c>
      <c r="N1198" s="2">
        <v>-47437</v>
      </c>
      <c r="O1198" t="s">
        <v>1377</v>
      </c>
    </row>
    <row r="1199" spans="1:15" x14ac:dyDescent="0.25">
      <c r="A1199" s="1">
        <v>61007</v>
      </c>
      <c r="B1199" t="s">
        <v>437</v>
      </c>
      <c r="C1199" t="s">
        <v>35</v>
      </c>
      <c r="D1199" t="s">
        <v>34</v>
      </c>
      <c r="E1199" t="s">
        <v>36</v>
      </c>
      <c r="F1199" t="s">
        <v>63</v>
      </c>
      <c r="G1199" t="s">
        <v>63</v>
      </c>
      <c r="H1199" s="3">
        <v>0</v>
      </c>
      <c r="I1199" t="s">
        <v>21</v>
      </c>
      <c r="J1199" s="2">
        <v>0</v>
      </c>
      <c r="K1199" s="2">
        <v>0</v>
      </c>
      <c r="L1199" s="2">
        <v>0</v>
      </c>
      <c r="M1199" s="2">
        <v>-738308</v>
      </c>
      <c r="N1199" s="2">
        <v>-738308</v>
      </c>
      <c r="O1199" t="s">
        <v>427</v>
      </c>
    </row>
    <row r="1200" spans="1:15" x14ac:dyDescent="0.25">
      <c r="A1200" s="1">
        <v>66403</v>
      </c>
      <c r="B1200" t="s">
        <v>3170</v>
      </c>
      <c r="C1200" t="s">
        <v>35</v>
      </c>
      <c r="D1200" t="s">
        <v>34</v>
      </c>
      <c r="E1200" t="s">
        <v>23</v>
      </c>
      <c r="F1200" t="s">
        <v>63</v>
      </c>
      <c r="G1200" t="s">
        <v>63</v>
      </c>
      <c r="H1200" s="3">
        <v>3846445</v>
      </c>
      <c r="I1200" t="s">
        <v>63</v>
      </c>
      <c r="J1200" s="2">
        <v>74026</v>
      </c>
      <c r="K1200" s="2">
        <v>0</v>
      </c>
      <c r="L1200" s="2">
        <v>0</v>
      </c>
      <c r="M1200" s="2">
        <v>-261574</v>
      </c>
      <c r="N1200" s="2">
        <v>-261574</v>
      </c>
      <c r="O1200" t="s">
        <v>3146</v>
      </c>
    </row>
    <row r="1201" spans="1:15" x14ac:dyDescent="0.25">
      <c r="A1201" s="1">
        <v>60653</v>
      </c>
      <c r="B1201" t="s">
        <v>3576</v>
      </c>
      <c r="C1201" t="s">
        <v>35</v>
      </c>
      <c r="D1201" t="s">
        <v>34</v>
      </c>
      <c r="E1201" t="s">
        <v>23</v>
      </c>
      <c r="F1201" t="s">
        <v>63</v>
      </c>
      <c r="G1201" t="s">
        <v>63</v>
      </c>
      <c r="H1201" s="3">
        <v>-314861</v>
      </c>
      <c r="I1201" t="s">
        <v>21</v>
      </c>
      <c r="J1201" s="2">
        <v>0</v>
      </c>
      <c r="K1201" s="2">
        <v>0</v>
      </c>
      <c r="L1201" s="2">
        <v>0</v>
      </c>
      <c r="M1201" s="2">
        <v>-255085</v>
      </c>
      <c r="N1201" s="2">
        <v>-255085</v>
      </c>
      <c r="O1201" t="s">
        <v>3534</v>
      </c>
    </row>
    <row r="1202" spans="1:15" x14ac:dyDescent="0.25">
      <c r="A1202" s="1">
        <v>66316</v>
      </c>
      <c r="B1202" t="s">
        <v>1113</v>
      </c>
      <c r="C1202" t="s">
        <v>35</v>
      </c>
      <c r="D1202" t="s">
        <v>34</v>
      </c>
      <c r="E1202" t="s">
        <v>23</v>
      </c>
      <c r="F1202" t="s">
        <v>63</v>
      </c>
      <c r="G1202" t="s">
        <v>63</v>
      </c>
      <c r="H1202" s="3">
        <v>11587083</v>
      </c>
      <c r="I1202" t="s">
        <v>63</v>
      </c>
      <c r="J1202" s="2">
        <v>61992</v>
      </c>
      <c r="K1202" s="2">
        <v>0</v>
      </c>
      <c r="L1202" s="2">
        <v>0</v>
      </c>
      <c r="M1202" s="2">
        <v>-485565</v>
      </c>
      <c r="N1202" s="2">
        <v>-485565</v>
      </c>
      <c r="O1202" t="s">
        <v>1107</v>
      </c>
    </row>
    <row r="1203" spans="1:15" x14ac:dyDescent="0.25">
      <c r="A1203" s="1">
        <v>64340</v>
      </c>
      <c r="B1203" t="s">
        <v>218</v>
      </c>
      <c r="C1203" t="s">
        <v>35</v>
      </c>
      <c r="D1203" t="s">
        <v>34</v>
      </c>
      <c r="E1203" t="s">
        <v>23</v>
      </c>
      <c r="F1203" t="s">
        <v>21</v>
      </c>
      <c r="G1203" t="s">
        <v>63</v>
      </c>
      <c r="H1203" s="3">
        <v>2332564</v>
      </c>
      <c r="I1203" t="s">
        <v>63</v>
      </c>
      <c r="J1203" s="2">
        <v>8272</v>
      </c>
      <c r="K1203" s="2">
        <v>0</v>
      </c>
      <c r="L1203" s="2">
        <v>0</v>
      </c>
      <c r="M1203" s="2">
        <v>-164757</v>
      </c>
      <c r="N1203" s="2">
        <v>-164757</v>
      </c>
      <c r="O1203" t="s">
        <v>118</v>
      </c>
    </row>
    <row r="1204" spans="1:15" x14ac:dyDescent="0.25">
      <c r="A1204" s="1">
        <v>67629</v>
      </c>
      <c r="B1204" t="s">
        <v>1150</v>
      </c>
      <c r="C1204" t="s">
        <v>35</v>
      </c>
      <c r="D1204" t="s">
        <v>34</v>
      </c>
      <c r="E1204" t="s">
        <v>23</v>
      </c>
      <c r="F1204" t="s">
        <v>63</v>
      </c>
      <c r="G1204" t="s">
        <v>63</v>
      </c>
      <c r="H1204" s="3">
        <v>3625371</v>
      </c>
      <c r="I1204" t="s">
        <v>21</v>
      </c>
      <c r="J1204" s="2">
        <v>0</v>
      </c>
      <c r="K1204" s="2">
        <v>0</v>
      </c>
      <c r="L1204" s="2">
        <v>0</v>
      </c>
      <c r="M1204" s="2">
        <v>-506119</v>
      </c>
      <c r="N1204" s="2">
        <v>-506119</v>
      </c>
      <c r="O1204" t="s">
        <v>1135</v>
      </c>
    </row>
    <row r="1205" spans="1:15" x14ac:dyDescent="0.25">
      <c r="A1205" s="1">
        <v>64869</v>
      </c>
      <c r="B1205" t="s">
        <v>327</v>
      </c>
      <c r="C1205" t="s">
        <v>35</v>
      </c>
      <c r="D1205" t="s">
        <v>34</v>
      </c>
      <c r="E1205" t="s">
        <v>36</v>
      </c>
      <c r="F1205" t="s">
        <v>63</v>
      </c>
      <c r="G1205" t="s">
        <v>63</v>
      </c>
      <c r="H1205" s="3">
        <v>2150514</v>
      </c>
      <c r="I1205" t="s">
        <v>63</v>
      </c>
      <c r="J1205" s="2">
        <v>25072</v>
      </c>
      <c r="K1205" s="2">
        <v>0</v>
      </c>
      <c r="L1205" s="2">
        <v>0</v>
      </c>
      <c r="M1205" s="2">
        <v>-196854</v>
      </c>
      <c r="N1205" s="2">
        <v>-196854</v>
      </c>
      <c r="O1205" t="s">
        <v>4328</v>
      </c>
    </row>
    <row r="1206" spans="1:15" x14ac:dyDescent="0.25">
      <c r="A1206" s="1">
        <v>61399</v>
      </c>
      <c r="B1206" t="s">
        <v>4327</v>
      </c>
      <c r="C1206" t="s">
        <v>35</v>
      </c>
      <c r="D1206" t="s">
        <v>34</v>
      </c>
      <c r="E1206" t="s">
        <v>36</v>
      </c>
      <c r="F1206" t="s">
        <v>63</v>
      </c>
      <c r="G1206" t="s">
        <v>21</v>
      </c>
      <c r="H1206" s="3">
        <v>0</v>
      </c>
      <c r="I1206" t="s">
        <v>21</v>
      </c>
      <c r="J1206" s="2">
        <v>0</v>
      </c>
      <c r="K1206" s="2">
        <v>0</v>
      </c>
      <c r="L1206" s="2">
        <v>0</v>
      </c>
      <c r="M1206" s="2">
        <v>55942</v>
      </c>
      <c r="N1206" s="2">
        <v>53297</v>
      </c>
      <c r="O1206" t="s">
        <v>49</v>
      </c>
    </row>
    <row r="1207" spans="1:15" x14ac:dyDescent="0.25">
      <c r="A1207" s="1">
        <v>66211</v>
      </c>
      <c r="B1207" t="s">
        <v>4176</v>
      </c>
      <c r="C1207" t="s">
        <v>35</v>
      </c>
      <c r="D1207" t="s">
        <v>34</v>
      </c>
      <c r="E1207" t="s">
        <v>23</v>
      </c>
      <c r="F1207" t="s">
        <v>63</v>
      </c>
      <c r="G1207" t="s">
        <v>63</v>
      </c>
      <c r="H1207" s="3">
        <v>7825503</v>
      </c>
      <c r="I1207" t="s">
        <v>21</v>
      </c>
      <c r="J1207" s="2">
        <v>0</v>
      </c>
      <c r="K1207" s="2">
        <v>0</v>
      </c>
      <c r="L1207" s="2">
        <v>0</v>
      </c>
      <c r="M1207" s="2">
        <v>-442472</v>
      </c>
      <c r="N1207" s="2">
        <v>-448446</v>
      </c>
      <c r="O1207" t="s">
        <v>4174</v>
      </c>
    </row>
    <row r="1208" spans="1:15" x14ac:dyDescent="0.25">
      <c r="A1208" s="1">
        <v>65051</v>
      </c>
      <c r="B1208" t="s">
        <v>1342</v>
      </c>
      <c r="C1208" t="s">
        <v>35</v>
      </c>
      <c r="D1208" t="s">
        <v>34</v>
      </c>
      <c r="E1208" t="s">
        <v>23</v>
      </c>
      <c r="F1208" t="s">
        <v>63</v>
      </c>
      <c r="G1208" t="s">
        <v>63</v>
      </c>
      <c r="H1208" s="3">
        <v>-76396</v>
      </c>
      <c r="I1208" t="s">
        <v>63</v>
      </c>
      <c r="J1208" s="2">
        <v>12974</v>
      </c>
      <c r="K1208" s="2">
        <v>0</v>
      </c>
      <c r="L1208" s="2">
        <v>0</v>
      </c>
      <c r="M1208" s="2">
        <v>-15656</v>
      </c>
      <c r="N1208" s="2">
        <v>-15656</v>
      </c>
      <c r="O1208" t="s">
        <v>1340</v>
      </c>
    </row>
    <row r="1209" spans="1:15" x14ac:dyDescent="0.25">
      <c r="A1209" s="1">
        <v>63634</v>
      </c>
      <c r="B1209" t="s">
        <v>2944</v>
      </c>
      <c r="C1209" t="s">
        <v>35</v>
      </c>
      <c r="D1209" t="s">
        <v>34</v>
      </c>
      <c r="E1209" t="s">
        <v>23</v>
      </c>
      <c r="F1209" t="s">
        <v>63</v>
      </c>
      <c r="G1209" t="s">
        <v>63</v>
      </c>
      <c r="H1209" s="3">
        <v>1532425</v>
      </c>
      <c r="I1209" t="s">
        <v>63</v>
      </c>
      <c r="J1209" s="2">
        <v>69976</v>
      </c>
      <c r="K1209" s="2">
        <v>0</v>
      </c>
      <c r="L1209" s="2">
        <v>0</v>
      </c>
      <c r="M1209" s="2">
        <v>-143004</v>
      </c>
      <c r="N1209" s="2">
        <v>-213605</v>
      </c>
      <c r="O1209" t="s">
        <v>2897</v>
      </c>
    </row>
    <row r="1210" spans="1:15" x14ac:dyDescent="0.25">
      <c r="A1210" s="1">
        <v>68016</v>
      </c>
      <c r="B1210" t="s">
        <v>980</v>
      </c>
      <c r="C1210" t="s">
        <v>35</v>
      </c>
      <c r="D1210" t="s">
        <v>34</v>
      </c>
      <c r="E1210" t="s">
        <v>23</v>
      </c>
      <c r="F1210" t="s">
        <v>63</v>
      </c>
      <c r="G1210" t="s">
        <v>63</v>
      </c>
      <c r="H1210" s="3">
        <v>1063047</v>
      </c>
      <c r="I1210" t="s">
        <v>63</v>
      </c>
      <c r="J1210" s="2">
        <v>0</v>
      </c>
      <c r="K1210" s="2">
        <v>0</v>
      </c>
      <c r="L1210" s="2">
        <v>0</v>
      </c>
      <c r="M1210" s="2">
        <v>0</v>
      </c>
      <c r="N1210" s="2">
        <v>0</v>
      </c>
      <c r="O1210" t="s">
        <v>973</v>
      </c>
    </row>
    <row r="1211" spans="1:15" x14ac:dyDescent="0.25">
      <c r="A1211" s="1">
        <v>65410</v>
      </c>
      <c r="B1211" t="s">
        <v>408</v>
      </c>
      <c r="C1211" t="s">
        <v>35</v>
      </c>
      <c r="D1211" t="s">
        <v>34</v>
      </c>
      <c r="E1211" t="s">
        <v>36</v>
      </c>
      <c r="F1211" t="s">
        <v>63</v>
      </c>
      <c r="G1211" t="s">
        <v>63</v>
      </c>
      <c r="H1211" s="3">
        <v>2475586</v>
      </c>
      <c r="I1211" t="s">
        <v>63</v>
      </c>
      <c r="J1211" s="2">
        <v>12590</v>
      </c>
      <c r="K1211" s="2">
        <v>0</v>
      </c>
      <c r="L1211" s="2">
        <v>0</v>
      </c>
      <c r="M1211" s="2">
        <v>-177977</v>
      </c>
      <c r="N1211" s="2">
        <v>-177977</v>
      </c>
      <c r="O1211" t="s">
        <v>378</v>
      </c>
    </row>
    <row r="1212" spans="1:15" x14ac:dyDescent="0.25">
      <c r="A1212" s="1">
        <v>64291</v>
      </c>
      <c r="B1212" t="s">
        <v>193</v>
      </c>
      <c r="C1212" t="s">
        <v>35</v>
      </c>
      <c r="D1212" t="s">
        <v>34</v>
      </c>
      <c r="E1212" t="s">
        <v>23</v>
      </c>
      <c r="F1212" t="s">
        <v>63</v>
      </c>
      <c r="G1212" t="s">
        <v>63</v>
      </c>
      <c r="H1212" s="3">
        <v>3375668</v>
      </c>
      <c r="I1212" t="s">
        <v>63</v>
      </c>
      <c r="J1212" s="2">
        <v>33890</v>
      </c>
      <c r="K1212" s="2">
        <v>0</v>
      </c>
      <c r="L1212" s="2">
        <v>0</v>
      </c>
      <c r="M1212" s="2">
        <v>-297450</v>
      </c>
      <c r="N1212" s="2">
        <v>-297450</v>
      </c>
      <c r="O1212" t="s">
        <v>118</v>
      </c>
    </row>
    <row r="1213" spans="1:15" x14ac:dyDescent="0.25">
      <c r="A1213" s="1">
        <v>65061</v>
      </c>
      <c r="B1213" t="s">
        <v>1441</v>
      </c>
      <c r="C1213" t="s">
        <v>35</v>
      </c>
      <c r="D1213" t="s">
        <v>34</v>
      </c>
      <c r="E1213" t="s">
        <v>36</v>
      </c>
      <c r="F1213" t="s">
        <v>63</v>
      </c>
      <c r="G1213" t="s">
        <v>63</v>
      </c>
      <c r="H1213" s="3">
        <v>4335793</v>
      </c>
      <c r="I1213" t="s">
        <v>63</v>
      </c>
      <c r="J1213" s="2">
        <v>0</v>
      </c>
      <c r="K1213" s="2">
        <v>40190</v>
      </c>
      <c r="L1213" s="2">
        <v>0</v>
      </c>
      <c r="M1213" s="2">
        <v>-270772</v>
      </c>
      <c r="N1213" s="2">
        <v>-270772</v>
      </c>
      <c r="O1213" t="s">
        <v>1408</v>
      </c>
    </row>
    <row r="1214" spans="1:15" x14ac:dyDescent="0.25">
      <c r="A1214" s="1">
        <v>67126</v>
      </c>
      <c r="B1214" t="s">
        <v>1548</v>
      </c>
      <c r="C1214" t="s">
        <v>35</v>
      </c>
      <c r="D1214" t="s">
        <v>34</v>
      </c>
      <c r="E1214" t="s">
        <v>36</v>
      </c>
      <c r="F1214" t="s">
        <v>63</v>
      </c>
      <c r="G1214" t="s">
        <v>63</v>
      </c>
      <c r="H1214" s="3">
        <v>5333680</v>
      </c>
      <c r="I1214" t="s">
        <v>63</v>
      </c>
      <c r="J1214" s="2">
        <v>13088</v>
      </c>
      <c r="K1214" s="2">
        <v>0</v>
      </c>
      <c r="L1214" s="2">
        <v>0</v>
      </c>
      <c r="M1214" s="2">
        <v>-243301</v>
      </c>
      <c r="N1214" s="2">
        <v>-243301</v>
      </c>
      <c r="O1214" t="s">
        <v>1537</v>
      </c>
    </row>
    <row r="1215" spans="1:15" x14ac:dyDescent="0.25">
      <c r="A1215" s="1">
        <v>67221</v>
      </c>
      <c r="B1215" t="s">
        <v>477</v>
      </c>
      <c r="C1215" t="s">
        <v>35</v>
      </c>
      <c r="D1215" t="s">
        <v>34</v>
      </c>
      <c r="E1215" t="s">
        <v>23</v>
      </c>
      <c r="F1215" t="s">
        <v>63</v>
      </c>
      <c r="G1215" t="s">
        <v>63</v>
      </c>
      <c r="H1215" s="3">
        <v>1504267</v>
      </c>
      <c r="I1215" t="s">
        <v>63</v>
      </c>
      <c r="J1215" s="2">
        <v>0</v>
      </c>
      <c r="K1215" s="2">
        <v>0</v>
      </c>
      <c r="L1215" s="2">
        <v>0</v>
      </c>
      <c r="M1215" s="2">
        <v>86103</v>
      </c>
      <c r="N1215" s="2">
        <v>86103</v>
      </c>
      <c r="O1215" t="s">
        <v>469</v>
      </c>
    </row>
    <row r="1216" spans="1:15" x14ac:dyDescent="0.25">
      <c r="A1216" s="1">
        <v>66614</v>
      </c>
      <c r="B1216" t="s">
        <v>3834</v>
      </c>
      <c r="C1216" t="s">
        <v>35</v>
      </c>
      <c r="D1216" t="s">
        <v>34</v>
      </c>
      <c r="E1216" t="s">
        <v>36</v>
      </c>
      <c r="F1216" t="s">
        <v>63</v>
      </c>
      <c r="G1216" t="s">
        <v>63</v>
      </c>
      <c r="H1216" s="3">
        <v>5926662</v>
      </c>
      <c r="I1216" t="s">
        <v>63</v>
      </c>
      <c r="J1216" s="2">
        <v>35090</v>
      </c>
      <c r="K1216" s="2">
        <v>0</v>
      </c>
      <c r="L1216" s="2">
        <v>0</v>
      </c>
      <c r="M1216" s="2">
        <v>-337064</v>
      </c>
      <c r="N1216" s="2">
        <v>-337064</v>
      </c>
      <c r="O1216" t="s">
        <v>4326</v>
      </c>
    </row>
    <row r="1217" spans="1:15" x14ac:dyDescent="0.25">
      <c r="A1217" s="1">
        <v>66989</v>
      </c>
      <c r="B1217" t="s">
        <v>798</v>
      </c>
      <c r="C1217" t="s">
        <v>35</v>
      </c>
      <c r="D1217" t="s">
        <v>34</v>
      </c>
      <c r="E1217" t="s">
        <v>36</v>
      </c>
      <c r="F1217" t="s">
        <v>63</v>
      </c>
      <c r="G1217" t="s">
        <v>63</v>
      </c>
      <c r="H1217" s="3">
        <v>6689774</v>
      </c>
      <c r="I1217" t="s">
        <v>21</v>
      </c>
      <c r="J1217" s="2">
        <v>0</v>
      </c>
      <c r="K1217" s="2">
        <v>0</v>
      </c>
      <c r="L1217" s="2">
        <v>0</v>
      </c>
      <c r="M1217" s="2">
        <v>-873607</v>
      </c>
      <c r="N1217" s="2">
        <v>-873607</v>
      </c>
      <c r="O1217" t="s">
        <v>4325</v>
      </c>
    </row>
    <row r="1218" spans="1:15" x14ac:dyDescent="0.25">
      <c r="A1218" s="1">
        <v>65650</v>
      </c>
      <c r="B1218" t="s">
        <v>3102</v>
      </c>
      <c r="C1218" t="s">
        <v>35</v>
      </c>
      <c r="D1218" t="s">
        <v>34</v>
      </c>
      <c r="E1218" t="s">
        <v>36</v>
      </c>
      <c r="F1218" t="s">
        <v>63</v>
      </c>
      <c r="G1218" t="s">
        <v>63</v>
      </c>
      <c r="H1218" s="3">
        <v>4847963</v>
      </c>
      <c r="I1218" t="s">
        <v>63</v>
      </c>
      <c r="J1218" s="2">
        <v>8574</v>
      </c>
      <c r="K1218" s="2">
        <v>0</v>
      </c>
      <c r="L1218" s="2">
        <v>0</v>
      </c>
      <c r="M1218" s="2">
        <v>-221084</v>
      </c>
      <c r="N1218" s="2">
        <v>-221084</v>
      </c>
      <c r="O1218" t="s">
        <v>3074</v>
      </c>
    </row>
    <row r="1219" spans="1:15" x14ac:dyDescent="0.25">
      <c r="A1219" s="1">
        <v>63761</v>
      </c>
      <c r="B1219" t="s">
        <v>2848</v>
      </c>
      <c r="C1219" t="s">
        <v>35</v>
      </c>
      <c r="D1219" t="s">
        <v>34</v>
      </c>
      <c r="E1219" t="s">
        <v>36</v>
      </c>
      <c r="F1219" t="s">
        <v>63</v>
      </c>
      <c r="G1219" t="s">
        <v>63</v>
      </c>
      <c r="H1219" s="3">
        <v>0</v>
      </c>
      <c r="I1219" t="s">
        <v>21</v>
      </c>
      <c r="J1219" s="2">
        <v>0</v>
      </c>
      <c r="K1219" s="2">
        <v>0</v>
      </c>
      <c r="L1219" s="2">
        <v>0</v>
      </c>
      <c r="M1219" s="2">
        <v>-211033</v>
      </c>
      <c r="N1219" s="2">
        <v>-211033</v>
      </c>
      <c r="O1219" t="s">
        <v>4324</v>
      </c>
    </row>
    <row r="1220" spans="1:15" x14ac:dyDescent="0.25">
      <c r="A1220" s="1">
        <v>63760</v>
      </c>
      <c r="B1220" t="s">
        <v>2947</v>
      </c>
      <c r="C1220" t="s">
        <v>35</v>
      </c>
      <c r="D1220" t="s">
        <v>34</v>
      </c>
      <c r="E1220" t="s">
        <v>36</v>
      </c>
      <c r="F1220" t="s">
        <v>63</v>
      </c>
      <c r="G1220" t="s">
        <v>63</v>
      </c>
      <c r="H1220" s="3">
        <v>3658156</v>
      </c>
      <c r="I1220" t="s">
        <v>63</v>
      </c>
      <c r="J1220" s="2">
        <v>330486</v>
      </c>
      <c r="K1220" s="2">
        <v>0</v>
      </c>
      <c r="L1220" s="2">
        <v>0</v>
      </c>
      <c r="M1220" s="2">
        <v>-1296225</v>
      </c>
      <c r="N1220" s="2">
        <v>-1296225</v>
      </c>
      <c r="O1220" t="s">
        <v>4323</v>
      </c>
    </row>
    <row r="1221" spans="1:15" x14ac:dyDescent="0.25">
      <c r="A1221" s="1">
        <v>64320</v>
      </c>
      <c r="B1221" t="s">
        <v>210</v>
      </c>
      <c r="C1221" t="s">
        <v>35</v>
      </c>
      <c r="D1221" t="s">
        <v>34</v>
      </c>
      <c r="E1221" t="s">
        <v>36</v>
      </c>
      <c r="F1221" t="s">
        <v>63</v>
      </c>
      <c r="G1221" t="s">
        <v>63</v>
      </c>
      <c r="H1221" s="3">
        <v>5462289</v>
      </c>
      <c r="I1221" t="s">
        <v>63</v>
      </c>
      <c r="J1221" s="2">
        <v>0</v>
      </c>
      <c r="K1221" s="2">
        <v>29843</v>
      </c>
      <c r="L1221" s="2">
        <v>0</v>
      </c>
      <c r="M1221" s="2">
        <v>-269281</v>
      </c>
      <c r="N1221" s="2">
        <v>-269281</v>
      </c>
      <c r="O1221" t="s">
        <v>118</v>
      </c>
    </row>
    <row r="1222" spans="1:15" x14ac:dyDescent="0.25">
      <c r="A1222" s="1">
        <v>78498</v>
      </c>
      <c r="B1222" t="s">
        <v>1758</v>
      </c>
      <c r="C1222" t="s">
        <v>35</v>
      </c>
      <c r="D1222" t="s">
        <v>34</v>
      </c>
      <c r="E1222" t="s">
        <v>23</v>
      </c>
      <c r="F1222" t="s">
        <v>63</v>
      </c>
      <c r="G1222" t="s">
        <v>63</v>
      </c>
      <c r="H1222" s="3">
        <v>2933023</v>
      </c>
      <c r="I1222" t="s">
        <v>63</v>
      </c>
      <c r="J1222" s="2">
        <v>0</v>
      </c>
      <c r="K1222" s="2">
        <v>0</v>
      </c>
      <c r="L1222" s="2">
        <v>0</v>
      </c>
      <c r="M1222" s="2">
        <v>0</v>
      </c>
      <c r="N1222" s="2">
        <v>0</v>
      </c>
      <c r="O1222" t="s">
        <v>1756</v>
      </c>
    </row>
    <row r="1223" spans="1:15" x14ac:dyDescent="0.25">
      <c r="A1223" s="1">
        <v>61061</v>
      </c>
      <c r="B1223" t="s">
        <v>2136</v>
      </c>
      <c r="C1223" t="s">
        <v>35</v>
      </c>
      <c r="D1223" t="s">
        <v>34</v>
      </c>
      <c r="E1223" t="s">
        <v>23</v>
      </c>
      <c r="F1223" t="s">
        <v>63</v>
      </c>
      <c r="G1223" t="s">
        <v>63</v>
      </c>
      <c r="H1223" s="3">
        <v>-728054</v>
      </c>
      <c r="I1223" t="s">
        <v>21</v>
      </c>
      <c r="J1223" s="2">
        <v>0</v>
      </c>
      <c r="K1223" s="2">
        <v>0</v>
      </c>
      <c r="L1223" s="2">
        <v>0</v>
      </c>
      <c r="M1223" s="2">
        <v>-351551</v>
      </c>
      <c r="N1223" s="2">
        <v>-351551</v>
      </c>
      <c r="O1223" t="s">
        <v>49</v>
      </c>
    </row>
    <row r="1224" spans="1:15" x14ac:dyDescent="0.25">
      <c r="A1224" s="1">
        <v>60892</v>
      </c>
      <c r="B1224" t="s">
        <v>4322</v>
      </c>
      <c r="C1224" t="s">
        <v>4318</v>
      </c>
      <c r="D1224" t="s">
        <v>22</v>
      </c>
      <c r="E1224" t="s">
        <v>19</v>
      </c>
      <c r="F1224" t="s">
        <v>19</v>
      </c>
      <c r="G1224" t="s">
        <v>19</v>
      </c>
      <c r="H1224" s="3">
        <v>0</v>
      </c>
      <c r="I1224" t="s">
        <v>19</v>
      </c>
      <c r="J1224" s="2">
        <v>0</v>
      </c>
      <c r="K1224" s="2">
        <v>0</v>
      </c>
      <c r="L1224" s="2">
        <v>0</v>
      </c>
      <c r="M1224" s="2">
        <v>0</v>
      </c>
      <c r="N1224" s="2">
        <v>0</v>
      </c>
      <c r="O1224" t="s">
        <v>2065</v>
      </c>
    </row>
    <row r="1225" spans="1:15" x14ac:dyDescent="0.25">
      <c r="A1225" s="1">
        <v>61952</v>
      </c>
      <c r="B1225" t="s">
        <v>2276</v>
      </c>
      <c r="C1225" t="s">
        <v>35</v>
      </c>
      <c r="D1225" t="s">
        <v>34</v>
      </c>
      <c r="E1225" t="s">
        <v>36</v>
      </c>
      <c r="F1225" t="s">
        <v>63</v>
      </c>
      <c r="G1225" t="s">
        <v>63</v>
      </c>
      <c r="H1225" s="3">
        <v>335809</v>
      </c>
      <c r="I1225" t="s">
        <v>63</v>
      </c>
      <c r="J1225" s="2">
        <v>38878</v>
      </c>
      <c r="K1225" s="2">
        <v>0</v>
      </c>
      <c r="L1225" s="2">
        <v>0</v>
      </c>
      <c r="M1225" s="2">
        <v>-5712</v>
      </c>
      <c r="N1225" s="2">
        <v>-5712</v>
      </c>
      <c r="O1225" t="s">
        <v>49</v>
      </c>
    </row>
    <row r="1226" spans="1:15" x14ac:dyDescent="0.25">
      <c r="A1226" s="1">
        <v>63748</v>
      </c>
      <c r="B1226" t="s">
        <v>1159</v>
      </c>
      <c r="C1226" t="s">
        <v>35</v>
      </c>
      <c r="D1226" t="s">
        <v>34</v>
      </c>
      <c r="E1226" t="s">
        <v>36</v>
      </c>
      <c r="F1226" t="s">
        <v>63</v>
      </c>
      <c r="G1226" t="s">
        <v>63</v>
      </c>
      <c r="H1226" s="3">
        <v>4221645</v>
      </c>
      <c r="I1226" t="s">
        <v>21</v>
      </c>
      <c r="J1226" s="2">
        <v>0</v>
      </c>
      <c r="K1226" s="2">
        <v>0</v>
      </c>
      <c r="L1226" s="2">
        <v>0</v>
      </c>
      <c r="M1226" s="2">
        <v>-501707</v>
      </c>
      <c r="N1226" s="2">
        <v>-501707</v>
      </c>
      <c r="O1226" t="s">
        <v>1157</v>
      </c>
    </row>
    <row r="1227" spans="1:15" x14ac:dyDescent="0.25">
      <c r="A1227" s="1">
        <v>66380</v>
      </c>
      <c r="B1227" t="s">
        <v>1522</v>
      </c>
      <c r="C1227" t="s">
        <v>35</v>
      </c>
      <c r="D1227" t="s">
        <v>34</v>
      </c>
      <c r="E1227" t="s">
        <v>36</v>
      </c>
      <c r="F1227" t="s">
        <v>63</v>
      </c>
      <c r="G1227" t="s">
        <v>63</v>
      </c>
      <c r="H1227" s="3">
        <v>6905362</v>
      </c>
      <c r="I1227" t="s">
        <v>63</v>
      </c>
      <c r="J1227" s="2">
        <v>18797</v>
      </c>
      <c r="K1227" s="2">
        <v>0</v>
      </c>
      <c r="L1227" s="2">
        <v>0</v>
      </c>
      <c r="M1227" s="2">
        <v>-315309</v>
      </c>
      <c r="N1227" s="2">
        <v>-315309</v>
      </c>
      <c r="O1227" t="s">
        <v>1496</v>
      </c>
    </row>
    <row r="1228" spans="1:15" x14ac:dyDescent="0.25">
      <c r="A1228" s="1">
        <v>61834</v>
      </c>
      <c r="B1228" t="s">
        <v>2368</v>
      </c>
      <c r="C1228" t="s">
        <v>35</v>
      </c>
      <c r="D1228" t="s">
        <v>34</v>
      </c>
      <c r="E1228" t="s">
        <v>36</v>
      </c>
      <c r="F1228" t="s">
        <v>63</v>
      </c>
      <c r="G1228" t="s">
        <v>63</v>
      </c>
      <c r="H1228" s="3">
        <v>158624</v>
      </c>
      <c r="I1228" t="s">
        <v>21</v>
      </c>
      <c r="J1228" s="2">
        <v>0</v>
      </c>
      <c r="K1228" s="2">
        <v>0</v>
      </c>
      <c r="L1228" s="2">
        <v>0</v>
      </c>
      <c r="M1228" s="2">
        <v>19492</v>
      </c>
      <c r="N1228" s="2">
        <v>19492</v>
      </c>
      <c r="O1228" t="s">
        <v>2281</v>
      </c>
    </row>
    <row r="1229" spans="1:15" x14ac:dyDescent="0.25">
      <c r="A1229" s="1">
        <v>63913</v>
      </c>
      <c r="B1229" t="s">
        <v>3868</v>
      </c>
      <c r="C1229" t="s">
        <v>35</v>
      </c>
      <c r="D1229" t="s">
        <v>34</v>
      </c>
      <c r="E1229" t="s">
        <v>23</v>
      </c>
      <c r="F1229" t="s">
        <v>63</v>
      </c>
      <c r="G1229" t="s">
        <v>63</v>
      </c>
      <c r="H1229" s="3">
        <v>5006435</v>
      </c>
      <c r="I1229" t="s">
        <v>63</v>
      </c>
      <c r="J1229" s="2">
        <v>95100</v>
      </c>
      <c r="K1229" s="2">
        <v>0</v>
      </c>
      <c r="L1229" s="2">
        <v>0</v>
      </c>
      <c r="M1229" s="2">
        <v>-86967</v>
      </c>
      <c r="N1229" s="2">
        <v>-86967</v>
      </c>
      <c r="O1229" t="s">
        <v>3866</v>
      </c>
    </row>
    <row r="1230" spans="1:15" x14ac:dyDescent="0.25">
      <c r="A1230" s="1">
        <v>61751</v>
      </c>
      <c r="B1230" t="s">
        <v>2353</v>
      </c>
      <c r="C1230" t="s">
        <v>35</v>
      </c>
      <c r="D1230" t="s">
        <v>34</v>
      </c>
      <c r="E1230" t="s">
        <v>23</v>
      </c>
      <c r="F1230" t="s">
        <v>63</v>
      </c>
      <c r="G1230" t="s">
        <v>63</v>
      </c>
      <c r="H1230" s="3">
        <v>5634934</v>
      </c>
      <c r="I1230" t="s">
        <v>63</v>
      </c>
      <c r="J1230" s="2">
        <v>0</v>
      </c>
      <c r="K1230" s="2">
        <v>0</v>
      </c>
      <c r="L1230" s="2">
        <v>0</v>
      </c>
      <c r="M1230" s="2">
        <v>-525416</v>
      </c>
      <c r="N1230" s="2">
        <v>-525416</v>
      </c>
      <c r="O1230" t="s">
        <v>4321</v>
      </c>
    </row>
    <row r="1231" spans="1:15" x14ac:dyDescent="0.25">
      <c r="A1231" s="1">
        <v>60475</v>
      </c>
      <c r="B1231" t="s">
        <v>4320</v>
      </c>
      <c r="C1231" t="s">
        <v>35</v>
      </c>
      <c r="D1231" t="s">
        <v>34</v>
      </c>
      <c r="E1231" t="s">
        <v>36</v>
      </c>
      <c r="F1231" t="s">
        <v>63</v>
      </c>
      <c r="G1231" t="s">
        <v>21</v>
      </c>
      <c r="H1231" s="3">
        <v>0</v>
      </c>
      <c r="I1231" t="s">
        <v>63</v>
      </c>
      <c r="J1231" s="2">
        <v>49153</v>
      </c>
      <c r="K1231" s="2">
        <v>0</v>
      </c>
      <c r="L1231" s="2">
        <v>0</v>
      </c>
      <c r="M1231" s="2">
        <v>-153662</v>
      </c>
      <c r="N1231" s="2">
        <v>-153662</v>
      </c>
      <c r="O1231" t="s">
        <v>4319</v>
      </c>
    </row>
    <row r="1232" spans="1:15" x14ac:dyDescent="0.25">
      <c r="A1232" s="1">
        <v>66652</v>
      </c>
      <c r="B1232" t="s">
        <v>4246</v>
      </c>
      <c r="C1232" t="s">
        <v>35</v>
      </c>
      <c r="D1232" t="s">
        <v>34</v>
      </c>
      <c r="E1232" t="s">
        <v>23</v>
      </c>
      <c r="F1232" t="s">
        <v>63</v>
      </c>
      <c r="G1232" t="s">
        <v>63</v>
      </c>
      <c r="H1232" s="3">
        <v>1518389</v>
      </c>
      <c r="I1232" t="s">
        <v>21</v>
      </c>
      <c r="J1232" s="2">
        <v>0</v>
      </c>
      <c r="K1232" s="2">
        <v>0</v>
      </c>
      <c r="L1232" s="2">
        <v>0</v>
      </c>
      <c r="M1232" s="2">
        <v>-582744</v>
      </c>
      <c r="N1232" s="2">
        <v>-582744</v>
      </c>
      <c r="O1232" t="s">
        <v>4232</v>
      </c>
    </row>
    <row r="1233" spans="1:15" x14ac:dyDescent="0.25">
      <c r="A1233" s="1">
        <v>67905</v>
      </c>
      <c r="B1233" t="s">
        <v>3210</v>
      </c>
      <c r="C1233" t="s">
        <v>4318</v>
      </c>
      <c r="D1233" t="s">
        <v>22</v>
      </c>
      <c r="E1233" t="s">
        <v>19</v>
      </c>
      <c r="F1233" t="s">
        <v>19</v>
      </c>
      <c r="G1233" t="s">
        <v>19</v>
      </c>
      <c r="H1233" s="3">
        <v>0</v>
      </c>
      <c r="I1233" t="s">
        <v>19</v>
      </c>
      <c r="J1233" s="2">
        <v>0</v>
      </c>
      <c r="K1233" s="2">
        <v>0</v>
      </c>
      <c r="L1233" s="2">
        <v>0</v>
      </c>
      <c r="M1233" s="2">
        <v>0</v>
      </c>
      <c r="N1233" s="2">
        <v>0</v>
      </c>
      <c r="O1233" t="s">
        <v>3192</v>
      </c>
    </row>
    <row r="1234" spans="1:15" x14ac:dyDescent="0.25">
      <c r="A1234" s="1">
        <v>65024</v>
      </c>
      <c r="B1234" t="s">
        <v>1432</v>
      </c>
      <c r="C1234" t="s">
        <v>35</v>
      </c>
      <c r="D1234" t="s">
        <v>34</v>
      </c>
      <c r="E1234" t="s">
        <v>23</v>
      </c>
      <c r="F1234" t="s">
        <v>63</v>
      </c>
      <c r="G1234" t="s">
        <v>63</v>
      </c>
      <c r="H1234" s="3">
        <v>1195924</v>
      </c>
      <c r="I1234" t="s">
        <v>63</v>
      </c>
      <c r="J1234" s="2">
        <v>0</v>
      </c>
      <c r="K1234" s="2">
        <v>54356</v>
      </c>
      <c r="L1234" s="2">
        <v>2294</v>
      </c>
      <c r="M1234" s="2">
        <v>-416666</v>
      </c>
      <c r="N1234" s="2">
        <v>-416666</v>
      </c>
      <c r="O1234" t="s">
        <v>1408</v>
      </c>
    </row>
    <row r="1235" spans="1:15" x14ac:dyDescent="0.25">
      <c r="A1235" s="1">
        <v>62934</v>
      </c>
      <c r="B1235" t="s">
        <v>2624</v>
      </c>
      <c r="C1235" t="s">
        <v>35</v>
      </c>
      <c r="D1235" t="s">
        <v>34</v>
      </c>
      <c r="E1235" t="s">
        <v>36</v>
      </c>
      <c r="F1235" t="s">
        <v>63</v>
      </c>
      <c r="G1235" t="s">
        <v>63</v>
      </c>
      <c r="H1235" s="3">
        <v>488380</v>
      </c>
      <c r="I1235" t="s">
        <v>21</v>
      </c>
      <c r="J1235" s="2">
        <v>0</v>
      </c>
      <c r="K1235" s="2">
        <v>0</v>
      </c>
      <c r="L1235" s="2">
        <v>0</v>
      </c>
      <c r="M1235" s="2">
        <v>52931</v>
      </c>
      <c r="N1235" s="2">
        <v>52931</v>
      </c>
      <c r="O1235" t="s">
        <v>27</v>
      </c>
    </row>
    <row r="1236" spans="1:15" x14ac:dyDescent="0.25">
      <c r="A1236" s="1">
        <v>63039</v>
      </c>
      <c r="B1236" t="s">
        <v>2633</v>
      </c>
      <c r="C1236" t="s">
        <v>35</v>
      </c>
      <c r="D1236" t="s">
        <v>34</v>
      </c>
      <c r="E1236" t="s">
        <v>36</v>
      </c>
      <c r="F1236" t="s">
        <v>63</v>
      </c>
      <c r="G1236" t="s">
        <v>63</v>
      </c>
      <c r="H1236" s="3">
        <v>787221</v>
      </c>
      <c r="I1236" t="s">
        <v>21</v>
      </c>
      <c r="J1236" s="2">
        <v>0</v>
      </c>
      <c r="K1236" s="2">
        <v>0</v>
      </c>
      <c r="L1236" s="2">
        <v>0</v>
      </c>
      <c r="M1236" s="2">
        <v>-130002</v>
      </c>
      <c r="N1236" s="2">
        <v>-130002</v>
      </c>
      <c r="O1236" t="s">
        <v>27</v>
      </c>
    </row>
    <row r="1237" spans="1:15" x14ac:dyDescent="0.25">
      <c r="A1237" s="1">
        <v>61046</v>
      </c>
      <c r="B1237" t="s">
        <v>4317</v>
      </c>
      <c r="C1237" t="s">
        <v>35</v>
      </c>
      <c r="D1237" t="s">
        <v>34</v>
      </c>
      <c r="E1237" t="s">
        <v>23</v>
      </c>
      <c r="F1237" t="s">
        <v>63</v>
      </c>
      <c r="G1237" t="s">
        <v>21</v>
      </c>
      <c r="H1237" s="3">
        <v>0</v>
      </c>
      <c r="I1237" t="s">
        <v>63</v>
      </c>
      <c r="J1237" s="2">
        <v>15631</v>
      </c>
      <c r="K1237" s="2">
        <v>0</v>
      </c>
      <c r="L1237" s="2">
        <v>0</v>
      </c>
      <c r="M1237" s="2">
        <v>-49234</v>
      </c>
      <c r="N1237" s="2">
        <v>-49234</v>
      </c>
      <c r="O1237" t="s">
        <v>2065</v>
      </c>
    </row>
    <row r="1238" spans="1:15" x14ac:dyDescent="0.25">
      <c r="A1238" s="1">
        <v>66310</v>
      </c>
      <c r="B1238" t="s">
        <v>3164</v>
      </c>
      <c r="C1238" t="s">
        <v>35</v>
      </c>
      <c r="D1238" t="s">
        <v>34</v>
      </c>
      <c r="E1238" t="s">
        <v>23</v>
      </c>
      <c r="F1238" t="s">
        <v>63</v>
      </c>
      <c r="G1238" t="s">
        <v>63</v>
      </c>
      <c r="H1238" s="3">
        <v>6634837</v>
      </c>
      <c r="I1238" t="s">
        <v>63</v>
      </c>
      <c r="J1238" s="2">
        <v>211792</v>
      </c>
      <c r="K1238" s="2">
        <v>0</v>
      </c>
      <c r="L1238" s="2">
        <v>0</v>
      </c>
      <c r="M1238" s="2">
        <v>-469344</v>
      </c>
      <c r="N1238" s="2">
        <v>-480035</v>
      </c>
      <c r="O1238" t="s">
        <v>3146</v>
      </c>
    </row>
    <row r="1239" spans="1:15" x14ac:dyDescent="0.25">
      <c r="A1239" s="1">
        <v>63310</v>
      </c>
      <c r="B1239" t="s">
        <v>564</v>
      </c>
      <c r="C1239" t="s">
        <v>35</v>
      </c>
      <c r="D1239" t="s">
        <v>34</v>
      </c>
      <c r="E1239" t="s">
        <v>36</v>
      </c>
      <c r="F1239" t="s">
        <v>63</v>
      </c>
      <c r="G1239" t="s">
        <v>63</v>
      </c>
      <c r="H1239" s="3">
        <v>-407893</v>
      </c>
      <c r="I1239" t="s">
        <v>63</v>
      </c>
      <c r="J1239" s="2">
        <v>321247</v>
      </c>
      <c r="K1239" s="2">
        <v>0</v>
      </c>
      <c r="L1239" s="2">
        <v>0</v>
      </c>
      <c r="M1239" s="2">
        <v>-397590</v>
      </c>
      <c r="N1239" s="2">
        <v>-397590</v>
      </c>
      <c r="O1239" t="s">
        <v>558</v>
      </c>
    </row>
    <row r="1240" spans="1:15" x14ac:dyDescent="0.25">
      <c r="A1240" s="1">
        <v>67531</v>
      </c>
      <c r="B1240" t="s">
        <v>3232</v>
      </c>
      <c r="C1240" t="s">
        <v>35</v>
      </c>
      <c r="D1240" t="s">
        <v>34</v>
      </c>
      <c r="E1240" t="s">
        <v>23</v>
      </c>
      <c r="F1240" t="s">
        <v>63</v>
      </c>
      <c r="G1240" t="s">
        <v>63</v>
      </c>
      <c r="H1240" s="3">
        <v>1896254</v>
      </c>
      <c r="I1240" t="s">
        <v>63</v>
      </c>
      <c r="J1240" s="2">
        <v>0</v>
      </c>
      <c r="K1240" s="2">
        <v>0</v>
      </c>
      <c r="L1240" s="2">
        <v>0</v>
      </c>
      <c r="M1240" s="2">
        <v>0</v>
      </c>
      <c r="N1240" s="2">
        <v>0</v>
      </c>
      <c r="O1240" t="s">
        <v>3230</v>
      </c>
    </row>
    <row r="1241" spans="1:15" x14ac:dyDescent="0.25">
      <c r="A1241" s="1">
        <v>66653</v>
      </c>
      <c r="B1241" t="s">
        <v>4248</v>
      </c>
      <c r="C1241" t="s">
        <v>35</v>
      </c>
      <c r="D1241" t="s">
        <v>34</v>
      </c>
      <c r="E1241" t="s">
        <v>23</v>
      </c>
      <c r="F1241" t="s">
        <v>63</v>
      </c>
      <c r="G1241" t="s">
        <v>63</v>
      </c>
      <c r="H1241" s="3">
        <v>16545497</v>
      </c>
      <c r="I1241" t="s">
        <v>63</v>
      </c>
      <c r="J1241" s="2">
        <v>199107</v>
      </c>
      <c r="K1241" s="2">
        <v>0</v>
      </c>
      <c r="L1241" s="2">
        <v>0</v>
      </c>
      <c r="M1241" s="2">
        <v>-616174</v>
      </c>
      <c r="N1241" s="2">
        <v>-616174</v>
      </c>
      <c r="O1241" t="s">
        <v>4232</v>
      </c>
    </row>
    <row r="1242" spans="1:15" x14ac:dyDescent="0.25">
      <c r="A1242" s="1">
        <v>66168</v>
      </c>
      <c r="B1242" t="s">
        <v>769</v>
      </c>
      <c r="C1242" t="s">
        <v>35</v>
      </c>
      <c r="D1242" t="s">
        <v>34</v>
      </c>
      <c r="E1242" t="s">
        <v>36</v>
      </c>
      <c r="F1242" t="s">
        <v>63</v>
      </c>
      <c r="G1242" t="s">
        <v>63</v>
      </c>
      <c r="H1242" s="3">
        <v>9462541</v>
      </c>
      <c r="I1242" t="s">
        <v>63</v>
      </c>
      <c r="J1242" s="2">
        <v>69069</v>
      </c>
      <c r="K1242" s="2">
        <v>0</v>
      </c>
      <c r="L1242" s="2">
        <v>0</v>
      </c>
      <c r="M1242" s="2">
        <v>-507219</v>
      </c>
      <c r="N1242" s="2">
        <v>-507219</v>
      </c>
      <c r="O1242" t="s">
        <v>4316</v>
      </c>
    </row>
    <row r="1243" spans="1:15" x14ac:dyDescent="0.25">
      <c r="A1243" s="1">
        <v>65065</v>
      </c>
      <c r="B1243" t="s">
        <v>1443</v>
      </c>
      <c r="C1243" t="s">
        <v>35</v>
      </c>
      <c r="D1243" t="s">
        <v>34</v>
      </c>
      <c r="E1243" t="s">
        <v>23</v>
      </c>
      <c r="F1243" t="s">
        <v>63</v>
      </c>
      <c r="G1243" t="s">
        <v>63</v>
      </c>
      <c r="H1243" s="3">
        <v>143658</v>
      </c>
      <c r="I1243" t="s">
        <v>21</v>
      </c>
      <c r="J1243" s="2">
        <v>0</v>
      </c>
      <c r="K1243" s="2">
        <v>0</v>
      </c>
      <c r="L1243" s="2">
        <v>0</v>
      </c>
      <c r="M1243" s="2">
        <v>-196843</v>
      </c>
      <c r="N1243" s="2">
        <v>-196843</v>
      </c>
      <c r="O1243" t="s">
        <v>1408</v>
      </c>
    </row>
    <row r="1244" spans="1:15" x14ac:dyDescent="0.25">
      <c r="A1244" s="1">
        <v>61527</v>
      </c>
      <c r="B1244" t="s">
        <v>2315</v>
      </c>
      <c r="C1244" t="s">
        <v>35</v>
      </c>
      <c r="D1244" t="s">
        <v>34</v>
      </c>
      <c r="E1244" t="s">
        <v>23</v>
      </c>
      <c r="F1244" t="s">
        <v>63</v>
      </c>
      <c r="G1244" t="s">
        <v>63</v>
      </c>
      <c r="H1244" s="3">
        <v>-1505817</v>
      </c>
      <c r="I1244" t="s">
        <v>63</v>
      </c>
      <c r="J1244" s="2">
        <v>0</v>
      </c>
      <c r="K1244" s="2">
        <v>0</v>
      </c>
      <c r="L1244" s="2">
        <v>0</v>
      </c>
      <c r="M1244" s="2">
        <v>0</v>
      </c>
      <c r="N1244" s="2">
        <v>0</v>
      </c>
      <c r="O1244" t="s">
        <v>2281</v>
      </c>
    </row>
    <row r="1245" spans="1:15" x14ac:dyDescent="0.25">
      <c r="A1245" s="1">
        <v>64979</v>
      </c>
      <c r="B1245" t="s">
        <v>1386</v>
      </c>
      <c r="C1245" t="s">
        <v>35</v>
      </c>
      <c r="D1245" t="s">
        <v>34</v>
      </c>
      <c r="E1245" t="s">
        <v>36</v>
      </c>
      <c r="F1245" t="s">
        <v>63</v>
      </c>
      <c r="G1245" t="s">
        <v>63</v>
      </c>
      <c r="H1245" s="3">
        <v>9849</v>
      </c>
      <c r="I1245" t="s">
        <v>63</v>
      </c>
      <c r="J1245" s="2">
        <v>160490</v>
      </c>
      <c r="K1245" s="2">
        <v>0</v>
      </c>
      <c r="L1245" s="2">
        <v>0</v>
      </c>
      <c r="M1245" s="2">
        <v>-44218</v>
      </c>
      <c r="N1245" s="2">
        <v>-44218</v>
      </c>
      <c r="O1245" t="s">
        <v>1377</v>
      </c>
    </row>
    <row r="1246" spans="1:15" x14ac:dyDescent="0.25">
      <c r="A1246" s="1">
        <v>65060</v>
      </c>
      <c r="B1246" t="s">
        <v>1371</v>
      </c>
      <c r="C1246" t="s">
        <v>35</v>
      </c>
      <c r="D1246" t="s">
        <v>34</v>
      </c>
      <c r="E1246" t="s">
        <v>23</v>
      </c>
      <c r="F1246" t="s">
        <v>63</v>
      </c>
      <c r="G1246" t="s">
        <v>63</v>
      </c>
      <c r="H1246" s="3">
        <v>2170369</v>
      </c>
      <c r="I1246" t="s">
        <v>63</v>
      </c>
      <c r="J1246" s="2">
        <v>6663</v>
      </c>
      <c r="K1246" s="2">
        <v>0</v>
      </c>
      <c r="L1246" s="2">
        <v>0</v>
      </c>
      <c r="M1246" s="2">
        <v>-76238</v>
      </c>
      <c r="N1246" s="2">
        <v>-76238</v>
      </c>
      <c r="O1246" t="s">
        <v>4315</v>
      </c>
    </row>
    <row r="1247" spans="1:15" x14ac:dyDescent="0.25">
      <c r="A1247" s="1">
        <v>62256</v>
      </c>
      <c r="B1247" t="s">
        <v>2554</v>
      </c>
      <c r="C1247" t="s">
        <v>35</v>
      </c>
      <c r="D1247" t="s">
        <v>34</v>
      </c>
      <c r="E1247" t="s">
        <v>36</v>
      </c>
      <c r="F1247" t="s">
        <v>63</v>
      </c>
      <c r="G1247" t="s">
        <v>63</v>
      </c>
      <c r="H1247" s="3">
        <v>2412364</v>
      </c>
      <c r="I1247" t="s">
        <v>21</v>
      </c>
      <c r="J1247" s="2">
        <v>0</v>
      </c>
      <c r="K1247" s="2">
        <v>0</v>
      </c>
      <c r="L1247" s="2">
        <v>0</v>
      </c>
      <c r="M1247" s="2">
        <v>-756414</v>
      </c>
      <c r="N1247" s="2">
        <v>-756414</v>
      </c>
      <c r="O1247" t="s">
        <v>27</v>
      </c>
    </row>
    <row r="1248" spans="1:15" x14ac:dyDescent="0.25">
      <c r="A1248" s="1">
        <v>66536</v>
      </c>
      <c r="B1248" t="s">
        <v>3880</v>
      </c>
      <c r="C1248" t="s">
        <v>35</v>
      </c>
      <c r="D1248" t="s">
        <v>34</v>
      </c>
      <c r="E1248" t="s">
        <v>23</v>
      </c>
      <c r="F1248" t="s">
        <v>63</v>
      </c>
      <c r="G1248" t="s">
        <v>63</v>
      </c>
      <c r="H1248" s="3">
        <v>7156372</v>
      </c>
      <c r="I1248" t="s">
        <v>63</v>
      </c>
      <c r="J1248" s="2">
        <v>65950</v>
      </c>
      <c r="K1248" s="2">
        <v>0</v>
      </c>
      <c r="L1248" s="2">
        <v>0</v>
      </c>
      <c r="M1248" s="2">
        <v>-447586</v>
      </c>
      <c r="N1248" s="2">
        <v>-447586</v>
      </c>
      <c r="O1248" t="s">
        <v>3871</v>
      </c>
    </row>
    <row r="1249" spans="1:15" x14ac:dyDescent="0.25">
      <c r="A1249" s="1">
        <v>66073</v>
      </c>
      <c r="B1249" t="s">
        <v>1498</v>
      </c>
      <c r="C1249" t="s">
        <v>35</v>
      </c>
      <c r="D1249" t="s">
        <v>34</v>
      </c>
      <c r="E1249" t="s">
        <v>36</v>
      </c>
      <c r="F1249" t="s">
        <v>63</v>
      </c>
      <c r="G1249" t="s">
        <v>63</v>
      </c>
      <c r="H1249" s="3">
        <v>3512223</v>
      </c>
      <c r="I1249" t="s">
        <v>63</v>
      </c>
      <c r="J1249" s="2">
        <v>33689</v>
      </c>
      <c r="K1249" s="2">
        <v>0</v>
      </c>
      <c r="L1249" s="2">
        <v>0</v>
      </c>
      <c r="M1249" s="2">
        <v>-210170</v>
      </c>
      <c r="N1249" s="2">
        <v>-210170</v>
      </c>
      <c r="O1249" t="s">
        <v>1496</v>
      </c>
    </row>
    <row r="1250" spans="1:15" x14ac:dyDescent="0.25">
      <c r="A1250" s="1">
        <v>65919</v>
      </c>
      <c r="B1250" t="s">
        <v>3962</v>
      </c>
      <c r="C1250" t="s">
        <v>35</v>
      </c>
      <c r="D1250" t="s">
        <v>34</v>
      </c>
      <c r="E1250" t="s">
        <v>23</v>
      </c>
      <c r="F1250" t="s">
        <v>63</v>
      </c>
      <c r="G1250" t="s">
        <v>63</v>
      </c>
      <c r="H1250" s="3">
        <v>9552945</v>
      </c>
      <c r="I1250" t="s">
        <v>21</v>
      </c>
      <c r="J1250" s="2">
        <v>0</v>
      </c>
      <c r="K1250" s="2">
        <v>0</v>
      </c>
      <c r="L1250" s="2">
        <v>0</v>
      </c>
      <c r="M1250" s="2">
        <v>-522652</v>
      </c>
      <c r="N1250" s="2">
        <v>-522652</v>
      </c>
      <c r="O1250" t="s">
        <v>3958</v>
      </c>
    </row>
    <row r="1251" spans="1:15" x14ac:dyDescent="0.25">
      <c r="A1251" s="1">
        <v>64391</v>
      </c>
      <c r="B1251" t="s">
        <v>283</v>
      </c>
      <c r="C1251" t="s">
        <v>35</v>
      </c>
      <c r="D1251" t="s">
        <v>34</v>
      </c>
      <c r="E1251" t="s">
        <v>23</v>
      </c>
      <c r="F1251" t="s">
        <v>63</v>
      </c>
      <c r="G1251" t="s">
        <v>63</v>
      </c>
      <c r="H1251" s="3">
        <v>2007102</v>
      </c>
      <c r="I1251" t="s">
        <v>63</v>
      </c>
      <c r="J1251" s="2">
        <v>47567</v>
      </c>
      <c r="K1251" s="2">
        <v>0</v>
      </c>
      <c r="L1251" s="2">
        <v>0</v>
      </c>
      <c r="M1251" s="2">
        <v>-83258</v>
      </c>
      <c r="N1251" s="2">
        <v>-83258</v>
      </c>
      <c r="O1251" t="s">
        <v>265</v>
      </c>
    </row>
    <row r="1252" spans="1:15" x14ac:dyDescent="0.25">
      <c r="A1252" s="1">
        <v>61093</v>
      </c>
      <c r="B1252" t="s">
        <v>501</v>
      </c>
      <c r="C1252" t="s">
        <v>35</v>
      </c>
      <c r="D1252" t="s">
        <v>34</v>
      </c>
      <c r="E1252" t="s">
        <v>23</v>
      </c>
      <c r="F1252" t="s">
        <v>63</v>
      </c>
      <c r="G1252" t="s">
        <v>63</v>
      </c>
      <c r="H1252" s="3">
        <v>0</v>
      </c>
      <c r="I1252" t="s">
        <v>21</v>
      </c>
      <c r="J1252" s="2">
        <v>0</v>
      </c>
      <c r="K1252" s="2">
        <v>0</v>
      </c>
      <c r="L1252" s="2">
        <v>0</v>
      </c>
      <c r="M1252" s="2">
        <v>2</v>
      </c>
      <c r="N1252" s="2">
        <v>-33439</v>
      </c>
      <c r="O1252" t="s">
        <v>4314</v>
      </c>
    </row>
    <row r="1253" spans="1:15" x14ac:dyDescent="0.25">
      <c r="A1253" s="1">
        <v>65503</v>
      </c>
      <c r="B1253" t="s">
        <v>1796</v>
      </c>
      <c r="C1253" t="s">
        <v>35</v>
      </c>
      <c r="D1253" t="s">
        <v>34</v>
      </c>
      <c r="E1253" t="s">
        <v>23</v>
      </c>
      <c r="F1253" t="s">
        <v>63</v>
      </c>
      <c r="G1253" t="s">
        <v>63</v>
      </c>
      <c r="H1253" s="3">
        <v>6975693</v>
      </c>
      <c r="I1253" t="s">
        <v>21</v>
      </c>
      <c r="J1253" s="2">
        <v>0</v>
      </c>
      <c r="K1253" s="2">
        <v>0</v>
      </c>
      <c r="L1253" s="2">
        <v>0</v>
      </c>
      <c r="M1253" s="2">
        <v>-286798</v>
      </c>
      <c r="N1253" s="2">
        <v>-286798</v>
      </c>
      <c r="O1253" t="s">
        <v>1787</v>
      </c>
    </row>
    <row r="1254" spans="1:15" x14ac:dyDescent="0.25">
      <c r="A1254" s="1">
        <v>61921</v>
      </c>
      <c r="B1254" t="s">
        <v>2390</v>
      </c>
      <c r="C1254" t="s">
        <v>35</v>
      </c>
      <c r="D1254" t="s">
        <v>34</v>
      </c>
      <c r="E1254" t="s">
        <v>36</v>
      </c>
      <c r="F1254" t="s">
        <v>63</v>
      </c>
      <c r="G1254" t="s">
        <v>63</v>
      </c>
      <c r="H1254" s="3">
        <v>-222930</v>
      </c>
      <c r="I1254" t="s">
        <v>63</v>
      </c>
      <c r="J1254" s="2">
        <v>49180</v>
      </c>
      <c r="K1254" s="2">
        <v>0</v>
      </c>
      <c r="L1254" s="2">
        <v>0</v>
      </c>
      <c r="M1254" s="2">
        <v>-30206</v>
      </c>
      <c r="N1254" s="2">
        <v>31205</v>
      </c>
      <c r="O1254" t="s">
        <v>2281</v>
      </c>
    </row>
    <row r="1255" spans="1:15" x14ac:dyDescent="0.25">
      <c r="A1255" s="1">
        <v>10001</v>
      </c>
      <c r="B1255" t="s">
        <v>4313</v>
      </c>
      <c r="C1255" t="s">
        <v>35</v>
      </c>
      <c r="D1255" t="s">
        <v>34</v>
      </c>
      <c r="E1255" t="s">
        <v>36</v>
      </c>
      <c r="F1255" t="s">
        <v>63</v>
      </c>
      <c r="G1255" t="s">
        <v>21</v>
      </c>
      <c r="H1255" s="3">
        <v>0</v>
      </c>
      <c r="I1255" t="s">
        <v>63</v>
      </c>
      <c r="J1255" s="2">
        <v>0</v>
      </c>
      <c r="K1255" s="2">
        <v>0</v>
      </c>
      <c r="L1255" s="2">
        <v>0</v>
      </c>
      <c r="M1255" s="2">
        <v>-32063</v>
      </c>
      <c r="N1255" s="2">
        <v>-76839</v>
      </c>
      <c r="O1255" t="s">
        <v>12</v>
      </c>
    </row>
    <row r="1256" spans="1:15" x14ac:dyDescent="0.25">
      <c r="A1256" s="1">
        <v>65200</v>
      </c>
      <c r="B1256" t="s">
        <v>3008</v>
      </c>
      <c r="C1256" t="s">
        <v>35</v>
      </c>
      <c r="D1256" t="s">
        <v>34</v>
      </c>
      <c r="E1256" t="s">
        <v>23</v>
      </c>
      <c r="F1256" t="s">
        <v>63</v>
      </c>
      <c r="G1256" t="s">
        <v>63</v>
      </c>
      <c r="H1256" s="3">
        <v>6499777</v>
      </c>
      <c r="I1256" t="s">
        <v>63</v>
      </c>
      <c r="J1256" s="2">
        <v>19141</v>
      </c>
      <c r="K1256" s="2">
        <v>0</v>
      </c>
      <c r="L1256" s="2">
        <v>0</v>
      </c>
      <c r="M1256" s="2">
        <v>-1063542</v>
      </c>
      <c r="N1256" s="2">
        <v>-1063542</v>
      </c>
      <c r="O1256" t="s">
        <v>2997</v>
      </c>
    </row>
    <row r="1257" spans="1:15" x14ac:dyDescent="0.25">
      <c r="A1257" s="1">
        <v>66508</v>
      </c>
      <c r="B1257" t="s">
        <v>1680</v>
      </c>
      <c r="C1257" t="s">
        <v>35</v>
      </c>
      <c r="D1257" t="s">
        <v>34</v>
      </c>
      <c r="E1257" t="s">
        <v>23</v>
      </c>
      <c r="F1257" t="s">
        <v>63</v>
      </c>
      <c r="G1257" t="s">
        <v>63</v>
      </c>
      <c r="H1257" s="3">
        <v>17846254</v>
      </c>
      <c r="I1257" t="s">
        <v>21</v>
      </c>
      <c r="J1257" s="2">
        <v>0</v>
      </c>
      <c r="K1257" s="2">
        <v>0</v>
      </c>
      <c r="L1257" s="2">
        <v>0</v>
      </c>
      <c r="M1257" s="2">
        <v>-2447990</v>
      </c>
      <c r="N1257" s="2">
        <v>-2447990</v>
      </c>
      <c r="O1257" t="s">
        <v>1665</v>
      </c>
    </row>
    <row r="1258" spans="1:15" x14ac:dyDescent="0.25">
      <c r="A1258" s="1">
        <v>63129</v>
      </c>
      <c r="B1258" t="s">
        <v>2816</v>
      </c>
      <c r="C1258" t="s">
        <v>35</v>
      </c>
      <c r="D1258" t="s">
        <v>34</v>
      </c>
      <c r="E1258" t="s">
        <v>23</v>
      </c>
      <c r="F1258" t="s">
        <v>63</v>
      </c>
      <c r="G1258" t="s">
        <v>63</v>
      </c>
      <c r="H1258" s="3">
        <v>1081208</v>
      </c>
      <c r="I1258" t="s">
        <v>63</v>
      </c>
      <c r="J1258" s="2">
        <v>27517</v>
      </c>
      <c r="K1258" s="2">
        <v>0</v>
      </c>
      <c r="L1258" s="2">
        <v>0</v>
      </c>
      <c r="M1258" s="2">
        <v>-182097</v>
      </c>
      <c r="N1258" s="2">
        <v>-204756</v>
      </c>
      <c r="O1258" t="s">
        <v>2726</v>
      </c>
    </row>
    <row r="1259" spans="1:15" x14ac:dyDescent="0.25">
      <c r="A1259" s="1">
        <v>66228</v>
      </c>
      <c r="B1259" t="s">
        <v>3841</v>
      </c>
      <c r="C1259" t="s">
        <v>35</v>
      </c>
      <c r="D1259" t="s">
        <v>34</v>
      </c>
      <c r="E1259" t="s">
        <v>23</v>
      </c>
      <c r="F1259" t="s">
        <v>63</v>
      </c>
      <c r="G1259" t="s">
        <v>63</v>
      </c>
      <c r="H1259" s="3">
        <v>2301828</v>
      </c>
      <c r="I1259" t="s">
        <v>63</v>
      </c>
      <c r="J1259" s="2">
        <v>257642</v>
      </c>
      <c r="K1259" s="2">
        <v>0</v>
      </c>
      <c r="L1259" s="2">
        <v>0</v>
      </c>
      <c r="M1259" s="2">
        <v>-448672</v>
      </c>
      <c r="N1259" s="2">
        <v>-486627</v>
      </c>
      <c r="O1259" t="s">
        <v>3835</v>
      </c>
    </row>
    <row r="1260" spans="1:15" x14ac:dyDescent="0.25">
      <c r="A1260" s="1">
        <v>67553</v>
      </c>
      <c r="B1260" t="s">
        <v>966</v>
      </c>
      <c r="C1260" t="s">
        <v>35</v>
      </c>
      <c r="D1260" t="s">
        <v>34</v>
      </c>
      <c r="E1260" t="s">
        <v>23</v>
      </c>
      <c r="F1260" t="s">
        <v>63</v>
      </c>
      <c r="G1260" t="s">
        <v>63</v>
      </c>
      <c r="H1260" s="3">
        <v>713804</v>
      </c>
      <c r="I1260" t="s">
        <v>21</v>
      </c>
      <c r="J1260" s="2">
        <v>0</v>
      </c>
      <c r="K1260" s="2">
        <v>0</v>
      </c>
      <c r="L1260" s="2">
        <v>0</v>
      </c>
      <c r="M1260" s="2">
        <v>-385358</v>
      </c>
      <c r="N1260" s="2">
        <v>-385744</v>
      </c>
      <c r="O1260" t="s">
        <v>4312</v>
      </c>
    </row>
    <row r="1261" spans="1:15" x14ac:dyDescent="0.25">
      <c r="A1261" s="1">
        <v>64325</v>
      </c>
      <c r="B1261" t="s">
        <v>280</v>
      </c>
      <c r="C1261" t="s">
        <v>35</v>
      </c>
      <c r="D1261" t="s">
        <v>34</v>
      </c>
      <c r="E1261" t="s">
        <v>36</v>
      </c>
      <c r="F1261" t="s">
        <v>63</v>
      </c>
      <c r="G1261" t="s">
        <v>63</v>
      </c>
      <c r="H1261" s="3">
        <v>5902310</v>
      </c>
      <c r="I1261" t="s">
        <v>63</v>
      </c>
      <c r="J1261" s="2">
        <v>101523</v>
      </c>
      <c r="K1261" s="2">
        <v>0</v>
      </c>
      <c r="L1261" s="2">
        <v>0</v>
      </c>
      <c r="M1261" s="2">
        <v>-374011</v>
      </c>
      <c r="N1261" s="2">
        <v>-374011</v>
      </c>
      <c r="O1261" t="s">
        <v>4311</v>
      </c>
    </row>
    <row r="1262" spans="1:15" x14ac:dyDescent="0.25">
      <c r="A1262" s="1">
        <v>65401</v>
      </c>
      <c r="B1262" t="s">
        <v>3122</v>
      </c>
      <c r="C1262" t="s">
        <v>35</v>
      </c>
      <c r="D1262" t="s">
        <v>34</v>
      </c>
      <c r="E1262" t="s">
        <v>23</v>
      </c>
      <c r="F1262" t="s">
        <v>63</v>
      </c>
      <c r="G1262" t="s">
        <v>63</v>
      </c>
      <c r="H1262" s="3">
        <v>3832026</v>
      </c>
      <c r="I1262" t="s">
        <v>63</v>
      </c>
      <c r="J1262" s="2">
        <v>13704</v>
      </c>
      <c r="K1262" s="2">
        <v>0</v>
      </c>
      <c r="L1262" s="2">
        <v>0</v>
      </c>
      <c r="M1262" s="2">
        <v>-249004</v>
      </c>
      <c r="N1262" s="2">
        <v>-249004</v>
      </c>
      <c r="O1262" t="s">
        <v>3117</v>
      </c>
    </row>
    <row r="1263" spans="1:15" x14ac:dyDescent="0.25">
      <c r="A1263" s="1">
        <v>63217</v>
      </c>
      <c r="B1263" t="s">
        <v>2824</v>
      </c>
      <c r="C1263" t="s">
        <v>35</v>
      </c>
      <c r="D1263" t="s">
        <v>34</v>
      </c>
      <c r="E1263" t="s">
        <v>23</v>
      </c>
      <c r="F1263" t="s">
        <v>63</v>
      </c>
      <c r="G1263" t="s">
        <v>63</v>
      </c>
      <c r="H1263" s="3">
        <v>1674152</v>
      </c>
      <c r="I1263" t="s">
        <v>63</v>
      </c>
      <c r="J1263" s="2">
        <v>30729</v>
      </c>
      <c r="K1263" s="2">
        <v>0</v>
      </c>
      <c r="L1263" s="2">
        <v>0</v>
      </c>
      <c r="M1263" s="2">
        <v>-128100</v>
      </c>
      <c r="N1263" s="2">
        <v>-128100</v>
      </c>
      <c r="O1263" t="s">
        <v>2726</v>
      </c>
    </row>
    <row r="1264" spans="1:15" x14ac:dyDescent="0.25">
      <c r="A1264" s="1">
        <v>61532</v>
      </c>
      <c r="B1264" t="s">
        <v>4310</v>
      </c>
      <c r="C1264" t="s">
        <v>35</v>
      </c>
      <c r="D1264" t="s">
        <v>34</v>
      </c>
      <c r="E1264" t="s">
        <v>36</v>
      </c>
      <c r="F1264" t="s">
        <v>63</v>
      </c>
      <c r="G1264" t="s">
        <v>63</v>
      </c>
      <c r="H1264" s="3">
        <v>0</v>
      </c>
      <c r="I1264" t="s">
        <v>21</v>
      </c>
      <c r="J1264" s="2">
        <v>0</v>
      </c>
      <c r="K1264" s="2">
        <v>0</v>
      </c>
      <c r="L1264" s="2">
        <v>0</v>
      </c>
      <c r="M1264" s="2">
        <v>-59775</v>
      </c>
      <c r="N1264" s="2">
        <v>-59775</v>
      </c>
      <c r="O1264" t="s">
        <v>846</v>
      </c>
    </row>
    <row r="1265" spans="1:15" x14ac:dyDescent="0.25">
      <c r="A1265" s="1">
        <v>66813</v>
      </c>
      <c r="B1265" t="s">
        <v>654</v>
      </c>
      <c r="C1265" t="s">
        <v>35</v>
      </c>
      <c r="D1265" t="s">
        <v>34</v>
      </c>
      <c r="E1265" t="s">
        <v>23</v>
      </c>
      <c r="F1265" t="s">
        <v>63</v>
      </c>
      <c r="G1265" t="s">
        <v>63</v>
      </c>
      <c r="H1265" s="3">
        <v>11122629</v>
      </c>
      <c r="I1265" t="s">
        <v>21</v>
      </c>
      <c r="J1265" s="2">
        <v>0</v>
      </c>
      <c r="K1265" s="2">
        <v>0</v>
      </c>
      <c r="L1265" s="2">
        <v>0</v>
      </c>
      <c r="M1265" s="2">
        <v>-502832</v>
      </c>
      <c r="N1265" s="2">
        <v>-502832</v>
      </c>
      <c r="O1265" t="s">
        <v>632</v>
      </c>
    </row>
    <row r="1266" spans="1:15" x14ac:dyDescent="0.25">
      <c r="A1266" s="1">
        <v>62312</v>
      </c>
      <c r="B1266" t="s">
        <v>2743</v>
      </c>
      <c r="C1266" t="s">
        <v>35</v>
      </c>
      <c r="D1266" t="s">
        <v>34</v>
      </c>
      <c r="E1266" t="s">
        <v>23</v>
      </c>
      <c r="F1266" t="s">
        <v>63</v>
      </c>
      <c r="G1266" t="s">
        <v>63</v>
      </c>
      <c r="H1266" s="3">
        <v>623121</v>
      </c>
      <c r="I1266" t="s">
        <v>63</v>
      </c>
      <c r="J1266" s="2">
        <v>74691</v>
      </c>
      <c r="K1266" s="2">
        <v>0</v>
      </c>
      <c r="L1266" s="2">
        <v>0</v>
      </c>
      <c r="M1266" s="2">
        <v>-135468</v>
      </c>
      <c r="N1266" s="2">
        <v>-135468</v>
      </c>
      <c r="O1266" t="s">
        <v>4309</v>
      </c>
    </row>
    <row r="1267" spans="1:15" x14ac:dyDescent="0.25">
      <c r="A1267" s="1">
        <v>66864</v>
      </c>
      <c r="B1267" t="s">
        <v>1566</v>
      </c>
      <c r="C1267" t="s">
        <v>35</v>
      </c>
      <c r="D1267" t="s">
        <v>34</v>
      </c>
      <c r="E1267" t="s">
        <v>23</v>
      </c>
      <c r="F1267" t="s">
        <v>63</v>
      </c>
      <c r="G1267" t="s">
        <v>63</v>
      </c>
      <c r="H1267" s="3">
        <v>7139760</v>
      </c>
      <c r="I1267" t="s">
        <v>21</v>
      </c>
      <c r="J1267" s="2">
        <v>0</v>
      </c>
      <c r="K1267" s="2">
        <v>0</v>
      </c>
      <c r="L1267" s="2">
        <v>0</v>
      </c>
      <c r="M1267" s="2">
        <v>-530391</v>
      </c>
      <c r="N1267" s="2">
        <v>-794896</v>
      </c>
      <c r="O1267" t="s">
        <v>1553</v>
      </c>
    </row>
    <row r="1268" spans="1:15" x14ac:dyDescent="0.25">
      <c r="A1268" s="1">
        <v>62265</v>
      </c>
      <c r="B1268" t="s">
        <v>2556</v>
      </c>
      <c r="C1268" t="s">
        <v>35</v>
      </c>
      <c r="D1268" t="s">
        <v>34</v>
      </c>
      <c r="E1268" t="s">
        <v>23</v>
      </c>
      <c r="F1268" t="s">
        <v>63</v>
      </c>
      <c r="G1268" t="s">
        <v>63</v>
      </c>
      <c r="H1268" s="3">
        <v>201917</v>
      </c>
      <c r="I1268" t="s">
        <v>21</v>
      </c>
      <c r="J1268" s="2">
        <v>0</v>
      </c>
      <c r="K1268" s="2">
        <v>0</v>
      </c>
      <c r="L1268" s="2">
        <v>0</v>
      </c>
      <c r="M1268" s="2">
        <v>-109379</v>
      </c>
      <c r="N1268" s="2">
        <v>-109379</v>
      </c>
      <c r="O1268" t="s">
        <v>27</v>
      </c>
    </row>
    <row r="1269" spans="1:15" x14ac:dyDescent="0.25">
      <c r="A1269" s="1">
        <v>66276</v>
      </c>
      <c r="B1269" t="s">
        <v>775</v>
      </c>
      <c r="C1269" t="s">
        <v>35</v>
      </c>
      <c r="D1269" t="s">
        <v>34</v>
      </c>
      <c r="E1269" t="s">
        <v>23</v>
      </c>
      <c r="F1269" t="s">
        <v>63</v>
      </c>
      <c r="G1269" t="s">
        <v>63</v>
      </c>
      <c r="H1269" s="3">
        <v>4563226</v>
      </c>
      <c r="I1269" t="s">
        <v>21</v>
      </c>
      <c r="J1269" s="2">
        <v>0</v>
      </c>
      <c r="K1269" s="2">
        <v>0</v>
      </c>
      <c r="L1269" s="2">
        <v>0</v>
      </c>
      <c r="M1269" s="2">
        <v>0</v>
      </c>
      <c r="N1269" s="2">
        <v>-240501</v>
      </c>
      <c r="O1269" t="s">
        <v>4308</v>
      </c>
    </row>
    <row r="1270" spans="1:15" x14ac:dyDescent="0.25">
      <c r="A1270" s="1">
        <v>61913</v>
      </c>
      <c r="B1270" t="s">
        <v>2385</v>
      </c>
      <c r="C1270" t="s">
        <v>35</v>
      </c>
      <c r="D1270" t="s">
        <v>34</v>
      </c>
      <c r="E1270" t="s">
        <v>23</v>
      </c>
      <c r="F1270" t="s">
        <v>63</v>
      </c>
      <c r="G1270" t="s">
        <v>63</v>
      </c>
      <c r="H1270" s="3">
        <v>119680</v>
      </c>
      <c r="I1270" t="s">
        <v>63</v>
      </c>
      <c r="J1270" s="2">
        <v>21275</v>
      </c>
      <c r="K1270" s="2">
        <v>0</v>
      </c>
      <c r="L1270" s="2">
        <v>0</v>
      </c>
      <c r="M1270" s="2">
        <v>-58078</v>
      </c>
      <c r="N1270" s="2">
        <v>-58078</v>
      </c>
      <c r="O1270" t="s">
        <v>2281</v>
      </c>
    </row>
    <row r="1271" spans="1:15" x14ac:dyDescent="0.25">
      <c r="A1271" s="1">
        <v>61914</v>
      </c>
      <c r="B1271" t="s">
        <v>2456</v>
      </c>
      <c r="C1271" t="s">
        <v>35</v>
      </c>
      <c r="D1271" t="s">
        <v>34</v>
      </c>
      <c r="E1271" t="s">
        <v>23</v>
      </c>
      <c r="F1271" t="s">
        <v>63</v>
      </c>
      <c r="G1271" t="s">
        <v>63</v>
      </c>
      <c r="H1271" s="3">
        <v>638476</v>
      </c>
      <c r="I1271" t="s">
        <v>63</v>
      </c>
      <c r="J1271" s="2">
        <v>20076</v>
      </c>
      <c r="K1271" s="2">
        <v>0</v>
      </c>
      <c r="L1271" s="2">
        <v>0</v>
      </c>
      <c r="M1271" s="2">
        <v>-85271</v>
      </c>
      <c r="N1271" s="2">
        <v>-70407</v>
      </c>
      <c r="O1271" t="s">
        <v>2437</v>
      </c>
    </row>
    <row r="1272" spans="1:15" x14ac:dyDescent="0.25">
      <c r="A1272" s="1">
        <v>63850</v>
      </c>
      <c r="B1272" t="s">
        <v>267</v>
      </c>
      <c r="C1272" t="s">
        <v>35</v>
      </c>
      <c r="D1272" t="s">
        <v>34</v>
      </c>
      <c r="E1272" t="s">
        <v>36</v>
      </c>
      <c r="F1272" t="s">
        <v>63</v>
      </c>
      <c r="G1272" t="s">
        <v>63</v>
      </c>
      <c r="H1272" s="3">
        <v>-936998</v>
      </c>
      <c r="I1272" t="s">
        <v>21</v>
      </c>
      <c r="J1272" s="2">
        <v>0</v>
      </c>
      <c r="K1272" s="2">
        <v>0</v>
      </c>
      <c r="L1272" s="2">
        <v>0</v>
      </c>
      <c r="M1272" s="2">
        <v>-247605</v>
      </c>
      <c r="N1272" s="2">
        <v>-260858</v>
      </c>
      <c r="O1272" t="s">
        <v>265</v>
      </c>
    </row>
    <row r="1273" spans="1:15" x14ac:dyDescent="0.25">
      <c r="A1273" s="1">
        <v>64735</v>
      </c>
      <c r="B1273" t="s">
        <v>256</v>
      </c>
      <c r="C1273" t="s">
        <v>35</v>
      </c>
      <c r="D1273" t="s">
        <v>34</v>
      </c>
      <c r="E1273" t="s">
        <v>36</v>
      </c>
      <c r="F1273" t="s">
        <v>63</v>
      </c>
      <c r="G1273" t="s">
        <v>63</v>
      </c>
      <c r="H1273" s="3">
        <v>4057070</v>
      </c>
      <c r="I1273" t="s">
        <v>63</v>
      </c>
      <c r="J1273" s="2">
        <v>117051</v>
      </c>
      <c r="K1273" s="2">
        <v>0</v>
      </c>
      <c r="L1273" s="2">
        <v>0</v>
      </c>
      <c r="M1273" s="2">
        <v>-511314</v>
      </c>
      <c r="N1273" s="2">
        <v>-531422</v>
      </c>
      <c r="O1273" t="s">
        <v>118</v>
      </c>
    </row>
    <row r="1274" spans="1:15" x14ac:dyDescent="0.25">
      <c r="A1274" s="1">
        <v>64738</v>
      </c>
      <c r="B1274" t="s">
        <v>4212</v>
      </c>
      <c r="C1274" t="s">
        <v>35</v>
      </c>
      <c r="D1274" t="s">
        <v>34</v>
      </c>
      <c r="E1274" t="s">
        <v>36</v>
      </c>
      <c r="F1274" t="s">
        <v>63</v>
      </c>
      <c r="G1274" t="s">
        <v>63</v>
      </c>
      <c r="H1274" s="3">
        <v>4146957</v>
      </c>
      <c r="I1274" t="s">
        <v>21</v>
      </c>
      <c r="J1274" s="2">
        <v>9049</v>
      </c>
      <c r="K1274" s="2">
        <v>0</v>
      </c>
      <c r="L1274" s="2">
        <v>0</v>
      </c>
      <c r="M1274" s="2">
        <v>-480173</v>
      </c>
      <c r="N1274" s="2">
        <v>-489222</v>
      </c>
      <c r="O1274" t="s">
        <v>4208</v>
      </c>
    </row>
    <row r="1275" spans="1:15" x14ac:dyDescent="0.25">
      <c r="A1275" s="1">
        <v>63870</v>
      </c>
      <c r="B1275" t="s">
        <v>4210</v>
      </c>
      <c r="C1275" t="s">
        <v>35</v>
      </c>
      <c r="D1275" t="s">
        <v>34</v>
      </c>
      <c r="E1275" t="s">
        <v>36</v>
      </c>
      <c r="F1275" t="s">
        <v>63</v>
      </c>
      <c r="G1275" t="s">
        <v>63</v>
      </c>
      <c r="H1275" s="3">
        <v>4448259</v>
      </c>
      <c r="I1275" t="s">
        <v>63</v>
      </c>
      <c r="J1275" s="2">
        <v>156975</v>
      </c>
      <c r="K1275" s="2">
        <v>0</v>
      </c>
      <c r="L1275" s="2">
        <v>0</v>
      </c>
      <c r="M1275" s="2">
        <v>-457430</v>
      </c>
      <c r="N1275" s="2">
        <v>-405101</v>
      </c>
      <c r="O1275" t="s">
        <v>4208</v>
      </c>
    </row>
    <row r="1276" spans="1:15" x14ac:dyDescent="0.25">
      <c r="A1276" s="1">
        <v>66065</v>
      </c>
      <c r="B1276" t="s">
        <v>641</v>
      </c>
      <c r="C1276" t="s">
        <v>35</v>
      </c>
      <c r="D1276" t="s">
        <v>34</v>
      </c>
      <c r="E1276" t="s">
        <v>36</v>
      </c>
      <c r="F1276" t="s">
        <v>63</v>
      </c>
      <c r="G1276" t="s">
        <v>63</v>
      </c>
      <c r="H1276" s="3">
        <v>7531046</v>
      </c>
      <c r="I1276" t="s">
        <v>21</v>
      </c>
      <c r="J1276" s="2">
        <v>0</v>
      </c>
      <c r="K1276" s="2">
        <v>0</v>
      </c>
      <c r="L1276" s="2">
        <v>0</v>
      </c>
      <c r="M1276" s="2">
        <v>-374184</v>
      </c>
      <c r="N1276" s="2">
        <v>-374184</v>
      </c>
      <c r="O1276" t="s">
        <v>632</v>
      </c>
    </row>
    <row r="1277" spans="1:15" x14ac:dyDescent="0.25">
      <c r="A1277" s="1">
        <v>64228</v>
      </c>
      <c r="B1277" t="s">
        <v>3763</v>
      </c>
      <c r="C1277" t="s">
        <v>35</v>
      </c>
      <c r="D1277" t="s">
        <v>34</v>
      </c>
      <c r="E1277" t="s">
        <v>23</v>
      </c>
      <c r="F1277" t="s">
        <v>63</v>
      </c>
      <c r="G1277" t="s">
        <v>63</v>
      </c>
      <c r="H1277" s="3">
        <v>1522131</v>
      </c>
      <c r="I1277" t="s">
        <v>21</v>
      </c>
      <c r="J1277" s="2">
        <v>0</v>
      </c>
      <c r="K1277" s="2">
        <v>0</v>
      </c>
      <c r="L1277" s="2">
        <v>0</v>
      </c>
      <c r="M1277" s="2">
        <v>-344316</v>
      </c>
      <c r="N1277" s="2">
        <v>-344316</v>
      </c>
      <c r="O1277" t="s">
        <v>3739</v>
      </c>
    </row>
    <row r="1278" spans="1:15" x14ac:dyDescent="0.25">
      <c r="A1278" s="1">
        <v>61829</v>
      </c>
      <c r="B1278" t="s">
        <v>2267</v>
      </c>
      <c r="C1278" t="s">
        <v>20</v>
      </c>
      <c r="D1278" t="s">
        <v>22</v>
      </c>
      <c r="E1278" t="s">
        <v>23</v>
      </c>
      <c r="F1278" t="s">
        <v>63</v>
      </c>
      <c r="G1278" t="s">
        <v>63</v>
      </c>
      <c r="H1278" s="3">
        <v>467728</v>
      </c>
      <c r="I1278" t="s">
        <v>63</v>
      </c>
      <c r="J1278" s="2">
        <v>0</v>
      </c>
      <c r="K1278" s="2">
        <v>6582</v>
      </c>
      <c r="L1278" s="2">
        <v>0</v>
      </c>
      <c r="M1278" s="2">
        <v>-108140</v>
      </c>
      <c r="N1278" s="2">
        <v>-108140</v>
      </c>
      <c r="O1278" t="s">
        <v>49</v>
      </c>
    </row>
    <row r="1279" spans="1:15" x14ac:dyDescent="0.25">
      <c r="A1279" s="1">
        <v>66563</v>
      </c>
      <c r="B1279" t="s">
        <v>3889</v>
      </c>
      <c r="C1279" t="s">
        <v>35</v>
      </c>
      <c r="D1279" t="s">
        <v>34</v>
      </c>
      <c r="E1279" t="s">
        <v>36</v>
      </c>
      <c r="F1279" t="s">
        <v>63</v>
      </c>
      <c r="G1279" t="s">
        <v>63</v>
      </c>
      <c r="H1279" s="3">
        <v>5174007</v>
      </c>
      <c r="I1279" t="s">
        <v>63</v>
      </c>
      <c r="J1279" s="2">
        <v>58783</v>
      </c>
      <c r="K1279" s="2">
        <v>0</v>
      </c>
      <c r="L1279" s="2">
        <v>0</v>
      </c>
      <c r="M1279" s="2">
        <v>-194807</v>
      </c>
      <c r="N1279" s="2">
        <v>-194807</v>
      </c>
      <c r="O1279" t="s">
        <v>3871</v>
      </c>
    </row>
    <row r="1280" spans="1:15" x14ac:dyDescent="0.25">
      <c r="A1280" s="1">
        <v>62476</v>
      </c>
      <c r="B1280" t="s">
        <v>2583</v>
      </c>
      <c r="C1280" t="s">
        <v>35</v>
      </c>
      <c r="D1280" t="s">
        <v>34</v>
      </c>
      <c r="E1280" t="s">
        <v>23</v>
      </c>
      <c r="F1280" t="s">
        <v>63</v>
      </c>
      <c r="G1280" t="s">
        <v>63</v>
      </c>
      <c r="H1280" s="3">
        <v>110039</v>
      </c>
      <c r="I1280" t="s">
        <v>21</v>
      </c>
      <c r="J1280" s="2">
        <v>0</v>
      </c>
      <c r="K1280" s="2">
        <v>0</v>
      </c>
      <c r="L1280" s="2">
        <v>0</v>
      </c>
      <c r="M1280" s="2">
        <v>-142049</v>
      </c>
      <c r="N1280" s="2">
        <v>-142049</v>
      </c>
      <c r="O1280" t="s">
        <v>27</v>
      </c>
    </row>
    <row r="1281" spans="1:15" x14ac:dyDescent="0.25">
      <c r="A1281" s="1">
        <v>66583</v>
      </c>
      <c r="B1281" t="s">
        <v>3181</v>
      </c>
      <c r="C1281" t="s">
        <v>35</v>
      </c>
      <c r="D1281" t="s">
        <v>34</v>
      </c>
      <c r="E1281" t="s">
        <v>36</v>
      </c>
      <c r="F1281" t="s">
        <v>63</v>
      </c>
      <c r="G1281" t="s">
        <v>63</v>
      </c>
      <c r="H1281" s="3">
        <v>2920465</v>
      </c>
      <c r="I1281" t="s">
        <v>63</v>
      </c>
      <c r="J1281" s="2">
        <v>29621</v>
      </c>
      <c r="K1281" s="2">
        <v>0</v>
      </c>
      <c r="L1281" s="2">
        <v>0</v>
      </c>
      <c r="M1281" s="2">
        <v>-205574</v>
      </c>
      <c r="N1281" s="2">
        <v>-205574</v>
      </c>
      <c r="O1281" t="s">
        <v>3146</v>
      </c>
    </row>
    <row r="1282" spans="1:15" x14ac:dyDescent="0.25">
      <c r="A1282" s="1">
        <v>65028</v>
      </c>
      <c r="B1282" t="s">
        <v>1400</v>
      </c>
      <c r="C1282" t="s">
        <v>35</v>
      </c>
      <c r="D1282" t="s">
        <v>34</v>
      </c>
      <c r="E1282" t="s">
        <v>23</v>
      </c>
      <c r="F1282" t="s">
        <v>63</v>
      </c>
      <c r="G1282" t="s">
        <v>63</v>
      </c>
      <c r="H1282" s="3">
        <v>571876</v>
      </c>
      <c r="I1282" t="s">
        <v>63</v>
      </c>
      <c r="J1282" s="2">
        <v>15450</v>
      </c>
      <c r="K1282" s="2">
        <v>0</v>
      </c>
      <c r="L1282" s="2">
        <v>0</v>
      </c>
      <c r="M1282" s="2">
        <v>-115209</v>
      </c>
      <c r="N1282" s="2">
        <v>-115209</v>
      </c>
      <c r="O1282" t="s">
        <v>1377</v>
      </c>
    </row>
    <row r="1283" spans="1:15" x14ac:dyDescent="0.25">
      <c r="A1283" s="1">
        <v>62017</v>
      </c>
      <c r="B1283" t="s">
        <v>2409</v>
      </c>
      <c r="C1283" t="s">
        <v>35</v>
      </c>
      <c r="D1283" t="s">
        <v>34</v>
      </c>
      <c r="E1283" t="s">
        <v>23</v>
      </c>
      <c r="F1283" t="s">
        <v>63</v>
      </c>
      <c r="G1283" t="s">
        <v>63</v>
      </c>
      <c r="H1283" s="3">
        <v>-2273817</v>
      </c>
      <c r="I1283" t="s">
        <v>63</v>
      </c>
      <c r="J1283" s="2">
        <v>226497</v>
      </c>
      <c r="K1283" s="2">
        <v>0</v>
      </c>
      <c r="L1283" s="2">
        <v>0</v>
      </c>
      <c r="M1283" s="2">
        <v>-99187</v>
      </c>
      <c r="N1283" s="2">
        <v>-409271</v>
      </c>
      <c r="O1283" t="s">
        <v>2281</v>
      </c>
    </row>
    <row r="1284" spans="1:15" x14ac:dyDescent="0.25">
      <c r="A1284" s="1">
        <v>67110</v>
      </c>
      <c r="B1284" t="s">
        <v>4024</v>
      </c>
      <c r="C1284" t="s">
        <v>35</v>
      </c>
      <c r="D1284" t="s">
        <v>34</v>
      </c>
      <c r="E1284" t="s">
        <v>23</v>
      </c>
      <c r="F1284" t="s">
        <v>63</v>
      </c>
      <c r="G1284" t="s">
        <v>63</v>
      </c>
      <c r="H1284" s="3">
        <v>15496850</v>
      </c>
      <c r="I1284" t="s">
        <v>21</v>
      </c>
      <c r="J1284" s="2">
        <v>0</v>
      </c>
      <c r="K1284" s="2">
        <v>0</v>
      </c>
      <c r="L1284" s="2">
        <v>0</v>
      </c>
      <c r="M1284" s="2">
        <v>-498005</v>
      </c>
      <c r="N1284" s="2">
        <v>-498005</v>
      </c>
      <c r="O1284" t="s">
        <v>4020</v>
      </c>
    </row>
    <row r="1285" spans="1:15" x14ac:dyDescent="0.25">
      <c r="A1285" s="1">
        <v>66931</v>
      </c>
      <c r="B1285" t="s">
        <v>808</v>
      </c>
      <c r="C1285" t="s">
        <v>35</v>
      </c>
      <c r="D1285" t="s">
        <v>34</v>
      </c>
      <c r="E1285" t="s">
        <v>23</v>
      </c>
      <c r="F1285" t="s">
        <v>63</v>
      </c>
      <c r="G1285" t="s">
        <v>63</v>
      </c>
      <c r="H1285" s="3">
        <v>1308522</v>
      </c>
      <c r="I1285" t="s">
        <v>63</v>
      </c>
      <c r="J1285" s="2">
        <v>0</v>
      </c>
      <c r="K1285" s="2">
        <v>0</v>
      </c>
      <c r="L1285" s="2">
        <v>0</v>
      </c>
      <c r="M1285" s="2">
        <v>0</v>
      </c>
      <c r="N1285" s="2">
        <v>0</v>
      </c>
      <c r="O1285" t="s">
        <v>4307</v>
      </c>
    </row>
    <row r="1286" spans="1:15" x14ac:dyDescent="0.25">
      <c r="A1286" s="1">
        <v>66561</v>
      </c>
      <c r="B1286" t="s">
        <v>783</v>
      </c>
      <c r="C1286" t="s">
        <v>4306</v>
      </c>
      <c r="D1286" t="s">
        <v>34</v>
      </c>
      <c r="E1286" t="s">
        <v>23</v>
      </c>
      <c r="F1286" t="s">
        <v>63</v>
      </c>
      <c r="G1286" t="s">
        <v>63</v>
      </c>
      <c r="H1286" s="3">
        <v>9922124</v>
      </c>
      <c r="I1286" t="s">
        <v>21</v>
      </c>
      <c r="J1286" s="2">
        <v>0</v>
      </c>
      <c r="K1286" s="2">
        <v>0</v>
      </c>
      <c r="L1286" s="2">
        <v>0</v>
      </c>
      <c r="M1286" s="2">
        <v>-551718</v>
      </c>
      <c r="N1286" s="2">
        <v>-551718</v>
      </c>
      <c r="O1286" t="s">
        <v>4305</v>
      </c>
    </row>
    <row r="1287" spans="1:15" x14ac:dyDescent="0.25">
      <c r="A1287" s="1">
        <v>61002</v>
      </c>
      <c r="B1287" t="s">
        <v>1174</v>
      </c>
      <c r="C1287" t="s">
        <v>35</v>
      </c>
      <c r="D1287" t="s">
        <v>34</v>
      </c>
      <c r="E1287" t="s">
        <v>23</v>
      </c>
      <c r="F1287" t="s">
        <v>63</v>
      </c>
      <c r="G1287" t="s">
        <v>63</v>
      </c>
      <c r="H1287" s="3">
        <v>83910</v>
      </c>
      <c r="I1287" t="s">
        <v>63</v>
      </c>
      <c r="J1287" s="2">
        <v>71793</v>
      </c>
      <c r="K1287" s="2">
        <v>0</v>
      </c>
      <c r="L1287" s="2">
        <v>0</v>
      </c>
      <c r="M1287" s="2">
        <v>-162106</v>
      </c>
      <c r="N1287" s="2">
        <v>-162106</v>
      </c>
      <c r="O1287" t="s">
        <v>1162</v>
      </c>
    </row>
    <row r="1288" spans="1:15" x14ac:dyDescent="0.25">
      <c r="A1288" s="1">
        <v>66058</v>
      </c>
      <c r="B1288" t="s">
        <v>466</v>
      </c>
      <c r="C1288" t="s">
        <v>35</v>
      </c>
      <c r="D1288" t="s">
        <v>34</v>
      </c>
      <c r="E1288" t="s">
        <v>36</v>
      </c>
      <c r="F1288" t="s">
        <v>63</v>
      </c>
      <c r="G1288" t="s">
        <v>63</v>
      </c>
      <c r="H1288" s="3">
        <v>10198594</v>
      </c>
      <c r="I1288" t="s">
        <v>63</v>
      </c>
      <c r="J1288" s="2">
        <v>46908</v>
      </c>
      <c r="K1288" s="2">
        <v>0</v>
      </c>
      <c r="L1288" s="2">
        <v>0</v>
      </c>
      <c r="M1288" s="2">
        <v>-490153</v>
      </c>
      <c r="N1288" s="2">
        <v>-490153</v>
      </c>
      <c r="O1288" t="s">
        <v>440</v>
      </c>
    </row>
    <row r="1289" spans="1:15" x14ac:dyDescent="0.25">
      <c r="A1289" s="1">
        <v>67077</v>
      </c>
      <c r="B1289" t="s">
        <v>4055</v>
      </c>
      <c r="C1289" t="s">
        <v>35</v>
      </c>
      <c r="D1289" t="s">
        <v>34</v>
      </c>
      <c r="E1289" t="s">
        <v>36</v>
      </c>
      <c r="F1289" t="s">
        <v>63</v>
      </c>
      <c r="G1289" t="s">
        <v>63</v>
      </c>
      <c r="H1289" s="3">
        <v>17874312</v>
      </c>
      <c r="I1289" t="s">
        <v>63</v>
      </c>
      <c r="J1289" s="2">
        <v>0</v>
      </c>
      <c r="K1289" s="2">
        <v>69666</v>
      </c>
      <c r="L1289" s="2">
        <v>0</v>
      </c>
      <c r="M1289" s="2">
        <v>-242174</v>
      </c>
      <c r="N1289" s="2">
        <v>-243142</v>
      </c>
      <c r="O1289" t="s">
        <v>4053</v>
      </c>
    </row>
    <row r="1290" spans="1:15" x14ac:dyDescent="0.25">
      <c r="A1290" s="1">
        <v>61759</v>
      </c>
      <c r="B1290" t="s">
        <v>3677</v>
      </c>
      <c r="C1290" t="s">
        <v>35</v>
      </c>
      <c r="D1290" t="s">
        <v>34</v>
      </c>
      <c r="E1290" t="s">
        <v>23</v>
      </c>
      <c r="F1290" t="s">
        <v>63</v>
      </c>
      <c r="G1290" t="s">
        <v>63</v>
      </c>
      <c r="H1290" s="3">
        <v>625341</v>
      </c>
      <c r="I1290" t="s">
        <v>21</v>
      </c>
      <c r="J1290" s="2">
        <v>0</v>
      </c>
      <c r="K1290" s="2">
        <v>0</v>
      </c>
      <c r="L1290" s="2">
        <v>0</v>
      </c>
      <c r="M1290" s="2">
        <v>-283164</v>
      </c>
      <c r="N1290" s="2">
        <v>-283164</v>
      </c>
      <c r="O1290" t="s">
        <v>3675</v>
      </c>
    </row>
    <row r="1291" spans="1:15" x14ac:dyDescent="0.25">
      <c r="A1291" s="1">
        <v>66319</v>
      </c>
      <c r="B1291" t="s">
        <v>1517</v>
      </c>
      <c r="C1291" t="s">
        <v>35</v>
      </c>
      <c r="D1291" t="s">
        <v>34</v>
      </c>
      <c r="E1291" t="s">
        <v>23</v>
      </c>
      <c r="F1291" t="s">
        <v>63</v>
      </c>
      <c r="G1291" t="s">
        <v>63</v>
      </c>
      <c r="H1291" s="3">
        <v>3972092</v>
      </c>
      <c r="I1291" t="s">
        <v>63</v>
      </c>
      <c r="J1291" s="2">
        <v>9854</v>
      </c>
      <c r="K1291" s="2">
        <v>0</v>
      </c>
      <c r="L1291" s="2">
        <v>0</v>
      </c>
      <c r="M1291" s="2">
        <v>-183308</v>
      </c>
      <c r="N1291" s="2">
        <v>-183308</v>
      </c>
      <c r="O1291" t="s">
        <v>1496</v>
      </c>
    </row>
    <row r="1292" spans="1:15" x14ac:dyDescent="0.25">
      <c r="A1292" s="1">
        <v>67309</v>
      </c>
      <c r="B1292" t="s">
        <v>953</v>
      </c>
      <c r="C1292" t="s">
        <v>20</v>
      </c>
      <c r="D1292" t="s">
        <v>34</v>
      </c>
      <c r="E1292" t="s">
        <v>36</v>
      </c>
      <c r="F1292" t="s">
        <v>21</v>
      </c>
      <c r="G1292" t="s">
        <v>63</v>
      </c>
      <c r="H1292" s="3">
        <v>2577218</v>
      </c>
      <c r="I1292" t="s">
        <v>21</v>
      </c>
      <c r="J1292" s="2">
        <v>0</v>
      </c>
      <c r="K1292" s="2">
        <v>0</v>
      </c>
      <c r="L1292" s="2">
        <v>0</v>
      </c>
      <c r="M1292" s="2">
        <v>-163125</v>
      </c>
      <c r="N1292" s="2">
        <v>-163125</v>
      </c>
      <c r="O1292" t="s">
        <v>933</v>
      </c>
    </row>
    <row r="1293" spans="1:15" x14ac:dyDescent="0.25">
      <c r="A1293" s="1">
        <v>66960</v>
      </c>
      <c r="B1293" t="s">
        <v>1909</v>
      </c>
      <c r="C1293" t="s">
        <v>35</v>
      </c>
      <c r="D1293" t="s">
        <v>34</v>
      </c>
      <c r="E1293" t="s">
        <v>23</v>
      </c>
      <c r="F1293" t="s">
        <v>63</v>
      </c>
      <c r="G1293" t="s">
        <v>63</v>
      </c>
      <c r="H1293" s="3">
        <v>7738215</v>
      </c>
      <c r="I1293" t="s">
        <v>21</v>
      </c>
      <c r="J1293" s="2">
        <v>0</v>
      </c>
      <c r="K1293" s="2">
        <v>0</v>
      </c>
      <c r="L1293" s="2">
        <v>0</v>
      </c>
      <c r="M1293" s="2">
        <v>-1413788</v>
      </c>
      <c r="N1293" s="2">
        <v>-1413788</v>
      </c>
      <c r="O1293" t="s">
        <v>1907</v>
      </c>
    </row>
    <row r="1294" spans="1:15" x14ac:dyDescent="0.25">
      <c r="A1294" s="1">
        <v>62464</v>
      </c>
      <c r="B1294" t="s">
        <v>2753</v>
      </c>
      <c r="C1294" t="s">
        <v>35</v>
      </c>
      <c r="D1294" t="s">
        <v>34</v>
      </c>
      <c r="E1294" t="s">
        <v>23</v>
      </c>
      <c r="F1294" t="s">
        <v>63</v>
      </c>
      <c r="G1294" t="s">
        <v>63</v>
      </c>
      <c r="H1294" s="3">
        <v>1685958</v>
      </c>
      <c r="I1294" t="s">
        <v>63</v>
      </c>
      <c r="J1294" s="2">
        <v>85372</v>
      </c>
      <c r="K1294" s="2">
        <v>0</v>
      </c>
      <c r="L1294" s="2">
        <v>0</v>
      </c>
      <c r="M1294" s="2">
        <v>-179561</v>
      </c>
      <c r="N1294" s="2">
        <v>-179561</v>
      </c>
      <c r="O1294" t="s">
        <v>2726</v>
      </c>
    </row>
    <row r="1295" spans="1:15" x14ac:dyDescent="0.25">
      <c r="A1295" s="1">
        <v>63543</v>
      </c>
      <c r="B1295" t="s">
        <v>2939</v>
      </c>
      <c r="C1295" t="s">
        <v>35</v>
      </c>
      <c r="D1295" t="s">
        <v>34</v>
      </c>
      <c r="E1295" t="s">
        <v>23</v>
      </c>
      <c r="F1295" t="s">
        <v>63</v>
      </c>
      <c r="G1295" t="s">
        <v>63</v>
      </c>
      <c r="H1295" s="3">
        <v>3691392</v>
      </c>
      <c r="I1295" t="s">
        <v>63</v>
      </c>
      <c r="J1295" s="2">
        <v>76246</v>
      </c>
      <c r="K1295" s="2">
        <v>0</v>
      </c>
      <c r="L1295" s="2">
        <v>0</v>
      </c>
      <c r="M1295" s="2">
        <v>-318584</v>
      </c>
      <c r="N1295" s="2">
        <v>-318584</v>
      </c>
      <c r="O1295" t="s">
        <v>4304</v>
      </c>
    </row>
    <row r="1296" spans="1:15" x14ac:dyDescent="0.25">
      <c r="A1296" s="1">
        <v>63504</v>
      </c>
      <c r="B1296" t="s">
        <v>2931</v>
      </c>
      <c r="C1296" t="s">
        <v>35</v>
      </c>
      <c r="D1296" t="s">
        <v>34</v>
      </c>
      <c r="E1296" t="s">
        <v>36</v>
      </c>
      <c r="F1296" t="s">
        <v>63</v>
      </c>
      <c r="G1296" t="s">
        <v>63</v>
      </c>
      <c r="H1296" s="3">
        <v>-738043</v>
      </c>
      <c r="I1296" t="s">
        <v>63</v>
      </c>
      <c r="J1296" s="2">
        <v>22709</v>
      </c>
      <c r="K1296" s="2">
        <v>0</v>
      </c>
      <c r="L1296" s="2">
        <v>0</v>
      </c>
      <c r="M1296" s="2">
        <v>-330433</v>
      </c>
      <c r="N1296" s="2">
        <v>-330433</v>
      </c>
      <c r="O1296" t="s">
        <v>2897</v>
      </c>
    </row>
    <row r="1297" spans="1:15" x14ac:dyDescent="0.25">
      <c r="A1297" s="1">
        <v>65585</v>
      </c>
      <c r="B1297" t="s">
        <v>1777</v>
      </c>
      <c r="C1297" t="s">
        <v>35</v>
      </c>
      <c r="D1297" t="s">
        <v>34</v>
      </c>
      <c r="E1297" t="s">
        <v>23</v>
      </c>
      <c r="F1297" t="s">
        <v>63</v>
      </c>
      <c r="G1297" t="s">
        <v>63</v>
      </c>
      <c r="H1297" s="3">
        <v>5950483</v>
      </c>
      <c r="I1297" t="s">
        <v>21</v>
      </c>
      <c r="J1297" s="2">
        <v>0</v>
      </c>
      <c r="K1297" s="2">
        <v>0</v>
      </c>
      <c r="L1297" s="2">
        <v>0</v>
      </c>
      <c r="M1297" s="2">
        <v>-450111</v>
      </c>
      <c r="N1297" s="2">
        <v>-450111</v>
      </c>
      <c r="O1297" t="s">
        <v>1767</v>
      </c>
    </row>
    <row r="1298" spans="1:15" x14ac:dyDescent="0.25">
      <c r="A1298" s="1">
        <v>66376</v>
      </c>
      <c r="B1298" t="s">
        <v>925</v>
      </c>
      <c r="C1298" t="s">
        <v>35</v>
      </c>
      <c r="D1298" t="s">
        <v>34</v>
      </c>
      <c r="E1298" t="s">
        <v>36</v>
      </c>
      <c r="F1298" t="s">
        <v>63</v>
      </c>
      <c r="G1298" t="s">
        <v>63</v>
      </c>
      <c r="H1298" s="3">
        <v>5513614</v>
      </c>
      <c r="I1298" t="s">
        <v>21</v>
      </c>
      <c r="J1298" s="2">
        <v>0</v>
      </c>
      <c r="K1298" s="2">
        <v>0</v>
      </c>
      <c r="L1298" s="2">
        <v>0</v>
      </c>
      <c r="M1298" s="2">
        <v>-419369</v>
      </c>
      <c r="N1298" s="2">
        <v>-419369</v>
      </c>
      <c r="O1298" t="s">
        <v>923</v>
      </c>
    </row>
    <row r="1299" spans="1:15" x14ac:dyDescent="0.25">
      <c r="A1299" s="1">
        <v>66288</v>
      </c>
      <c r="B1299" t="s">
        <v>1698</v>
      </c>
      <c r="C1299" t="s">
        <v>35</v>
      </c>
      <c r="D1299" t="s">
        <v>34</v>
      </c>
      <c r="E1299" t="s">
        <v>23</v>
      </c>
      <c r="F1299" t="s">
        <v>63</v>
      </c>
      <c r="G1299" t="s">
        <v>63</v>
      </c>
      <c r="H1299" s="3">
        <v>10304982</v>
      </c>
      <c r="I1299" t="s">
        <v>63</v>
      </c>
      <c r="J1299" s="2">
        <v>415840</v>
      </c>
      <c r="K1299" s="2">
        <v>0</v>
      </c>
      <c r="L1299" s="2">
        <v>0</v>
      </c>
      <c r="M1299" s="2">
        <v>-305946</v>
      </c>
      <c r="N1299" s="2">
        <v>-305946</v>
      </c>
      <c r="O1299" t="s">
        <v>1694</v>
      </c>
    </row>
    <row r="1300" spans="1:15" x14ac:dyDescent="0.25">
      <c r="A1300" s="1">
        <v>67078</v>
      </c>
      <c r="B1300" t="s">
        <v>4057</v>
      </c>
      <c r="C1300" t="s">
        <v>35</v>
      </c>
      <c r="D1300" t="s">
        <v>34</v>
      </c>
      <c r="E1300" t="s">
        <v>23</v>
      </c>
      <c r="F1300" t="s">
        <v>63</v>
      </c>
      <c r="G1300" t="s">
        <v>63</v>
      </c>
      <c r="H1300" s="3">
        <v>10087075</v>
      </c>
      <c r="I1300" t="s">
        <v>63</v>
      </c>
      <c r="J1300" s="2">
        <v>0</v>
      </c>
      <c r="K1300" s="2">
        <v>51117</v>
      </c>
      <c r="L1300" s="2">
        <v>0</v>
      </c>
      <c r="M1300" s="2">
        <v>-427061</v>
      </c>
      <c r="N1300" s="2">
        <v>-427061</v>
      </c>
      <c r="O1300" t="s">
        <v>4053</v>
      </c>
    </row>
    <row r="1301" spans="1:15" x14ac:dyDescent="0.25">
      <c r="A1301" s="1">
        <v>66672</v>
      </c>
      <c r="B1301" t="s">
        <v>1723</v>
      </c>
      <c r="C1301" t="s">
        <v>35</v>
      </c>
      <c r="D1301" t="s">
        <v>34</v>
      </c>
      <c r="E1301" t="s">
        <v>36</v>
      </c>
      <c r="F1301" t="s">
        <v>63</v>
      </c>
      <c r="G1301" t="s">
        <v>63</v>
      </c>
      <c r="H1301" s="3">
        <v>9776953</v>
      </c>
      <c r="I1301" t="s">
        <v>21</v>
      </c>
      <c r="J1301" s="2">
        <v>0</v>
      </c>
      <c r="K1301" s="2">
        <v>0</v>
      </c>
      <c r="L1301" s="2">
        <v>0</v>
      </c>
      <c r="M1301" s="2">
        <v>-559017</v>
      </c>
      <c r="N1301" s="2">
        <v>-561517</v>
      </c>
      <c r="O1301" t="s">
        <v>1713</v>
      </c>
    </row>
    <row r="1302" spans="1:15" x14ac:dyDescent="0.25">
      <c r="A1302" s="1">
        <v>61854</v>
      </c>
      <c r="B1302" t="s">
        <v>875</v>
      </c>
      <c r="C1302" t="s">
        <v>35</v>
      </c>
      <c r="D1302" t="s">
        <v>34</v>
      </c>
      <c r="E1302" t="s">
        <v>36</v>
      </c>
      <c r="F1302" t="s">
        <v>63</v>
      </c>
      <c r="G1302" t="s">
        <v>63</v>
      </c>
      <c r="H1302" s="3">
        <v>1901688</v>
      </c>
      <c r="I1302" t="s">
        <v>63</v>
      </c>
      <c r="J1302" s="2">
        <v>73847</v>
      </c>
      <c r="K1302" s="2">
        <v>0</v>
      </c>
      <c r="L1302" s="2">
        <v>0</v>
      </c>
      <c r="M1302" s="2">
        <v>-458473</v>
      </c>
      <c r="N1302" s="2">
        <v>-458473</v>
      </c>
      <c r="O1302" t="s">
        <v>865</v>
      </c>
    </row>
    <row r="1303" spans="1:15" x14ac:dyDescent="0.25">
      <c r="A1303" s="1">
        <v>64729</v>
      </c>
      <c r="B1303" t="s">
        <v>1656</v>
      </c>
      <c r="C1303" t="s">
        <v>35</v>
      </c>
      <c r="D1303" t="s">
        <v>34</v>
      </c>
      <c r="E1303" t="s">
        <v>23</v>
      </c>
      <c r="F1303" t="s">
        <v>63</v>
      </c>
      <c r="G1303" t="s">
        <v>63</v>
      </c>
      <c r="H1303" s="3">
        <v>15529426</v>
      </c>
      <c r="I1303" t="s">
        <v>63</v>
      </c>
      <c r="J1303" s="2">
        <v>0</v>
      </c>
      <c r="K1303" s="2">
        <v>8019</v>
      </c>
      <c r="L1303" s="2">
        <v>0</v>
      </c>
      <c r="M1303" s="2">
        <v>-614203</v>
      </c>
      <c r="N1303" s="2">
        <v>-614203</v>
      </c>
      <c r="O1303" t="s">
        <v>1646</v>
      </c>
    </row>
    <row r="1304" spans="1:15" x14ac:dyDescent="0.25">
      <c r="A1304" s="1">
        <v>64443</v>
      </c>
      <c r="B1304" t="s">
        <v>1238</v>
      </c>
      <c r="C1304" t="s">
        <v>35</v>
      </c>
      <c r="D1304" t="s">
        <v>34</v>
      </c>
      <c r="E1304" t="s">
        <v>23</v>
      </c>
      <c r="F1304" t="s">
        <v>63</v>
      </c>
      <c r="G1304" t="s">
        <v>63</v>
      </c>
      <c r="H1304" s="3">
        <v>6333438</v>
      </c>
      <c r="I1304" t="s">
        <v>63</v>
      </c>
      <c r="J1304" s="2">
        <v>230749</v>
      </c>
      <c r="K1304" s="2">
        <v>0</v>
      </c>
      <c r="L1304" s="2">
        <v>0</v>
      </c>
      <c r="M1304" s="2">
        <v>-176267</v>
      </c>
      <c r="N1304" s="2">
        <v>-177865</v>
      </c>
      <c r="O1304" t="s">
        <v>4303</v>
      </c>
    </row>
    <row r="1305" spans="1:15" x14ac:dyDescent="0.25">
      <c r="A1305" s="1">
        <v>62288</v>
      </c>
      <c r="B1305" t="s">
        <v>3794</v>
      </c>
      <c r="C1305" t="s">
        <v>35</v>
      </c>
      <c r="D1305" t="s">
        <v>34</v>
      </c>
      <c r="E1305" t="s">
        <v>36</v>
      </c>
      <c r="F1305" t="s">
        <v>63</v>
      </c>
      <c r="G1305" t="s">
        <v>63</v>
      </c>
      <c r="H1305" s="3">
        <v>760456</v>
      </c>
      <c r="I1305" t="s">
        <v>63</v>
      </c>
      <c r="J1305" s="2">
        <v>29833</v>
      </c>
      <c r="K1305" s="2">
        <v>0</v>
      </c>
      <c r="L1305" s="2">
        <v>0</v>
      </c>
      <c r="M1305" s="2">
        <v>-55471</v>
      </c>
      <c r="N1305" s="2">
        <v>-55471</v>
      </c>
      <c r="O1305" t="s">
        <v>3777</v>
      </c>
    </row>
    <row r="1306" spans="1:15" x14ac:dyDescent="0.25">
      <c r="A1306" s="1">
        <v>62499</v>
      </c>
      <c r="B1306" t="s">
        <v>2585</v>
      </c>
      <c r="C1306" t="s">
        <v>35</v>
      </c>
      <c r="D1306" t="s">
        <v>34</v>
      </c>
      <c r="E1306" t="s">
        <v>23</v>
      </c>
      <c r="F1306" t="s">
        <v>63</v>
      </c>
      <c r="G1306" t="s">
        <v>63</v>
      </c>
      <c r="H1306" s="3">
        <v>1467012</v>
      </c>
      <c r="I1306" t="s">
        <v>63</v>
      </c>
      <c r="J1306" s="2">
        <v>45432</v>
      </c>
      <c r="K1306" s="2">
        <v>0</v>
      </c>
      <c r="L1306" s="2">
        <v>0</v>
      </c>
      <c r="M1306" s="2">
        <v>-72725</v>
      </c>
      <c r="N1306" s="2">
        <v>-72725</v>
      </c>
      <c r="O1306" t="s">
        <v>27</v>
      </c>
    </row>
    <row r="1307" spans="1:15" x14ac:dyDescent="0.25">
      <c r="A1307" s="1">
        <v>64808</v>
      </c>
      <c r="B1307" t="s">
        <v>387</v>
      </c>
      <c r="C1307" t="s">
        <v>35</v>
      </c>
      <c r="D1307" t="s">
        <v>34</v>
      </c>
      <c r="E1307" t="s">
        <v>36</v>
      </c>
      <c r="F1307" t="s">
        <v>63</v>
      </c>
      <c r="G1307" t="s">
        <v>63</v>
      </c>
      <c r="H1307" s="3">
        <v>199895</v>
      </c>
      <c r="I1307" t="s">
        <v>63</v>
      </c>
      <c r="J1307" s="2">
        <v>70966</v>
      </c>
      <c r="K1307" s="2">
        <v>0</v>
      </c>
      <c r="L1307" s="2">
        <v>0</v>
      </c>
      <c r="M1307" s="2">
        <v>-186733</v>
      </c>
      <c r="N1307" s="2">
        <v>-186733</v>
      </c>
      <c r="O1307" t="s">
        <v>378</v>
      </c>
    </row>
    <row r="1308" spans="1:15" x14ac:dyDescent="0.25">
      <c r="A1308" s="1">
        <v>65778</v>
      </c>
      <c r="B1308" t="s">
        <v>3827</v>
      </c>
      <c r="C1308" t="s">
        <v>35</v>
      </c>
      <c r="D1308" t="s">
        <v>34</v>
      </c>
      <c r="E1308" t="s">
        <v>23</v>
      </c>
      <c r="F1308" t="s">
        <v>63</v>
      </c>
      <c r="G1308" t="s">
        <v>63</v>
      </c>
      <c r="H1308" s="3">
        <v>8480629</v>
      </c>
      <c r="I1308" t="s">
        <v>63</v>
      </c>
      <c r="J1308" s="2">
        <v>26266</v>
      </c>
      <c r="K1308" s="2">
        <v>0</v>
      </c>
      <c r="L1308" s="2">
        <v>0</v>
      </c>
      <c r="M1308" s="2">
        <v>-514957</v>
      </c>
      <c r="N1308" s="2">
        <v>-514957</v>
      </c>
      <c r="O1308" t="s">
        <v>3823</v>
      </c>
    </row>
    <row r="1309" spans="1:15" x14ac:dyDescent="0.25">
      <c r="A1309" s="1">
        <v>60400</v>
      </c>
      <c r="B1309" t="s">
        <v>3512</v>
      </c>
      <c r="C1309" t="s">
        <v>35</v>
      </c>
      <c r="D1309" t="s">
        <v>34</v>
      </c>
      <c r="E1309" t="s">
        <v>23</v>
      </c>
      <c r="F1309" t="s">
        <v>63</v>
      </c>
      <c r="G1309" t="s">
        <v>63</v>
      </c>
      <c r="H1309" s="3">
        <v>-27364</v>
      </c>
      <c r="I1309" t="s">
        <v>63</v>
      </c>
      <c r="J1309" s="2">
        <v>0</v>
      </c>
      <c r="K1309" s="2">
        <v>47555</v>
      </c>
      <c r="L1309" s="2">
        <v>0</v>
      </c>
      <c r="M1309" s="2">
        <v>-14374</v>
      </c>
      <c r="N1309" s="2">
        <v>-14374</v>
      </c>
      <c r="O1309" t="s">
        <v>3488</v>
      </c>
    </row>
    <row r="1310" spans="1:15" x14ac:dyDescent="0.25">
      <c r="A1310" s="1">
        <v>62289</v>
      </c>
      <c r="B1310" t="s">
        <v>1076</v>
      </c>
      <c r="C1310" t="s">
        <v>35</v>
      </c>
      <c r="D1310" t="s">
        <v>34</v>
      </c>
      <c r="E1310" t="s">
        <v>23</v>
      </c>
      <c r="F1310" t="s">
        <v>63</v>
      </c>
      <c r="G1310" t="s">
        <v>63</v>
      </c>
      <c r="H1310" s="3">
        <v>3105038</v>
      </c>
      <c r="I1310" t="s">
        <v>21</v>
      </c>
      <c r="J1310" s="2">
        <v>0</v>
      </c>
      <c r="K1310" s="2">
        <v>0</v>
      </c>
      <c r="L1310" s="2">
        <v>0</v>
      </c>
      <c r="M1310" s="2">
        <v>-161410</v>
      </c>
      <c r="N1310" s="2">
        <v>-161410</v>
      </c>
      <c r="O1310" t="s">
        <v>1071</v>
      </c>
    </row>
    <row r="1311" spans="1:15" x14ac:dyDescent="0.25">
      <c r="A1311" s="1">
        <v>62540</v>
      </c>
      <c r="B1311" t="s">
        <v>997</v>
      </c>
      <c r="C1311" t="s">
        <v>35</v>
      </c>
      <c r="D1311" t="s">
        <v>34</v>
      </c>
      <c r="E1311" t="s">
        <v>23</v>
      </c>
      <c r="F1311" t="s">
        <v>63</v>
      </c>
      <c r="G1311" t="s">
        <v>63</v>
      </c>
      <c r="H1311" s="3">
        <v>2379254</v>
      </c>
      <c r="I1311" t="s">
        <v>63</v>
      </c>
      <c r="J1311" s="2">
        <v>0</v>
      </c>
      <c r="K1311" s="2">
        <v>456937</v>
      </c>
      <c r="L1311" s="2">
        <v>0</v>
      </c>
      <c r="M1311" s="2">
        <v>551566</v>
      </c>
      <c r="N1311" s="2">
        <v>534578</v>
      </c>
      <c r="O1311" t="s">
        <v>4302</v>
      </c>
    </row>
    <row r="1312" spans="1:15" x14ac:dyDescent="0.25">
      <c r="A1312" s="1">
        <v>65587</v>
      </c>
      <c r="B1312" t="s">
        <v>1803</v>
      </c>
      <c r="C1312" t="s">
        <v>35</v>
      </c>
      <c r="D1312" t="s">
        <v>34</v>
      </c>
      <c r="E1312" t="s">
        <v>36</v>
      </c>
      <c r="F1312" t="s">
        <v>63</v>
      </c>
      <c r="G1312" t="s">
        <v>63</v>
      </c>
      <c r="H1312" s="3">
        <v>12812485</v>
      </c>
      <c r="I1312" t="s">
        <v>21</v>
      </c>
      <c r="J1312" s="2">
        <v>0</v>
      </c>
      <c r="K1312" s="2">
        <v>0</v>
      </c>
      <c r="L1312" s="2">
        <v>0</v>
      </c>
      <c r="M1312" s="2">
        <v>-676948</v>
      </c>
      <c r="N1312" s="2">
        <v>-676948</v>
      </c>
      <c r="O1312" t="s">
        <v>1787</v>
      </c>
    </row>
    <row r="1313" spans="1:15" x14ac:dyDescent="0.25">
      <c r="A1313" s="1">
        <v>61736</v>
      </c>
      <c r="B1313" t="s">
        <v>538</v>
      </c>
      <c r="C1313" t="s">
        <v>35</v>
      </c>
      <c r="D1313" t="s">
        <v>34</v>
      </c>
      <c r="E1313" t="s">
        <v>23</v>
      </c>
      <c r="F1313" t="s">
        <v>63</v>
      </c>
      <c r="G1313" t="s">
        <v>63</v>
      </c>
      <c r="H1313" s="3">
        <v>1881256</v>
      </c>
      <c r="I1313" t="s">
        <v>21</v>
      </c>
      <c r="J1313" s="2">
        <v>0</v>
      </c>
      <c r="K1313" s="2">
        <v>0</v>
      </c>
      <c r="L1313" s="2">
        <v>0</v>
      </c>
      <c r="M1313" s="2">
        <v>-192971</v>
      </c>
      <c r="N1313" s="2">
        <v>-192971</v>
      </c>
      <c r="O1313" t="s">
        <v>533</v>
      </c>
    </row>
    <row r="1314" spans="1:15" x14ac:dyDescent="0.25">
      <c r="A1314" s="1">
        <v>64934</v>
      </c>
      <c r="B1314" t="s">
        <v>344</v>
      </c>
      <c r="C1314" t="s">
        <v>35</v>
      </c>
      <c r="D1314" t="s">
        <v>34</v>
      </c>
      <c r="E1314" t="s">
        <v>23</v>
      </c>
      <c r="F1314" t="s">
        <v>63</v>
      </c>
      <c r="G1314" t="s">
        <v>63</v>
      </c>
      <c r="H1314" s="3">
        <v>4494820</v>
      </c>
      <c r="I1314" t="s">
        <v>63</v>
      </c>
      <c r="J1314" s="2">
        <v>52155</v>
      </c>
      <c r="K1314" s="2">
        <v>0</v>
      </c>
      <c r="L1314" s="2">
        <v>0</v>
      </c>
      <c r="M1314" s="2">
        <v>-304577</v>
      </c>
      <c r="N1314" s="2">
        <v>-304577</v>
      </c>
      <c r="O1314" t="s">
        <v>4301</v>
      </c>
    </row>
    <row r="1315" spans="1:15" x14ac:dyDescent="0.25">
      <c r="A1315" s="1">
        <v>61651</v>
      </c>
      <c r="B1315" t="s">
        <v>864</v>
      </c>
      <c r="C1315" t="s">
        <v>35</v>
      </c>
      <c r="D1315" t="s">
        <v>34</v>
      </c>
      <c r="E1315" t="s">
        <v>36</v>
      </c>
      <c r="F1315" t="s">
        <v>63</v>
      </c>
      <c r="G1315" t="s">
        <v>63</v>
      </c>
      <c r="H1315" s="3">
        <v>986628</v>
      </c>
      <c r="I1315" t="s">
        <v>21</v>
      </c>
      <c r="J1315" s="2">
        <v>0</v>
      </c>
      <c r="K1315" s="2">
        <v>0</v>
      </c>
      <c r="L1315" s="2">
        <v>0</v>
      </c>
      <c r="M1315" s="2">
        <v>-279716</v>
      </c>
      <c r="N1315" s="2">
        <v>-279716</v>
      </c>
      <c r="O1315" t="s">
        <v>4300</v>
      </c>
    </row>
    <row r="1316" spans="1:15" x14ac:dyDescent="0.25">
      <c r="A1316" s="1">
        <v>67469</v>
      </c>
      <c r="B1316" t="s">
        <v>590</v>
      </c>
      <c r="C1316" t="s">
        <v>35</v>
      </c>
      <c r="D1316" t="s">
        <v>34</v>
      </c>
      <c r="E1316" t="s">
        <v>23</v>
      </c>
      <c r="F1316" t="s">
        <v>63</v>
      </c>
      <c r="G1316" t="s">
        <v>63</v>
      </c>
      <c r="H1316" s="3">
        <v>561322</v>
      </c>
      <c r="I1316" t="s">
        <v>63</v>
      </c>
      <c r="J1316" s="2">
        <v>0</v>
      </c>
      <c r="K1316" s="2">
        <v>0</v>
      </c>
      <c r="L1316" s="2">
        <v>0</v>
      </c>
      <c r="M1316" s="2">
        <v>-800</v>
      </c>
      <c r="N1316" s="2">
        <v>-800</v>
      </c>
      <c r="O1316" t="s">
        <v>571</v>
      </c>
    </row>
    <row r="1317" spans="1:15" x14ac:dyDescent="0.25">
      <c r="A1317" s="1">
        <v>61856</v>
      </c>
      <c r="B1317" t="s">
        <v>877</v>
      </c>
      <c r="C1317" t="s">
        <v>35</v>
      </c>
      <c r="D1317" t="s">
        <v>34</v>
      </c>
      <c r="E1317" t="s">
        <v>36</v>
      </c>
      <c r="F1317" t="s">
        <v>63</v>
      </c>
      <c r="G1317" t="s">
        <v>63</v>
      </c>
      <c r="H1317" s="3">
        <v>1160422</v>
      </c>
      <c r="I1317" t="s">
        <v>63</v>
      </c>
      <c r="J1317" s="2">
        <v>143335</v>
      </c>
      <c r="K1317" s="2">
        <v>0</v>
      </c>
      <c r="L1317" s="2">
        <v>0</v>
      </c>
      <c r="M1317" s="2">
        <v>-139999</v>
      </c>
      <c r="N1317" s="2">
        <v>-139999</v>
      </c>
      <c r="O1317" t="s">
        <v>865</v>
      </c>
    </row>
    <row r="1318" spans="1:15" x14ac:dyDescent="0.25">
      <c r="A1318" s="1">
        <v>64033</v>
      </c>
      <c r="B1318" t="s">
        <v>156</v>
      </c>
      <c r="C1318" t="s">
        <v>35</v>
      </c>
      <c r="D1318" t="s">
        <v>34</v>
      </c>
      <c r="E1318" t="s">
        <v>23</v>
      </c>
      <c r="F1318" t="s">
        <v>63</v>
      </c>
      <c r="G1318" t="s">
        <v>63</v>
      </c>
      <c r="H1318" s="3">
        <v>4989396</v>
      </c>
      <c r="I1318" t="s">
        <v>63</v>
      </c>
      <c r="J1318" s="2">
        <v>39004</v>
      </c>
      <c r="K1318" s="2">
        <v>0</v>
      </c>
      <c r="L1318" s="2">
        <v>0</v>
      </c>
      <c r="M1318" s="2">
        <v>-301557</v>
      </c>
      <c r="N1318" s="2">
        <v>-301557</v>
      </c>
      <c r="O1318" t="s">
        <v>118</v>
      </c>
    </row>
    <row r="1319" spans="1:15" x14ac:dyDescent="0.25">
      <c r="A1319" s="1">
        <v>64464</v>
      </c>
      <c r="B1319" t="s">
        <v>4244</v>
      </c>
      <c r="C1319" t="s">
        <v>35</v>
      </c>
      <c r="D1319" t="s">
        <v>34</v>
      </c>
      <c r="E1319" t="s">
        <v>36</v>
      </c>
      <c r="F1319" t="s">
        <v>63</v>
      </c>
      <c r="G1319" t="s">
        <v>63</v>
      </c>
      <c r="H1319" s="3">
        <v>8075233</v>
      </c>
      <c r="I1319" t="s">
        <v>21</v>
      </c>
      <c r="J1319" s="2">
        <v>0</v>
      </c>
      <c r="K1319" s="2">
        <v>0</v>
      </c>
      <c r="L1319" s="2">
        <v>0</v>
      </c>
      <c r="M1319" s="2">
        <v>-615080</v>
      </c>
      <c r="N1319" s="2">
        <v>-615080</v>
      </c>
      <c r="O1319" t="s">
        <v>4232</v>
      </c>
    </row>
    <row r="1320" spans="1:15" x14ac:dyDescent="0.25">
      <c r="A1320" s="1">
        <v>64981</v>
      </c>
      <c r="B1320" t="s">
        <v>1457</v>
      </c>
      <c r="C1320" t="s">
        <v>35</v>
      </c>
      <c r="D1320" t="s">
        <v>34</v>
      </c>
      <c r="E1320" t="s">
        <v>23</v>
      </c>
      <c r="F1320" t="s">
        <v>63</v>
      </c>
      <c r="G1320" t="s">
        <v>63</v>
      </c>
      <c r="H1320" s="3">
        <v>2705880</v>
      </c>
      <c r="I1320" t="s">
        <v>63</v>
      </c>
      <c r="J1320" s="2">
        <v>107721</v>
      </c>
      <c r="K1320" s="2">
        <v>0</v>
      </c>
      <c r="L1320" s="2">
        <v>0</v>
      </c>
      <c r="M1320" s="2">
        <v>-190326</v>
      </c>
      <c r="N1320" s="2">
        <v>-190326</v>
      </c>
      <c r="O1320" t="s">
        <v>1453</v>
      </c>
    </row>
    <row r="1321" spans="1:15" x14ac:dyDescent="0.25">
      <c r="A1321" s="1">
        <v>65018</v>
      </c>
      <c r="B1321" t="s">
        <v>1346</v>
      </c>
      <c r="C1321" t="s">
        <v>35</v>
      </c>
      <c r="D1321" t="s">
        <v>34</v>
      </c>
      <c r="E1321" t="s">
        <v>36</v>
      </c>
      <c r="F1321" t="s">
        <v>63</v>
      </c>
      <c r="G1321" t="s">
        <v>63</v>
      </c>
      <c r="H1321" s="3">
        <v>2578129</v>
      </c>
      <c r="I1321" t="s">
        <v>63</v>
      </c>
      <c r="J1321" s="2">
        <v>50552</v>
      </c>
      <c r="K1321" s="2">
        <v>0</v>
      </c>
      <c r="L1321" s="2">
        <v>0</v>
      </c>
      <c r="M1321" s="2">
        <v>-132774</v>
      </c>
      <c r="N1321" s="2">
        <v>-132774</v>
      </c>
      <c r="O1321" t="s">
        <v>4299</v>
      </c>
    </row>
    <row r="1322" spans="1:15" x14ac:dyDescent="0.25">
      <c r="A1322" s="1">
        <v>61125</v>
      </c>
      <c r="B1322" t="s">
        <v>4298</v>
      </c>
      <c r="C1322" t="s">
        <v>35</v>
      </c>
      <c r="D1322" t="s">
        <v>34</v>
      </c>
      <c r="E1322" t="s">
        <v>36</v>
      </c>
      <c r="F1322" t="s">
        <v>21</v>
      </c>
      <c r="G1322" t="s">
        <v>21</v>
      </c>
      <c r="H1322" s="3">
        <v>304341</v>
      </c>
      <c r="I1322" t="s">
        <v>63</v>
      </c>
      <c r="J1322" s="2">
        <v>20825</v>
      </c>
      <c r="K1322" s="2">
        <v>0</v>
      </c>
      <c r="L1322" s="2">
        <v>0</v>
      </c>
      <c r="M1322" s="2">
        <v>-189502</v>
      </c>
      <c r="N1322" s="2">
        <v>-189502</v>
      </c>
      <c r="O1322" t="s">
        <v>846</v>
      </c>
    </row>
    <row r="1323" spans="1:15" x14ac:dyDescent="0.25">
      <c r="A1323" s="1">
        <v>66186</v>
      </c>
      <c r="B1323" t="s">
        <v>1559</v>
      </c>
      <c r="C1323" t="s">
        <v>35</v>
      </c>
      <c r="D1323" t="s">
        <v>34</v>
      </c>
      <c r="E1323" t="s">
        <v>23</v>
      </c>
      <c r="F1323" t="s">
        <v>63</v>
      </c>
      <c r="G1323" t="s">
        <v>63</v>
      </c>
      <c r="H1323" s="3">
        <v>4768545</v>
      </c>
      <c r="I1323" t="s">
        <v>21</v>
      </c>
      <c r="J1323" s="2">
        <v>0</v>
      </c>
      <c r="K1323" s="2">
        <v>0</v>
      </c>
      <c r="L1323" s="2">
        <v>0</v>
      </c>
      <c r="M1323" s="2">
        <v>-271472</v>
      </c>
      <c r="N1323" s="2">
        <v>-271472</v>
      </c>
      <c r="O1323" t="s">
        <v>1553</v>
      </c>
    </row>
    <row r="1324" spans="1:15" x14ac:dyDescent="0.25">
      <c r="A1324" s="1">
        <v>65648</v>
      </c>
      <c r="B1324" t="s">
        <v>1491</v>
      </c>
      <c r="C1324" t="s">
        <v>35</v>
      </c>
      <c r="D1324" t="s">
        <v>34</v>
      </c>
      <c r="E1324" t="s">
        <v>36</v>
      </c>
      <c r="F1324" t="s">
        <v>63</v>
      </c>
      <c r="G1324" t="s">
        <v>63</v>
      </c>
      <c r="H1324" s="3">
        <v>4353242</v>
      </c>
      <c r="I1324" t="s">
        <v>63</v>
      </c>
      <c r="J1324" s="2">
        <v>42916</v>
      </c>
      <c r="K1324" s="2">
        <v>0</v>
      </c>
      <c r="L1324" s="2">
        <v>0</v>
      </c>
      <c r="M1324" s="2">
        <v>-181970</v>
      </c>
      <c r="N1324" s="2">
        <v>-181970</v>
      </c>
      <c r="O1324" t="s">
        <v>1487</v>
      </c>
    </row>
    <row r="1325" spans="1:15" x14ac:dyDescent="0.25">
      <c r="A1325" s="1">
        <v>66390</v>
      </c>
      <c r="B1325" t="s">
        <v>1544</v>
      </c>
      <c r="C1325" t="s">
        <v>35</v>
      </c>
      <c r="D1325" t="s">
        <v>34</v>
      </c>
      <c r="E1325" t="s">
        <v>36</v>
      </c>
      <c r="F1325" t="s">
        <v>63</v>
      </c>
      <c r="G1325" t="s">
        <v>63</v>
      </c>
      <c r="H1325" s="3">
        <v>3820083</v>
      </c>
      <c r="I1325" t="s">
        <v>63</v>
      </c>
      <c r="J1325" s="2">
        <v>36800</v>
      </c>
      <c r="K1325" s="2">
        <v>0</v>
      </c>
      <c r="L1325" s="2">
        <v>0</v>
      </c>
      <c r="M1325" s="2">
        <v>-179005</v>
      </c>
      <c r="N1325" s="2">
        <v>-179005</v>
      </c>
      <c r="O1325" t="s">
        <v>1537</v>
      </c>
    </row>
    <row r="1326" spans="1:15" x14ac:dyDescent="0.25">
      <c r="A1326" s="1">
        <v>66424</v>
      </c>
      <c r="B1326" t="s">
        <v>1706</v>
      </c>
      <c r="C1326" t="s">
        <v>35</v>
      </c>
      <c r="D1326" t="s">
        <v>34</v>
      </c>
      <c r="E1326" t="s">
        <v>36</v>
      </c>
      <c r="F1326" t="s">
        <v>63</v>
      </c>
      <c r="G1326" t="s">
        <v>63</v>
      </c>
      <c r="H1326" s="3">
        <v>12021332</v>
      </c>
      <c r="I1326" t="s">
        <v>63</v>
      </c>
      <c r="J1326" s="2">
        <v>132074</v>
      </c>
      <c r="K1326" s="2">
        <v>0</v>
      </c>
      <c r="L1326" s="2">
        <v>0</v>
      </c>
      <c r="M1326" s="2">
        <v>-529474</v>
      </c>
      <c r="N1326" s="2">
        <v>-529474</v>
      </c>
      <c r="O1326" t="s">
        <v>1694</v>
      </c>
    </row>
    <row r="1327" spans="1:15" x14ac:dyDescent="0.25">
      <c r="A1327" s="1">
        <v>65437</v>
      </c>
      <c r="B1327" t="s">
        <v>1678</v>
      </c>
      <c r="C1327" t="s">
        <v>35</v>
      </c>
      <c r="D1327" t="s">
        <v>34</v>
      </c>
      <c r="E1327" t="s">
        <v>23</v>
      </c>
      <c r="F1327" t="s">
        <v>63</v>
      </c>
      <c r="G1327" t="s">
        <v>63</v>
      </c>
      <c r="H1327" s="3">
        <v>5141080</v>
      </c>
      <c r="I1327" t="s">
        <v>21</v>
      </c>
      <c r="J1327" s="2">
        <v>0</v>
      </c>
      <c r="K1327" s="2">
        <v>0</v>
      </c>
      <c r="L1327" s="2">
        <v>0</v>
      </c>
      <c r="M1327" s="2">
        <v>-340713</v>
      </c>
      <c r="N1327" s="2">
        <v>-340713</v>
      </c>
      <c r="O1327" t="s">
        <v>1665</v>
      </c>
    </row>
    <row r="1328" spans="1:15" x14ac:dyDescent="0.25">
      <c r="A1328" s="1">
        <v>61646</v>
      </c>
      <c r="B1328" t="s">
        <v>2326</v>
      </c>
      <c r="C1328" t="s">
        <v>35</v>
      </c>
      <c r="D1328" t="s">
        <v>34</v>
      </c>
      <c r="E1328" t="s">
        <v>23</v>
      </c>
      <c r="F1328" t="s">
        <v>63</v>
      </c>
      <c r="G1328" t="s">
        <v>63</v>
      </c>
      <c r="H1328" s="3">
        <v>793955</v>
      </c>
      <c r="I1328" t="s">
        <v>63</v>
      </c>
      <c r="J1328" s="2">
        <v>109511</v>
      </c>
      <c r="K1328" s="2">
        <v>0</v>
      </c>
      <c r="L1328" s="2">
        <v>0</v>
      </c>
      <c r="M1328" s="2">
        <v>-214067</v>
      </c>
      <c r="N1328" s="2">
        <v>-214067</v>
      </c>
      <c r="O1328" t="s">
        <v>2281</v>
      </c>
    </row>
    <row r="1329" spans="1:15" x14ac:dyDescent="0.25">
      <c r="A1329" s="1">
        <v>60574</v>
      </c>
      <c r="B1329" t="s">
        <v>4297</v>
      </c>
      <c r="C1329" t="s">
        <v>20</v>
      </c>
      <c r="D1329" t="s">
        <v>22</v>
      </c>
      <c r="E1329" t="s">
        <v>36</v>
      </c>
      <c r="F1329" t="s">
        <v>63</v>
      </c>
      <c r="G1329" t="s">
        <v>63</v>
      </c>
      <c r="H1329" s="3">
        <v>0</v>
      </c>
      <c r="I1329" t="s">
        <v>63</v>
      </c>
      <c r="J1329" s="2">
        <v>0</v>
      </c>
      <c r="K1329" s="2">
        <v>11851896</v>
      </c>
      <c r="L1329" s="2">
        <v>0</v>
      </c>
      <c r="M1329" s="2">
        <v>1636581</v>
      </c>
      <c r="N1329" s="2">
        <v>1258414</v>
      </c>
      <c r="O1329" t="s">
        <v>3534</v>
      </c>
    </row>
    <row r="1330" spans="1:15" x14ac:dyDescent="0.25">
      <c r="A1330" s="1">
        <v>61499</v>
      </c>
      <c r="B1330" t="s">
        <v>2196</v>
      </c>
      <c r="C1330" t="s">
        <v>35</v>
      </c>
      <c r="D1330" t="s">
        <v>34</v>
      </c>
      <c r="E1330" t="s">
        <v>23</v>
      </c>
      <c r="F1330" t="s">
        <v>63</v>
      </c>
      <c r="G1330" t="s">
        <v>63</v>
      </c>
      <c r="H1330" s="3">
        <v>0</v>
      </c>
      <c r="I1330" t="s">
        <v>63</v>
      </c>
      <c r="J1330" s="2">
        <v>59</v>
      </c>
      <c r="K1330" s="2">
        <v>0</v>
      </c>
      <c r="L1330" s="2">
        <v>0</v>
      </c>
      <c r="M1330" s="2">
        <v>59</v>
      </c>
      <c r="N1330" s="2">
        <v>59</v>
      </c>
      <c r="O1330" t="s">
        <v>49</v>
      </c>
    </row>
    <row r="1331" spans="1:15" x14ac:dyDescent="0.25">
      <c r="A1331" s="1">
        <v>62273</v>
      </c>
      <c r="B1331" t="s">
        <v>4168</v>
      </c>
      <c r="C1331" t="s">
        <v>35</v>
      </c>
      <c r="D1331" t="s">
        <v>34</v>
      </c>
      <c r="E1331" t="s">
        <v>36</v>
      </c>
      <c r="F1331" t="s">
        <v>63</v>
      </c>
      <c r="G1331" t="s">
        <v>63</v>
      </c>
      <c r="H1331" s="3">
        <v>115723</v>
      </c>
      <c r="I1331" t="s">
        <v>63</v>
      </c>
      <c r="J1331" s="2">
        <v>58085</v>
      </c>
      <c r="K1331" s="2">
        <v>0</v>
      </c>
      <c r="L1331" s="2">
        <v>0</v>
      </c>
      <c r="M1331" s="2">
        <v>-167025</v>
      </c>
      <c r="N1331" s="2">
        <v>-167025</v>
      </c>
      <c r="O1331" t="s">
        <v>4166</v>
      </c>
    </row>
    <row r="1332" spans="1:15" x14ac:dyDescent="0.25">
      <c r="A1332" s="1">
        <v>64450</v>
      </c>
      <c r="B1332" t="s">
        <v>1664</v>
      </c>
      <c r="C1332" t="s">
        <v>35</v>
      </c>
      <c r="D1332" t="s">
        <v>34</v>
      </c>
      <c r="E1332" t="s">
        <v>36</v>
      </c>
      <c r="F1332" t="s">
        <v>63</v>
      </c>
      <c r="G1332" t="s">
        <v>63</v>
      </c>
      <c r="H1332" s="3">
        <v>7177492</v>
      </c>
      <c r="I1332" t="s">
        <v>21</v>
      </c>
      <c r="J1332" s="2">
        <v>0</v>
      </c>
      <c r="K1332" s="2">
        <v>0</v>
      </c>
      <c r="L1332" s="2">
        <v>0</v>
      </c>
      <c r="M1332" s="2">
        <v>-305790</v>
      </c>
      <c r="N1332" s="2">
        <v>-305790</v>
      </c>
      <c r="O1332" t="s">
        <v>1662</v>
      </c>
    </row>
    <row r="1333" spans="1:15" x14ac:dyDescent="0.25">
      <c r="A1333" s="1">
        <v>64168</v>
      </c>
      <c r="B1333" t="s">
        <v>180</v>
      </c>
      <c r="C1333" t="s">
        <v>35</v>
      </c>
      <c r="D1333" t="s">
        <v>34</v>
      </c>
      <c r="E1333" t="s">
        <v>23</v>
      </c>
      <c r="F1333" t="s">
        <v>63</v>
      </c>
      <c r="G1333" t="s">
        <v>63</v>
      </c>
      <c r="H1333" s="3">
        <v>3569098</v>
      </c>
      <c r="I1333" t="s">
        <v>63</v>
      </c>
      <c r="J1333" s="2">
        <v>130046</v>
      </c>
      <c r="K1333" s="2">
        <v>0</v>
      </c>
      <c r="L1333" s="2">
        <v>0</v>
      </c>
      <c r="M1333" s="2">
        <v>-323780</v>
      </c>
      <c r="N1333" s="2">
        <v>-323780</v>
      </c>
      <c r="O1333" t="s">
        <v>4296</v>
      </c>
    </row>
    <row r="1334" spans="1:15" x14ac:dyDescent="0.25">
      <c r="A1334" s="1">
        <v>61141</v>
      </c>
      <c r="B1334" t="s">
        <v>2141</v>
      </c>
      <c r="C1334" t="s">
        <v>35</v>
      </c>
      <c r="D1334" t="s">
        <v>34</v>
      </c>
      <c r="E1334" t="s">
        <v>23</v>
      </c>
      <c r="F1334" t="s">
        <v>63</v>
      </c>
      <c r="G1334" t="s">
        <v>63</v>
      </c>
      <c r="H1334" s="3">
        <v>1991412</v>
      </c>
      <c r="I1334" t="s">
        <v>21</v>
      </c>
      <c r="J1334" s="2">
        <v>0</v>
      </c>
      <c r="K1334" s="2">
        <v>0</v>
      </c>
      <c r="L1334" s="2">
        <v>0</v>
      </c>
      <c r="M1334" s="2">
        <v>77378</v>
      </c>
      <c r="N1334" s="2">
        <v>77378</v>
      </c>
      <c r="O1334" t="s">
        <v>49</v>
      </c>
    </row>
    <row r="1335" spans="1:15" x14ac:dyDescent="0.25">
      <c r="A1335" s="1">
        <v>67938</v>
      </c>
      <c r="B1335" t="s">
        <v>3235</v>
      </c>
      <c r="C1335" t="s">
        <v>35</v>
      </c>
      <c r="D1335" t="s">
        <v>34</v>
      </c>
      <c r="E1335" t="s">
        <v>23</v>
      </c>
      <c r="F1335" t="s">
        <v>63</v>
      </c>
      <c r="G1335" t="s">
        <v>63</v>
      </c>
      <c r="H1335" s="3">
        <v>2665173</v>
      </c>
      <c r="I1335" t="s">
        <v>21</v>
      </c>
      <c r="J1335" s="2">
        <v>0</v>
      </c>
      <c r="K1335" s="2">
        <v>0</v>
      </c>
      <c r="L1335" s="2">
        <v>0</v>
      </c>
      <c r="M1335" s="2">
        <v>18402</v>
      </c>
      <c r="N1335" s="2">
        <v>18402</v>
      </c>
      <c r="O1335" t="s">
        <v>3230</v>
      </c>
    </row>
    <row r="1336" spans="1:15" x14ac:dyDescent="0.25">
      <c r="A1336" s="1">
        <v>62408</v>
      </c>
      <c r="B1336" t="s">
        <v>2508</v>
      </c>
      <c r="C1336" t="s">
        <v>35</v>
      </c>
      <c r="D1336" t="s">
        <v>34</v>
      </c>
      <c r="E1336" t="s">
        <v>23</v>
      </c>
      <c r="F1336" t="s">
        <v>63</v>
      </c>
      <c r="G1336" t="s">
        <v>63</v>
      </c>
      <c r="H1336" s="3">
        <v>2900646</v>
      </c>
      <c r="I1336" t="s">
        <v>63</v>
      </c>
      <c r="J1336" s="2">
        <v>0</v>
      </c>
      <c r="K1336" s="2">
        <v>143187</v>
      </c>
      <c r="L1336" s="2">
        <v>1452</v>
      </c>
      <c r="M1336" s="2">
        <v>-200189</v>
      </c>
      <c r="N1336" s="2">
        <v>-199925</v>
      </c>
      <c r="O1336" t="s">
        <v>4295</v>
      </c>
    </row>
    <row r="1337" spans="1:15" x14ac:dyDescent="0.25">
      <c r="A1337" s="1">
        <v>62146</v>
      </c>
      <c r="B1337" t="s">
        <v>2652</v>
      </c>
      <c r="C1337" t="s">
        <v>35</v>
      </c>
      <c r="D1337" t="s">
        <v>34</v>
      </c>
      <c r="E1337" t="s">
        <v>36</v>
      </c>
      <c r="F1337" t="s">
        <v>63</v>
      </c>
      <c r="G1337" t="s">
        <v>63</v>
      </c>
      <c r="H1337" s="3">
        <v>1472006</v>
      </c>
      <c r="I1337" t="s">
        <v>63</v>
      </c>
      <c r="J1337" s="2">
        <v>28219</v>
      </c>
      <c r="K1337" s="2">
        <v>0</v>
      </c>
      <c r="L1337" s="2">
        <v>0</v>
      </c>
      <c r="M1337" s="2">
        <v>-262621</v>
      </c>
      <c r="N1337" s="2">
        <v>-262621</v>
      </c>
      <c r="O1337" t="s">
        <v>2637</v>
      </c>
    </row>
    <row r="1338" spans="1:15" x14ac:dyDescent="0.25">
      <c r="A1338" s="1">
        <v>62356</v>
      </c>
      <c r="B1338" t="s">
        <v>2661</v>
      </c>
      <c r="C1338" t="s">
        <v>35</v>
      </c>
      <c r="D1338" t="s">
        <v>34</v>
      </c>
      <c r="E1338" t="s">
        <v>23</v>
      </c>
      <c r="F1338" t="s">
        <v>63</v>
      </c>
      <c r="G1338" t="s">
        <v>63</v>
      </c>
      <c r="H1338" s="3">
        <v>1518809</v>
      </c>
      <c r="I1338" t="s">
        <v>63</v>
      </c>
      <c r="J1338" s="2">
        <v>102792</v>
      </c>
      <c r="K1338" s="2">
        <v>0</v>
      </c>
      <c r="L1338" s="2">
        <v>0</v>
      </c>
      <c r="M1338" s="2">
        <v>-217177</v>
      </c>
      <c r="N1338" s="2">
        <v>-217177</v>
      </c>
      <c r="O1338" t="s">
        <v>2637</v>
      </c>
    </row>
    <row r="1339" spans="1:15" x14ac:dyDescent="0.25">
      <c r="A1339" s="1">
        <v>62951</v>
      </c>
      <c r="B1339" t="s">
        <v>2710</v>
      </c>
      <c r="C1339" t="s">
        <v>35</v>
      </c>
      <c r="D1339" t="s">
        <v>34</v>
      </c>
      <c r="E1339" t="s">
        <v>23</v>
      </c>
      <c r="F1339" t="s">
        <v>63</v>
      </c>
      <c r="G1339" t="s">
        <v>63</v>
      </c>
      <c r="H1339" s="3">
        <v>2782109</v>
      </c>
      <c r="I1339" t="s">
        <v>63</v>
      </c>
      <c r="J1339" s="2">
        <v>77987</v>
      </c>
      <c r="K1339" s="2">
        <v>0</v>
      </c>
      <c r="L1339" s="2">
        <v>0</v>
      </c>
      <c r="M1339" s="2">
        <v>-248935</v>
      </c>
      <c r="N1339" s="2">
        <v>-248935</v>
      </c>
      <c r="O1339" t="s">
        <v>2637</v>
      </c>
    </row>
    <row r="1340" spans="1:15" x14ac:dyDescent="0.25">
      <c r="A1340" s="1">
        <v>65411</v>
      </c>
      <c r="B1340" t="s">
        <v>622</v>
      </c>
      <c r="C1340" t="s">
        <v>35</v>
      </c>
      <c r="D1340" t="s">
        <v>34</v>
      </c>
      <c r="E1340" t="s">
        <v>23</v>
      </c>
      <c r="F1340" t="s">
        <v>63</v>
      </c>
      <c r="G1340" t="s">
        <v>63</v>
      </c>
      <c r="H1340" s="3">
        <v>4801452</v>
      </c>
      <c r="I1340" t="s">
        <v>63</v>
      </c>
      <c r="J1340" s="2">
        <v>16557</v>
      </c>
      <c r="K1340" s="2">
        <v>0</v>
      </c>
      <c r="L1340" s="2">
        <v>0</v>
      </c>
      <c r="M1340" s="2">
        <v>-514100</v>
      </c>
      <c r="N1340" s="2">
        <v>-464333</v>
      </c>
      <c r="O1340" t="s">
        <v>618</v>
      </c>
    </row>
    <row r="1341" spans="1:15" x14ac:dyDescent="0.25">
      <c r="A1341" s="1">
        <v>64830</v>
      </c>
      <c r="B1341" t="s">
        <v>3766</v>
      </c>
      <c r="C1341" t="s">
        <v>35</v>
      </c>
      <c r="D1341" t="s">
        <v>34</v>
      </c>
      <c r="E1341" t="s">
        <v>23</v>
      </c>
      <c r="F1341" t="s">
        <v>63</v>
      </c>
      <c r="G1341" t="s">
        <v>63</v>
      </c>
      <c r="H1341" s="3">
        <v>1469543</v>
      </c>
      <c r="I1341" t="s">
        <v>21</v>
      </c>
      <c r="J1341" s="2">
        <v>0</v>
      </c>
      <c r="K1341" s="2">
        <v>0</v>
      </c>
      <c r="L1341" s="2">
        <v>0</v>
      </c>
      <c r="M1341" s="2">
        <v>-347899</v>
      </c>
      <c r="N1341" s="2">
        <v>-347899</v>
      </c>
      <c r="O1341" t="s">
        <v>4294</v>
      </c>
    </row>
    <row r="1342" spans="1:15" x14ac:dyDescent="0.25">
      <c r="A1342" s="1">
        <v>66080</v>
      </c>
      <c r="B1342" t="s">
        <v>1501</v>
      </c>
      <c r="C1342" t="s">
        <v>35</v>
      </c>
      <c r="D1342" t="s">
        <v>34</v>
      </c>
      <c r="E1342" t="s">
        <v>36</v>
      </c>
      <c r="F1342" t="s">
        <v>63</v>
      </c>
      <c r="G1342" t="s">
        <v>63</v>
      </c>
      <c r="H1342" s="3">
        <v>9006102</v>
      </c>
      <c r="I1342" t="s">
        <v>63</v>
      </c>
      <c r="J1342" s="2">
        <v>26020</v>
      </c>
      <c r="K1342" s="2">
        <v>0</v>
      </c>
      <c r="L1342" s="2">
        <v>0</v>
      </c>
      <c r="M1342" s="2">
        <v>-472000</v>
      </c>
      <c r="N1342" s="2">
        <v>-472000</v>
      </c>
      <c r="O1342" t="s">
        <v>1496</v>
      </c>
    </row>
    <row r="1343" spans="1:15" x14ac:dyDescent="0.25">
      <c r="A1343" s="1">
        <v>66544</v>
      </c>
      <c r="B1343" t="s">
        <v>3887</v>
      </c>
      <c r="C1343" t="s">
        <v>35</v>
      </c>
      <c r="D1343" t="s">
        <v>34</v>
      </c>
      <c r="E1343" t="s">
        <v>36</v>
      </c>
      <c r="F1343" t="s">
        <v>63</v>
      </c>
      <c r="G1343" t="s">
        <v>63</v>
      </c>
      <c r="H1343" s="3">
        <v>6950911</v>
      </c>
      <c r="I1343" t="s">
        <v>21</v>
      </c>
      <c r="J1343" s="2">
        <v>0</v>
      </c>
      <c r="K1343" s="2">
        <v>0</v>
      </c>
      <c r="L1343" s="2">
        <v>0</v>
      </c>
      <c r="M1343" s="2">
        <v>-6473</v>
      </c>
      <c r="N1343" s="2">
        <v>-6473</v>
      </c>
      <c r="O1343" t="s">
        <v>4293</v>
      </c>
    </row>
    <row r="1344" spans="1:15" x14ac:dyDescent="0.25">
      <c r="A1344" s="1">
        <v>66573</v>
      </c>
      <c r="B1344" t="s">
        <v>3865</v>
      </c>
      <c r="C1344" t="s">
        <v>35</v>
      </c>
      <c r="D1344" t="s">
        <v>34</v>
      </c>
      <c r="E1344" t="s">
        <v>36</v>
      </c>
      <c r="F1344" t="s">
        <v>63</v>
      </c>
      <c r="G1344" t="s">
        <v>63</v>
      </c>
      <c r="H1344" s="3">
        <v>6783364</v>
      </c>
      <c r="I1344" t="s">
        <v>63</v>
      </c>
      <c r="J1344" s="2">
        <v>9650</v>
      </c>
      <c r="K1344" s="2">
        <v>0</v>
      </c>
      <c r="L1344" s="2">
        <v>0</v>
      </c>
      <c r="M1344" s="2">
        <v>0</v>
      </c>
      <c r="N1344" s="2">
        <v>-454696</v>
      </c>
      <c r="O1344" t="s">
        <v>4292</v>
      </c>
    </row>
    <row r="1345" spans="1:15" x14ac:dyDescent="0.25">
      <c r="A1345" s="1">
        <v>78184</v>
      </c>
      <c r="B1345" t="s">
        <v>3223</v>
      </c>
      <c r="C1345" t="s">
        <v>35</v>
      </c>
      <c r="D1345" t="s">
        <v>34</v>
      </c>
      <c r="E1345" t="s">
        <v>23</v>
      </c>
      <c r="F1345" t="s">
        <v>63</v>
      </c>
      <c r="G1345" t="s">
        <v>63</v>
      </c>
      <c r="H1345" s="3">
        <v>851627</v>
      </c>
      <c r="I1345" t="s">
        <v>21</v>
      </c>
      <c r="J1345" s="2">
        <v>0</v>
      </c>
      <c r="K1345" s="2">
        <v>0</v>
      </c>
      <c r="L1345" s="2">
        <v>0</v>
      </c>
      <c r="M1345" s="2">
        <v>-890748</v>
      </c>
      <c r="N1345" s="2">
        <v>-890748</v>
      </c>
      <c r="O1345" t="s">
        <v>3192</v>
      </c>
    </row>
    <row r="1346" spans="1:15" x14ac:dyDescent="0.25">
      <c r="A1346" s="1">
        <v>60288</v>
      </c>
      <c r="B1346" t="s">
        <v>3527</v>
      </c>
      <c r="C1346" t="s">
        <v>35</v>
      </c>
      <c r="D1346" t="s">
        <v>34</v>
      </c>
      <c r="E1346" t="s">
        <v>36</v>
      </c>
      <c r="F1346" t="s">
        <v>63</v>
      </c>
      <c r="G1346" t="s">
        <v>63</v>
      </c>
      <c r="H1346" s="3">
        <v>1286002</v>
      </c>
      <c r="I1346" t="s">
        <v>63</v>
      </c>
      <c r="J1346" s="2">
        <v>0</v>
      </c>
      <c r="K1346" s="2">
        <v>0</v>
      </c>
      <c r="L1346" s="2">
        <v>11352</v>
      </c>
      <c r="M1346" s="2">
        <v>-102121</v>
      </c>
      <c r="N1346" s="2">
        <v>-135683</v>
      </c>
      <c r="O1346" t="s">
        <v>3513</v>
      </c>
    </row>
    <row r="1347" spans="1:15" x14ac:dyDescent="0.25">
      <c r="A1347" s="1">
        <v>60570</v>
      </c>
      <c r="B1347" t="s">
        <v>3552</v>
      </c>
      <c r="C1347" t="s">
        <v>35</v>
      </c>
      <c r="D1347" t="s">
        <v>34</v>
      </c>
      <c r="E1347" t="s">
        <v>23</v>
      </c>
      <c r="F1347" t="s">
        <v>63</v>
      </c>
      <c r="G1347" t="s">
        <v>63</v>
      </c>
      <c r="H1347" s="3">
        <v>-1304456</v>
      </c>
      <c r="I1347" t="s">
        <v>63</v>
      </c>
      <c r="J1347" s="2">
        <v>0</v>
      </c>
      <c r="K1347" s="2">
        <v>61704</v>
      </c>
      <c r="L1347" s="2">
        <v>0</v>
      </c>
      <c r="M1347" s="2">
        <v>-360412</v>
      </c>
      <c r="N1347" s="2">
        <v>-431240</v>
      </c>
      <c r="O1347" t="s">
        <v>3534</v>
      </c>
    </row>
    <row r="1348" spans="1:15" x14ac:dyDescent="0.25">
      <c r="A1348" s="1">
        <v>65056</v>
      </c>
      <c r="B1348" t="s">
        <v>1366</v>
      </c>
      <c r="C1348" t="s">
        <v>35</v>
      </c>
      <c r="D1348" t="s">
        <v>34</v>
      </c>
      <c r="E1348" t="s">
        <v>36</v>
      </c>
      <c r="F1348" t="s">
        <v>63</v>
      </c>
      <c r="G1348" t="s">
        <v>63</v>
      </c>
      <c r="H1348" s="3">
        <v>1640952</v>
      </c>
      <c r="I1348" t="s">
        <v>63</v>
      </c>
      <c r="J1348" s="2">
        <v>0</v>
      </c>
      <c r="K1348" s="2">
        <v>0</v>
      </c>
      <c r="L1348" s="2">
        <v>0</v>
      </c>
      <c r="M1348" s="2">
        <v>-99261</v>
      </c>
      <c r="N1348" s="2">
        <v>-99261</v>
      </c>
      <c r="O1348" t="s">
        <v>1358</v>
      </c>
    </row>
    <row r="1349" spans="1:15" x14ac:dyDescent="0.25">
      <c r="A1349" s="1">
        <v>61140</v>
      </c>
      <c r="B1349" t="s">
        <v>4291</v>
      </c>
      <c r="C1349" t="s">
        <v>35</v>
      </c>
      <c r="D1349" t="s">
        <v>34</v>
      </c>
      <c r="E1349" t="s">
        <v>23</v>
      </c>
      <c r="F1349" t="s">
        <v>63</v>
      </c>
      <c r="G1349" t="s">
        <v>21</v>
      </c>
      <c r="H1349" s="3">
        <v>0</v>
      </c>
      <c r="I1349" t="s">
        <v>63</v>
      </c>
      <c r="J1349" s="2">
        <v>16950</v>
      </c>
      <c r="K1349" s="2">
        <v>0</v>
      </c>
      <c r="L1349" s="2">
        <v>0</v>
      </c>
      <c r="M1349" s="2">
        <v>-105002</v>
      </c>
      <c r="N1349" s="2">
        <v>-163697</v>
      </c>
      <c r="O1349" t="s">
        <v>2065</v>
      </c>
    </row>
    <row r="1350" spans="1:15" x14ac:dyDescent="0.25">
      <c r="A1350" s="1">
        <v>62327</v>
      </c>
      <c r="B1350" t="s">
        <v>3798</v>
      </c>
      <c r="C1350" t="s">
        <v>35</v>
      </c>
      <c r="D1350" t="s">
        <v>34</v>
      </c>
      <c r="E1350" t="s">
        <v>23</v>
      </c>
      <c r="F1350" t="s">
        <v>63</v>
      </c>
      <c r="G1350" t="s">
        <v>63</v>
      </c>
      <c r="H1350" s="3">
        <v>602705</v>
      </c>
      <c r="I1350" t="s">
        <v>21</v>
      </c>
      <c r="J1350" s="2">
        <v>0</v>
      </c>
      <c r="K1350" s="2">
        <v>0</v>
      </c>
      <c r="L1350" s="2">
        <v>0</v>
      </c>
      <c r="M1350" s="2">
        <v>-325507</v>
      </c>
      <c r="N1350" s="2">
        <v>-325507</v>
      </c>
      <c r="O1350" t="s">
        <v>3777</v>
      </c>
    </row>
    <row r="1351" spans="1:15" x14ac:dyDescent="0.25">
      <c r="A1351" s="1">
        <v>62856</v>
      </c>
      <c r="B1351" t="s">
        <v>2699</v>
      </c>
      <c r="C1351" t="s">
        <v>35</v>
      </c>
      <c r="D1351" t="s">
        <v>34</v>
      </c>
      <c r="E1351" t="s">
        <v>36</v>
      </c>
      <c r="F1351" t="s">
        <v>63</v>
      </c>
      <c r="G1351" t="s">
        <v>63</v>
      </c>
      <c r="H1351" s="3">
        <v>127483</v>
      </c>
      <c r="I1351" t="s">
        <v>63</v>
      </c>
      <c r="J1351" s="2">
        <v>158865</v>
      </c>
      <c r="K1351" s="2">
        <v>0</v>
      </c>
      <c r="L1351" s="2">
        <v>0</v>
      </c>
      <c r="M1351" s="2">
        <v>-526924</v>
      </c>
      <c r="N1351" s="2">
        <v>-527364</v>
      </c>
      <c r="O1351" t="s">
        <v>2637</v>
      </c>
    </row>
    <row r="1352" spans="1:15" x14ac:dyDescent="0.25">
      <c r="A1352" s="1">
        <v>62717</v>
      </c>
      <c r="B1352" t="s">
        <v>2677</v>
      </c>
      <c r="C1352" t="s">
        <v>20</v>
      </c>
      <c r="D1352" t="s">
        <v>22</v>
      </c>
      <c r="E1352" t="s">
        <v>36</v>
      </c>
      <c r="F1352" t="s">
        <v>63</v>
      </c>
      <c r="G1352" t="s">
        <v>63</v>
      </c>
      <c r="H1352" s="3">
        <v>374426</v>
      </c>
      <c r="I1352" t="s">
        <v>63</v>
      </c>
      <c r="J1352" s="2">
        <v>0</v>
      </c>
      <c r="K1352" s="2">
        <v>0</v>
      </c>
      <c r="L1352" s="2">
        <v>0</v>
      </c>
      <c r="M1352" s="2">
        <v>-600815</v>
      </c>
      <c r="N1352" s="2">
        <v>-724439</v>
      </c>
      <c r="O1352" t="s">
        <v>2637</v>
      </c>
    </row>
    <row r="1353" spans="1:15" x14ac:dyDescent="0.25">
      <c r="A1353" s="1">
        <v>66955</v>
      </c>
      <c r="B1353" t="s">
        <v>576</v>
      </c>
      <c r="C1353" t="s">
        <v>35</v>
      </c>
      <c r="D1353" t="s">
        <v>34</v>
      </c>
      <c r="E1353" t="s">
        <v>23</v>
      </c>
      <c r="F1353" t="s">
        <v>63</v>
      </c>
      <c r="G1353" t="s">
        <v>63</v>
      </c>
      <c r="H1353" s="3">
        <v>11196462</v>
      </c>
      <c r="I1353" t="s">
        <v>21</v>
      </c>
      <c r="J1353" s="2">
        <v>0</v>
      </c>
      <c r="K1353" s="2">
        <v>0</v>
      </c>
      <c r="L1353" s="2">
        <v>0</v>
      </c>
      <c r="M1353" s="2">
        <v>-705588</v>
      </c>
      <c r="N1353" s="2">
        <v>-705588</v>
      </c>
      <c r="O1353" t="s">
        <v>571</v>
      </c>
    </row>
    <row r="1354" spans="1:15" x14ac:dyDescent="0.25">
      <c r="A1354" s="1">
        <v>61327</v>
      </c>
      <c r="B1354" t="s">
        <v>2299</v>
      </c>
      <c r="C1354" t="s">
        <v>35</v>
      </c>
      <c r="D1354" t="s">
        <v>34</v>
      </c>
      <c r="E1354" t="s">
        <v>36</v>
      </c>
      <c r="F1354" t="s">
        <v>63</v>
      </c>
      <c r="G1354" t="s">
        <v>63</v>
      </c>
      <c r="H1354" s="3">
        <v>1994391</v>
      </c>
      <c r="I1354" t="s">
        <v>63</v>
      </c>
      <c r="J1354" s="2">
        <v>45006</v>
      </c>
      <c r="K1354" s="2">
        <v>0</v>
      </c>
      <c r="L1354" s="2">
        <v>0</v>
      </c>
      <c r="M1354" s="2">
        <v>-246673</v>
      </c>
      <c r="N1354" s="2">
        <v>-246673</v>
      </c>
      <c r="O1354" t="s">
        <v>2281</v>
      </c>
    </row>
    <row r="1355" spans="1:15" x14ac:dyDescent="0.25">
      <c r="A1355" s="1">
        <v>63057</v>
      </c>
      <c r="B1355" t="s">
        <v>3732</v>
      </c>
      <c r="C1355" t="s">
        <v>35</v>
      </c>
      <c r="D1355" t="s">
        <v>34</v>
      </c>
      <c r="E1355" t="s">
        <v>23</v>
      </c>
      <c r="F1355" t="s">
        <v>63</v>
      </c>
      <c r="G1355" t="s">
        <v>63</v>
      </c>
      <c r="H1355" s="3">
        <v>3622087</v>
      </c>
      <c r="I1355" t="s">
        <v>21</v>
      </c>
      <c r="J1355" s="2">
        <v>0</v>
      </c>
      <c r="K1355" s="2">
        <v>0</v>
      </c>
      <c r="L1355" s="2">
        <v>0</v>
      </c>
      <c r="M1355" s="2">
        <v>-895089</v>
      </c>
      <c r="N1355" s="2">
        <v>-895089</v>
      </c>
      <c r="O1355" t="s">
        <v>3714</v>
      </c>
    </row>
    <row r="1356" spans="1:15" x14ac:dyDescent="0.25">
      <c r="A1356" s="1">
        <v>66312</v>
      </c>
      <c r="B1356" t="s">
        <v>3855</v>
      </c>
      <c r="C1356" t="s">
        <v>35</v>
      </c>
      <c r="D1356" t="s">
        <v>34</v>
      </c>
      <c r="E1356" t="s">
        <v>36</v>
      </c>
      <c r="F1356" t="s">
        <v>63</v>
      </c>
      <c r="G1356" t="s">
        <v>63</v>
      </c>
      <c r="H1356" s="3">
        <v>3100722</v>
      </c>
      <c r="I1356" t="s">
        <v>63</v>
      </c>
      <c r="J1356" s="2">
        <v>0</v>
      </c>
      <c r="K1356" s="2">
        <v>0</v>
      </c>
      <c r="L1356" s="2">
        <v>715</v>
      </c>
      <c r="M1356" s="2">
        <v>-154601</v>
      </c>
      <c r="N1356" s="2">
        <v>-154601</v>
      </c>
      <c r="O1356" t="s">
        <v>3843</v>
      </c>
    </row>
    <row r="1357" spans="1:15" x14ac:dyDescent="0.25">
      <c r="A1357" s="1">
        <v>61850</v>
      </c>
      <c r="B1357" t="s">
        <v>2271</v>
      </c>
      <c r="C1357" t="s">
        <v>35</v>
      </c>
      <c r="D1357" t="s">
        <v>34</v>
      </c>
      <c r="E1357" t="s">
        <v>36</v>
      </c>
      <c r="F1357" t="s">
        <v>63</v>
      </c>
      <c r="G1357" t="s">
        <v>63</v>
      </c>
      <c r="H1357" s="3">
        <v>-189225</v>
      </c>
      <c r="I1357" t="s">
        <v>21</v>
      </c>
      <c r="J1357" s="2">
        <v>0</v>
      </c>
      <c r="K1357" s="2">
        <v>0</v>
      </c>
      <c r="L1357" s="2">
        <v>0</v>
      </c>
      <c r="M1357" s="2">
        <v>-56397</v>
      </c>
      <c r="N1357" s="2">
        <v>-56397</v>
      </c>
      <c r="O1357" t="s">
        <v>49</v>
      </c>
    </row>
    <row r="1358" spans="1:15" x14ac:dyDescent="0.25">
      <c r="A1358" s="1">
        <v>78114</v>
      </c>
      <c r="B1358" t="s">
        <v>3220</v>
      </c>
      <c r="C1358" t="s">
        <v>35</v>
      </c>
      <c r="D1358" t="s">
        <v>34</v>
      </c>
      <c r="E1358" t="s">
        <v>23</v>
      </c>
      <c r="F1358" t="s">
        <v>63</v>
      </c>
      <c r="G1358" t="s">
        <v>63</v>
      </c>
      <c r="H1358" s="3">
        <v>1174236</v>
      </c>
      <c r="I1358" t="s">
        <v>63</v>
      </c>
      <c r="J1358" s="2">
        <v>0</v>
      </c>
      <c r="K1358" s="2">
        <v>0</v>
      </c>
      <c r="L1358" s="2">
        <v>0</v>
      </c>
      <c r="M1358" s="2">
        <v>0</v>
      </c>
      <c r="N1358" s="2">
        <v>0</v>
      </c>
      <c r="O1358" t="s">
        <v>3192</v>
      </c>
    </row>
    <row r="1359" spans="1:15" x14ac:dyDescent="0.25">
      <c r="A1359" s="1">
        <v>62827</v>
      </c>
      <c r="B1359" t="s">
        <v>2778</v>
      </c>
      <c r="C1359" t="s">
        <v>35</v>
      </c>
      <c r="D1359" t="s">
        <v>34</v>
      </c>
      <c r="E1359" t="s">
        <v>23</v>
      </c>
      <c r="F1359" t="s">
        <v>63</v>
      </c>
      <c r="G1359" t="s">
        <v>63</v>
      </c>
      <c r="H1359" s="3">
        <v>1691665</v>
      </c>
      <c r="I1359" t="s">
        <v>21</v>
      </c>
      <c r="J1359" s="2">
        <v>0</v>
      </c>
      <c r="K1359" s="2">
        <v>0</v>
      </c>
      <c r="L1359" s="2">
        <v>0</v>
      </c>
      <c r="M1359" s="2">
        <v>-139369</v>
      </c>
      <c r="N1359" s="2">
        <v>-139369</v>
      </c>
      <c r="O1359" t="s">
        <v>2726</v>
      </c>
    </row>
    <row r="1360" spans="1:15" x14ac:dyDescent="0.25">
      <c r="A1360" s="1">
        <v>62072</v>
      </c>
      <c r="B1360" t="s">
        <v>2416</v>
      </c>
      <c r="C1360" t="s">
        <v>35</v>
      </c>
      <c r="D1360" t="s">
        <v>34</v>
      </c>
      <c r="E1360" t="s">
        <v>23</v>
      </c>
      <c r="F1360" t="s">
        <v>63</v>
      </c>
      <c r="G1360" t="s">
        <v>63</v>
      </c>
      <c r="H1360" s="3">
        <v>681405</v>
      </c>
      <c r="I1360" t="s">
        <v>21</v>
      </c>
      <c r="J1360" s="2">
        <v>0</v>
      </c>
      <c r="K1360" s="2">
        <v>0</v>
      </c>
      <c r="L1360" s="2">
        <v>0</v>
      </c>
      <c r="M1360" s="2">
        <v>-57160</v>
      </c>
      <c r="N1360" s="2">
        <v>-57160</v>
      </c>
      <c r="O1360" t="s">
        <v>2281</v>
      </c>
    </row>
    <row r="1361" spans="1:15" x14ac:dyDescent="0.25">
      <c r="A1361" s="1">
        <v>62444</v>
      </c>
      <c r="B1361" t="s">
        <v>2513</v>
      </c>
      <c r="C1361" t="s">
        <v>35</v>
      </c>
      <c r="D1361" t="s">
        <v>34</v>
      </c>
      <c r="E1361" t="s">
        <v>23</v>
      </c>
      <c r="F1361" t="s">
        <v>63</v>
      </c>
      <c r="G1361" t="s">
        <v>63</v>
      </c>
      <c r="H1361" s="3">
        <v>700343</v>
      </c>
      <c r="I1361" t="s">
        <v>63</v>
      </c>
      <c r="J1361" s="2">
        <v>43411</v>
      </c>
      <c r="K1361" s="2">
        <v>0</v>
      </c>
      <c r="L1361" s="2">
        <v>0</v>
      </c>
      <c r="M1361" s="2">
        <v>-86616</v>
      </c>
      <c r="N1361" s="2">
        <v>-86616</v>
      </c>
      <c r="O1361" t="s">
        <v>2437</v>
      </c>
    </row>
    <row r="1362" spans="1:15" x14ac:dyDescent="0.25">
      <c r="A1362" s="1">
        <v>66938</v>
      </c>
      <c r="B1362" t="s">
        <v>1934</v>
      </c>
      <c r="C1362" t="s">
        <v>35</v>
      </c>
      <c r="D1362" t="s">
        <v>34</v>
      </c>
      <c r="E1362" t="s">
        <v>23</v>
      </c>
      <c r="F1362" t="s">
        <v>63</v>
      </c>
      <c r="G1362" t="s">
        <v>63</v>
      </c>
      <c r="H1362" s="3">
        <v>6541131</v>
      </c>
      <c r="I1362" t="s">
        <v>21</v>
      </c>
      <c r="J1362" s="2">
        <v>0</v>
      </c>
      <c r="K1362" s="2">
        <v>0</v>
      </c>
      <c r="L1362" s="2">
        <v>0</v>
      </c>
      <c r="M1362" s="2">
        <v>-330179</v>
      </c>
      <c r="N1362" s="2">
        <v>-330179</v>
      </c>
      <c r="O1362" t="s">
        <v>1927</v>
      </c>
    </row>
    <row r="1363" spans="1:15" x14ac:dyDescent="0.25">
      <c r="A1363" s="1">
        <v>63055</v>
      </c>
      <c r="B1363" t="s">
        <v>1264</v>
      </c>
      <c r="C1363" t="s">
        <v>35</v>
      </c>
      <c r="D1363" t="s">
        <v>34</v>
      </c>
      <c r="E1363" t="s">
        <v>23</v>
      </c>
      <c r="F1363" t="s">
        <v>63</v>
      </c>
      <c r="G1363" t="s">
        <v>63</v>
      </c>
      <c r="H1363" s="3">
        <v>1893930</v>
      </c>
      <c r="I1363" t="s">
        <v>63</v>
      </c>
      <c r="J1363" s="2">
        <v>92012</v>
      </c>
      <c r="K1363" s="2">
        <v>0</v>
      </c>
      <c r="L1363" s="2">
        <v>0</v>
      </c>
      <c r="M1363" s="2">
        <v>-199085</v>
      </c>
      <c r="N1363" s="2">
        <v>-199085</v>
      </c>
      <c r="O1363" t="s">
        <v>1256</v>
      </c>
    </row>
    <row r="1364" spans="1:15" x14ac:dyDescent="0.25">
      <c r="A1364" s="1">
        <v>78770</v>
      </c>
      <c r="B1364" t="s">
        <v>1610</v>
      </c>
      <c r="C1364" t="s">
        <v>35</v>
      </c>
      <c r="D1364" t="s">
        <v>34</v>
      </c>
      <c r="E1364" t="s">
        <v>23</v>
      </c>
      <c r="F1364" t="s">
        <v>63</v>
      </c>
      <c r="G1364" t="s">
        <v>63</v>
      </c>
      <c r="H1364" s="3">
        <v>280871</v>
      </c>
      <c r="I1364" t="s">
        <v>63</v>
      </c>
      <c r="J1364" s="2">
        <v>0</v>
      </c>
      <c r="K1364" s="2">
        <v>0</v>
      </c>
      <c r="L1364" s="2">
        <v>0</v>
      </c>
      <c r="M1364" s="2">
        <v>0</v>
      </c>
      <c r="N1364" s="2">
        <v>0</v>
      </c>
      <c r="O1364" t="s">
        <v>1595</v>
      </c>
    </row>
    <row r="1365" spans="1:15" x14ac:dyDescent="0.25">
      <c r="A1365" s="1">
        <v>67599</v>
      </c>
      <c r="B1365" t="s">
        <v>3430</v>
      </c>
      <c r="C1365" t="s">
        <v>35</v>
      </c>
      <c r="D1365" t="s">
        <v>34</v>
      </c>
      <c r="E1365" t="s">
        <v>23</v>
      </c>
      <c r="F1365" t="s">
        <v>63</v>
      </c>
      <c r="G1365" t="s">
        <v>63</v>
      </c>
      <c r="H1365" s="3">
        <v>2500</v>
      </c>
      <c r="I1365" t="s">
        <v>63</v>
      </c>
      <c r="J1365" s="2">
        <v>0</v>
      </c>
      <c r="K1365" s="2">
        <v>0</v>
      </c>
      <c r="L1365" s="2">
        <v>0</v>
      </c>
      <c r="M1365" s="2">
        <v>0</v>
      </c>
      <c r="N1365" s="2">
        <v>0</v>
      </c>
      <c r="O1365" t="s">
        <v>3428</v>
      </c>
    </row>
    <row r="1366" spans="1:15" x14ac:dyDescent="0.25">
      <c r="A1366" s="1">
        <v>60638</v>
      </c>
      <c r="B1366" t="s">
        <v>3565</v>
      </c>
      <c r="C1366" t="s">
        <v>20</v>
      </c>
      <c r="D1366" t="s">
        <v>34</v>
      </c>
      <c r="E1366" t="s">
        <v>23</v>
      </c>
      <c r="F1366" t="s">
        <v>21</v>
      </c>
      <c r="G1366" t="s">
        <v>63</v>
      </c>
      <c r="H1366" s="3">
        <v>4132760</v>
      </c>
      <c r="I1366" t="s">
        <v>21</v>
      </c>
      <c r="J1366" s="2">
        <v>0</v>
      </c>
      <c r="K1366" s="2">
        <v>0</v>
      </c>
      <c r="L1366" s="2">
        <v>0</v>
      </c>
      <c r="M1366" s="2">
        <v>-504364</v>
      </c>
      <c r="N1366" s="2">
        <v>-457910</v>
      </c>
      <c r="O1366" t="s">
        <v>4290</v>
      </c>
    </row>
    <row r="1367" spans="1:15" x14ac:dyDescent="0.25">
      <c r="A1367" s="1">
        <v>65355</v>
      </c>
      <c r="B1367" t="s">
        <v>1329</v>
      </c>
      <c r="C1367" t="s">
        <v>35</v>
      </c>
      <c r="D1367" t="s">
        <v>34</v>
      </c>
      <c r="E1367" t="s">
        <v>23</v>
      </c>
      <c r="F1367" t="s">
        <v>63</v>
      </c>
      <c r="G1367" t="s">
        <v>63</v>
      </c>
      <c r="H1367" s="3">
        <v>2647528</v>
      </c>
      <c r="I1367" t="s">
        <v>63</v>
      </c>
      <c r="J1367" s="2">
        <v>63031</v>
      </c>
      <c r="K1367" s="2">
        <v>0</v>
      </c>
      <c r="L1367" s="2">
        <v>0</v>
      </c>
      <c r="M1367" s="2">
        <v>-593936</v>
      </c>
      <c r="N1367" s="2">
        <v>-593936</v>
      </c>
      <c r="O1367" t="s">
        <v>1304</v>
      </c>
    </row>
    <row r="1368" spans="1:15" x14ac:dyDescent="0.25">
      <c r="A1368" s="1">
        <v>61923</v>
      </c>
      <c r="B1368" t="s">
        <v>3672</v>
      </c>
      <c r="C1368" t="s">
        <v>35</v>
      </c>
      <c r="D1368" t="s">
        <v>34</v>
      </c>
      <c r="E1368" t="s">
        <v>23</v>
      </c>
      <c r="F1368" t="s">
        <v>63</v>
      </c>
      <c r="G1368" t="s">
        <v>63</v>
      </c>
      <c r="H1368" s="3">
        <v>1038293</v>
      </c>
      <c r="I1368" t="s">
        <v>21</v>
      </c>
      <c r="J1368" s="2">
        <v>0</v>
      </c>
      <c r="K1368" s="2">
        <v>0</v>
      </c>
      <c r="L1368" s="2">
        <v>0</v>
      </c>
      <c r="M1368" s="2">
        <v>-217778</v>
      </c>
      <c r="N1368" s="2">
        <v>-217778</v>
      </c>
      <c r="O1368" t="s">
        <v>3634</v>
      </c>
    </row>
    <row r="1369" spans="1:15" x14ac:dyDescent="0.25">
      <c r="A1369" s="1">
        <v>60593</v>
      </c>
      <c r="B1369" t="s">
        <v>3636</v>
      </c>
      <c r="C1369" t="s">
        <v>35</v>
      </c>
      <c r="D1369" t="s">
        <v>34</v>
      </c>
      <c r="E1369" t="s">
        <v>23</v>
      </c>
      <c r="F1369" t="s">
        <v>63</v>
      </c>
      <c r="G1369" t="s">
        <v>21</v>
      </c>
      <c r="H1369" s="3">
        <v>534803</v>
      </c>
      <c r="I1369" t="s">
        <v>21</v>
      </c>
      <c r="J1369" s="2">
        <v>0</v>
      </c>
      <c r="K1369" s="2">
        <v>0</v>
      </c>
      <c r="L1369" s="2">
        <v>0</v>
      </c>
      <c r="M1369" s="2">
        <v>-332542</v>
      </c>
      <c r="N1369" s="2">
        <v>-332542</v>
      </c>
      <c r="O1369" t="s">
        <v>3634</v>
      </c>
    </row>
    <row r="1370" spans="1:15" x14ac:dyDescent="0.25">
      <c r="A1370" s="1">
        <v>65632</v>
      </c>
      <c r="B1370" t="s">
        <v>1332</v>
      </c>
      <c r="C1370" t="s">
        <v>35</v>
      </c>
      <c r="D1370" t="s">
        <v>34</v>
      </c>
      <c r="E1370" t="s">
        <v>23</v>
      </c>
      <c r="F1370" t="s">
        <v>63</v>
      </c>
      <c r="G1370" t="s">
        <v>63</v>
      </c>
      <c r="H1370" s="3">
        <v>137821</v>
      </c>
      <c r="I1370" t="s">
        <v>63</v>
      </c>
      <c r="J1370" s="2">
        <v>0</v>
      </c>
      <c r="K1370" s="2">
        <v>0</v>
      </c>
      <c r="L1370" s="2">
        <v>0</v>
      </c>
      <c r="M1370" s="2">
        <v>-84786</v>
      </c>
      <c r="N1370" s="2">
        <v>-84786</v>
      </c>
      <c r="O1370" t="s">
        <v>1304</v>
      </c>
    </row>
    <row r="1371" spans="1:15" x14ac:dyDescent="0.25">
      <c r="A1371" s="1">
        <v>63987</v>
      </c>
      <c r="B1371" t="s">
        <v>3774</v>
      </c>
      <c r="C1371" t="s">
        <v>35</v>
      </c>
      <c r="D1371" t="s">
        <v>34</v>
      </c>
      <c r="E1371" t="s">
        <v>23</v>
      </c>
      <c r="F1371" t="s">
        <v>63</v>
      </c>
      <c r="G1371" t="s">
        <v>63</v>
      </c>
      <c r="H1371" s="3">
        <v>4399204</v>
      </c>
      <c r="I1371" t="s">
        <v>21</v>
      </c>
      <c r="J1371" s="2">
        <v>0</v>
      </c>
      <c r="K1371" s="2">
        <v>0</v>
      </c>
      <c r="L1371" s="2">
        <v>0</v>
      </c>
      <c r="M1371" s="2">
        <v>-323264</v>
      </c>
      <c r="N1371" s="2">
        <v>-323264</v>
      </c>
      <c r="O1371" t="s">
        <v>3767</v>
      </c>
    </row>
    <row r="1372" spans="1:15" x14ac:dyDescent="0.25">
      <c r="A1372" s="1">
        <v>63082</v>
      </c>
      <c r="B1372" t="s">
        <v>3743</v>
      </c>
      <c r="C1372" t="s">
        <v>35</v>
      </c>
      <c r="D1372" t="s">
        <v>34</v>
      </c>
      <c r="E1372" t="s">
        <v>23</v>
      </c>
      <c r="F1372" t="s">
        <v>63</v>
      </c>
      <c r="G1372" t="s">
        <v>63</v>
      </c>
      <c r="H1372" s="3">
        <v>1618860</v>
      </c>
      <c r="I1372" t="s">
        <v>21</v>
      </c>
      <c r="J1372" s="2">
        <v>0</v>
      </c>
      <c r="K1372" s="2">
        <v>0</v>
      </c>
      <c r="L1372" s="2">
        <v>0</v>
      </c>
      <c r="M1372" s="2">
        <v>-148692</v>
      </c>
      <c r="N1372" s="2">
        <v>-148692</v>
      </c>
      <c r="O1372" t="s">
        <v>3739</v>
      </c>
    </row>
    <row r="1373" spans="1:15" x14ac:dyDescent="0.25">
      <c r="A1373" s="1">
        <v>65098</v>
      </c>
      <c r="B1373" t="s">
        <v>1322</v>
      </c>
      <c r="C1373" t="s">
        <v>35</v>
      </c>
      <c r="D1373" t="s">
        <v>34</v>
      </c>
      <c r="E1373" t="s">
        <v>23</v>
      </c>
      <c r="F1373" t="s">
        <v>63</v>
      </c>
      <c r="G1373" t="s">
        <v>63</v>
      </c>
      <c r="H1373" s="3">
        <v>1875333</v>
      </c>
      <c r="I1373" t="s">
        <v>63</v>
      </c>
      <c r="J1373" s="2">
        <v>0</v>
      </c>
      <c r="K1373" s="2">
        <v>0</v>
      </c>
      <c r="L1373" s="2">
        <v>10872</v>
      </c>
      <c r="M1373" s="2">
        <v>-609124</v>
      </c>
      <c r="N1373" s="2">
        <v>-609124</v>
      </c>
      <c r="O1373" t="s">
        <v>1304</v>
      </c>
    </row>
    <row r="1374" spans="1:15" x14ac:dyDescent="0.25">
      <c r="A1374" s="1">
        <v>66883</v>
      </c>
      <c r="B1374" t="s">
        <v>3900</v>
      </c>
      <c r="C1374" t="s">
        <v>35</v>
      </c>
      <c r="D1374" t="s">
        <v>34</v>
      </c>
      <c r="E1374" t="s">
        <v>36</v>
      </c>
      <c r="F1374" t="s">
        <v>63</v>
      </c>
      <c r="G1374" t="s">
        <v>63</v>
      </c>
      <c r="H1374" s="3">
        <v>7825176</v>
      </c>
      <c r="I1374" t="s">
        <v>21</v>
      </c>
      <c r="J1374" s="2">
        <v>0</v>
      </c>
      <c r="K1374" s="2">
        <v>0</v>
      </c>
      <c r="L1374" s="2">
        <v>0</v>
      </c>
      <c r="M1374" s="2">
        <v>-462856</v>
      </c>
      <c r="N1374" s="2">
        <v>-462856</v>
      </c>
      <c r="O1374" t="s">
        <v>3871</v>
      </c>
    </row>
    <row r="1375" spans="1:15" x14ac:dyDescent="0.25">
      <c r="A1375" s="1">
        <v>61760</v>
      </c>
      <c r="B1375" t="s">
        <v>3679</v>
      </c>
      <c r="C1375" t="s">
        <v>35</v>
      </c>
      <c r="D1375" t="s">
        <v>34</v>
      </c>
      <c r="E1375" t="s">
        <v>36</v>
      </c>
      <c r="F1375" t="s">
        <v>21</v>
      </c>
      <c r="G1375" t="s">
        <v>63</v>
      </c>
      <c r="H1375" s="3">
        <v>1124366</v>
      </c>
      <c r="I1375" t="s">
        <v>21</v>
      </c>
      <c r="J1375" s="2">
        <v>0</v>
      </c>
      <c r="K1375" s="2">
        <v>0</v>
      </c>
      <c r="L1375" s="2">
        <v>0</v>
      </c>
      <c r="M1375" s="2">
        <v>-197081</v>
      </c>
      <c r="N1375" s="2">
        <v>-197081</v>
      </c>
      <c r="O1375" t="s">
        <v>3675</v>
      </c>
    </row>
    <row r="1376" spans="1:15" x14ac:dyDescent="0.25">
      <c r="A1376" s="1">
        <v>61362</v>
      </c>
      <c r="B1376" t="s">
        <v>2116</v>
      </c>
      <c r="C1376" t="s">
        <v>35</v>
      </c>
      <c r="D1376" t="s">
        <v>34</v>
      </c>
      <c r="E1376" t="s">
        <v>23</v>
      </c>
      <c r="F1376" t="s">
        <v>63</v>
      </c>
      <c r="G1376" t="s">
        <v>63</v>
      </c>
      <c r="H1376" s="3">
        <v>624932</v>
      </c>
      <c r="I1376" t="s">
        <v>63</v>
      </c>
      <c r="J1376" s="2">
        <v>60291</v>
      </c>
      <c r="K1376" s="2">
        <v>0</v>
      </c>
      <c r="L1376" s="2">
        <v>0</v>
      </c>
      <c r="M1376" s="2">
        <v>30859</v>
      </c>
      <c r="N1376" s="2">
        <v>15620</v>
      </c>
      <c r="O1376" t="s">
        <v>2065</v>
      </c>
    </row>
    <row r="1377" spans="1:15" x14ac:dyDescent="0.25">
      <c r="A1377" s="1">
        <v>62840</v>
      </c>
      <c r="B1377" t="s">
        <v>1083</v>
      </c>
      <c r="C1377" t="s">
        <v>35</v>
      </c>
      <c r="D1377" t="s">
        <v>34</v>
      </c>
      <c r="E1377" t="s">
        <v>23</v>
      </c>
      <c r="F1377" t="s">
        <v>63</v>
      </c>
      <c r="G1377" t="s">
        <v>63</v>
      </c>
      <c r="H1377" s="3">
        <v>3567595</v>
      </c>
      <c r="I1377" t="s">
        <v>63</v>
      </c>
      <c r="J1377" s="2">
        <v>32680</v>
      </c>
      <c r="K1377" s="2">
        <v>0</v>
      </c>
      <c r="L1377" s="2">
        <v>0</v>
      </c>
      <c r="M1377" s="2">
        <v>-245331</v>
      </c>
      <c r="N1377" s="2">
        <v>-245331</v>
      </c>
      <c r="O1377" t="s">
        <v>1071</v>
      </c>
    </row>
    <row r="1378" spans="1:15" x14ac:dyDescent="0.25">
      <c r="A1378" s="1">
        <v>62240</v>
      </c>
      <c r="B1378" t="s">
        <v>2901</v>
      </c>
      <c r="C1378" t="s">
        <v>35</v>
      </c>
      <c r="D1378" t="s">
        <v>34</v>
      </c>
      <c r="E1378" t="s">
        <v>23</v>
      </c>
      <c r="F1378" t="s">
        <v>63</v>
      </c>
      <c r="G1378" t="s">
        <v>63</v>
      </c>
      <c r="H1378" s="3">
        <v>2631507</v>
      </c>
      <c r="I1378" t="s">
        <v>63</v>
      </c>
      <c r="J1378" s="2">
        <v>12814</v>
      </c>
      <c r="K1378" s="2">
        <v>0</v>
      </c>
      <c r="L1378" s="2">
        <v>0</v>
      </c>
      <c r="M1378" s="2">
        <v>-163235</v>
      </c>
      <c r="N1378" s="2">
        <v>-163235</v>
      </c>
      <c r="O1378" t="s">
        <v>2897</v>
      </c>
    </row>
    <row r="1379" spans="1:15" x14ac:dyDescent="0.25">
      <c r="A1379" s="1">
        <v>62858</v>
      </c>
      <c r="B1379" t="s">
        <v>2704</v>
      </c>
      <c r="C1379" t="s">
        <v>35</v>
      </c>
      <c r="D1379" t="s">
        <v>34</v>
      </c>
      <c r="E1379" t="s">
        <v>36</v>
      </c>
      <c r="F1379" t="s">
        <v>63</v>
      </c>
      <c r="G1379" t="s">
        <v>63</v>
      </c>
      <c r="H1379" s="3">
        <v>105146</v>
      </c>
      <c r="I1379" t="s">
        <v>63</v>
      </c>
      <c r="J1379" s="2">
        <v>162494</v>
      </c>
      <c r="K1379" s="2">
        <v>0</v>
      </c>
      <c r="L1379" s="2">
        <v>0</v>
      </c>
      <c r="M1379" s="2">
        <v>-511643</v>
      </c>
      <c r="N1379" s="2">
        <v>-511643</v>
      </c>
      <c r="O1379" t="s">
        <v>2637</v>
      </c>
    </row>
    <row r="1380" spans="1:15" x14ac:dyDescent="0.25">
      <c r="A1380" s="1">
        <v>61758</v>
      </c>
      <c r="B1380" t="s">
        <v>3667</v>
      </c>
      <c r="C1380" t="s">
        <v>35</v>
      </c>
      <c r="D1380" t="s">
        <v>34</v>
      </c>
      <c r="E1380" t="s">
        <v>23</v>
      </c>
      <c r="F1380" t="s">
        <v>63</v>
      </c>
      <c r="G1380" t="s">
        <v>63</v>
      </c>
      <c r="H1380" s="3">
        <v>413125</v>
      </c>
      <c r="I1380" t="s">
        <v>21</v>
      </c>
      <c r="J1380" s="2">
        <v>0</v>
      </c>
      <c r="K1380" s="2">
        <v>0</v>
      </c>
      <c r="L1380" s="2">
        <v>0</v>
      </c>
      <c r="M1380" s="2">
        <v>-78204</v>
      </c>
      <c r="N1380" s="2">
        <v>-59465</v>
      </c>
      <c r="O1380" t="s">
        <v>3634</v>
      </c>
    </row>
    <row r="1381" spans="1:15" x14ac:dyDescent="0.25">
      <c r="A1381" s="1">
        <v>62364</v>
      </c>
      <c r="B1381" t="s">
        <v>3691</v>
      </c>
      <c r="C1381" t="s">
        <v>35</v>
      </c>
      <c r="D1381" t="s">
        <v>34</v>
      </c>
      <c r="E1381" t="s">
        <v>23</v>
      </c>
      <c r="F1381" t="s">
        <v>63</v>
      </c>
      <c r="G1381" t="s">
        <v>63</v>
      </c>
      <c r="H1381" s="3">
        <v>4069079</v>
      </c>
      <c r="I1381" t="s">
        <v>21</v>
      </c>
      <c r="J1381" s="2">
        <v>0</v>
      </c>
      <c r="K1381" s="2">
        <v>0</v>
      </c>
      <c r="L1381" s="2">
        <v>0</v>
      </c>
      <c r="M1381" s="2">
        <v>-576564</v>
      </c>
      <c r="N1381" s="2">
        <v>-576564</v>
      </c>
      <c r="O1381" t="s">
        <v>3675</v>
      </c>
    </row>
    <row r="1382" spans="1:15" x14ac:dyDescent="0.25">
      <c r="A1382" s="1">
        <v>61685</v>
      </c>
      <c r="B1382" t="s">
        <v>3779</v>
      </c>
      <c r="C1382" t="s">
        <v>35</v>
      </c>
      <c r="D1382" t="s">
        <v>34</v>
      </c>
      <c r="E1382" t="s">
        <v>23</v>
      </c>
      <c r="F1382" t="s">
        <v>63</v>
      </c>
      <c r="G1382" t="s">
        <v>63</v>
      </c>
      <c r="H1382" s="3">
        <v>852162</v>
      </c>
      <c r="I1382" t="s">
        <v>63</v>
      </c>
      <c r="J1382" s="2">
        <v>27893</v>
      </c>
      <c r="K1382" s="2">
        <v>0</v>
      </c>
      <c r="L1382" s="2">
        <v>0</v>
      </c>
      <c r="M1382" s="2">
        <v>-228797</v>
      </c>
      <c r="N1382" s="2">
        <v>-228797</v>
      </c>
      <c r="O1382" t="s">
        <v>3777</v>
      </c>
    </row>
    <row r="1383" spans="1:15" x14ac:dyDescent="0.25">
      <c r="A1383" s="1">
        <v>64236</v>
      </c>
      <c r="B1383" t="s">
        <v>3054</v>
      </c>
      <c r="C1383" t="s">
        <v>35</v>
      </c>
      <c r="D1383" t="s">
        <v>34</v>
      </c>
      <c r="E1383" t="s">
        <v>23</v>
      </c>
      <c r="F1383" t="s">
        <v>63</v>
      </c>
      <c r="G1383" t="s">
        <v>63</v>
      </c>
      <c r="H1383" s="3">
        <v>7587050</v>
      </c>
      <c r="I1383" t="s">
        <v>63</v>
      </c>
      <c r="J1383" s="2">
        <v>0</v>
      </c>
      <c r="K1383" s="2">
        <v>32672</v>
      </c>
      <c r="L1383" s="2">
        <v>0</v>
      </c>
      <c r="M1383" s="2">
        <v>-383217</v>
      </c>
      <c r="N1383" s="2">
        <v>-493137</v>
      </c>
      <c r="O1383" t="s">
        <v>3045</v>
      </c>
    </row>
    <row r="1384" spans="1:15" x14ac:dyDescent="0.25">
      <c r="A1384" s="1">
        <v>67763</v>
      </c>
      <c r="B1384" t="s">
        <v>1043</v>
      </c>
      <c r="C1384" t="s">
        <v>35</v>
      </c>
      <c r="D1384" t="s">
        <v>34</v>
      </c>
      <c r="E1384" t="s">
        <v>23</v>
      </c>
      <c r="F1384" t="s">
        <v>63</v>
      </c>
      <c r="G1384" t="s">
        <v>63</v>
      </c>
      <c r="H1384" s="3">
        <v>21814193</v>
      </c>
      <c r="I1384" t="s">
        <v>21</v>
      </c>
      <c r="J1384" s="2">
        <v>0</v>
      </c>
      <c r="K1384" s="2">
        <v>0</v>
      </c>
      <c r="L1384" s="2">
        <v>0</v>
      </c>
      <c r="M1384" s="2">
        <v>-3121786</v>
      </c>
      <c r="N1384" s="2">
        <v>-3121786</v>
      </c>
      <c r="O1384" t="s">
        <v>1038</v>
      </c>
    </row>
    <row r="1385" spans="1:15" x14ac:dyDescent="0.25">
      <c r="A1385" s="1">
        <v>61587</v>
      </c>
      <c r="B1385" t="s">
        <v>2219</v>
      </c>
      <c r="C1385" t="s">
        <v>35</v>
      </c>
      <c r="D1385" t="s">
        <v>34</v>
      </c>
      <c r="E1385" t="s">
        <v>23</v>
      </c>
      <c r="F1385" t="s">
        <v>63</v>
      </c>
      <c r="G1385" t="s">
        <v>63</v>
      </c>
      <c r="H1385" s="3">
        <v>-338879</v>
      </c>
      <c r="I1385" t="s">
        <v>21</v>
      </c>
      <c r="J1385" s="2">
        <v>0</v>
      </c>
      <c r="K1385" s="2">
        <v>0</v>
      </c>
      <c r="L1385" s="2">
        <v>0</v>
      </c>
      <c r="M1385" s="2">
        <v>-49492</v>
      </c>
      <c r="N1385" s="2">
        <v>-49492</v>
      </c>
      <c r="O1385" t="s">
        <v>49</v>
      </c>
    </row>
    <row r="1386" spans="1:15" x14ac:dyDescent="0.25">
      <c r="A1386" s="1">
        <v>64812</v>
      </c>
      <c r="B1386" t="s">
        <v>761</v>
      </c>
      <c r="C1386" t="s">
        <v>35</v>
      </c>
      <c r="D1386" t="s">
        <v>34</v>
      </c>
      <c r="E1386" t="s">
        <v>36</v>
      </c>
      <c r="F1386" t="s">
        <v>63</v>
      </c>
      <c r="G1386" t="s">
        <v>63</v>
      </c>
      <c r="H1386" s="3">
        <v>4168648</v>
      </c>
      <c r="I1386" t="s">
        <v>21</v>
      </c>
      <c r="J1386" s="2">
        <v>0</v>
      </c>
      <c r="K1386" s="2">
        <v>0</v>
      </c>
      <c r="L1386" s="2">
        <v>0</v>
      </c>
      <c r="M1386" s="2">
        <v>-345991</v>
      </c>
      <c r="N1386" s="2">
        <v>-345991</v>
      </c>
      <c r="O1386" t="s">
        <v>4289</v>
      </c>
    </row>
    <row r="1387" spans="1:15" x14ac:dyDescent="0.25">
      <c r="A1387" s="1">
        <v>63988</v>
      </c>
      <c r="B1387" t="s">
        <v>2969</v>
      </c>
      <c r="C1387" t="s">
        <v>35</v>
      </c>
      <c r="D1387" t="s">
        <v>34</v>
      </c>
      <c r="E1387" t="s">
        <v>36</v>
      </c>
      <c r="F1387" t="s">
        <v>63</v>
      </c>
      <c r="G1387" t="s">
        <v>63</v>
      </c>
      <c r="H1387" s="3">
        <v>2203733</v>
      </c>
      <c r="I1387" t="s">
        <v>21</v>
      </c>
      <c r="J1387" s="2">
        <v>0</v>
      </c>
      <c r="K1387" s="2">
        <v>0</v>
      </c>
      <c r="L1387" s="2">
        <v>0</v>
      </c>
      <c r="M1387" s="2">
        <v>-247358</v>
      </c>
      <c r="N1387" s="2">
        <v>-247358</v>
      </c>
      <c r="O1387" t="s">
        <v>2950</v>
      </c>
    </row>
    <row r="1388" spans="1:15" x14ac:dyDescent="0.25">
      <c r="A1388" s="1">
        <v>64890</v>
      </c>
      <c r="B1388" t="s">
        <v>3071</v>
      </c>
      <c r="C1388" t="s">
        <v>35</v>
      </c>
      <c r="D1388" t="s">
        <v>34</v>
      </c>
      <c r="E1388" t="s">
        <v>23</v>
      </c>
      <c r="F1388" t="s">
        <v>63</v>
      </c>
      <c r="G1388" t="s">
        <v>63</v>
      </c>
      <c r="H1388" s="3">
        <v>3199280</v>
      </c>
      <c r="I1388" t="s">
        <v>63</v>
      </c>
      <c r="J1388" s="2">
        <v>67893</v>
      </c>
      <c r="K1388" s="2">
        <v>0</v>
      </c>
      <c r="L1388" s="2">
        <v>0</v>
      </c>
      <c r="M1388" s="2">
        <v>-63298</v>
      </c>
      <c r="N1388" s="2">
        <v>-88632</v>
      </c>
      <c r="O1388" t="s">
        <v>3045</v>
      </c>
    </row>
    <row r="1389" spans="1:15" x14ac:dyDescent="0.25">
      <c r="A1389" s="1">
        <v>61119</v>
      </c>
      <c r="B1389" t="s">
        <v>4288</v>
      </c>
      <c r="C1389" t="s">
        <v>35</v>
      </c>
      <c r="D1389" t="s">
        <v>34</v>
      </c>
      <c r="E1389" t="s">
        <v>36</v>
      </c>
      <c r="F1389" t="s">
        <v>21</v>
      </c>
      <c r="G1389" t="s">
        <v>21</v>
      </c>
      <c r="H1389" s="3">
        <v>1094383</v>
      </c>
      <c r="I1389" t="s">
        <v>63</v>
      </c>
      <c r="J1389" s="2">
        <v>0</v>
      </c>
      <c r="K1389" s="2">
        <v>17996</v>
      </c>
      <c r="L1389" s="2">
        <v>5805</v>
      </c>
      <c r="M1389" s="2">
        <v>-101111</v>
      </c>
      <c r="N1389" s="2">
        <v>-101111</v>
      </c>
      <c r="O1389" t="s">
        <v>842</v>
      </c>
    </row>
    <row r="1390" spans="1:15" x14ac:dyDescent="0.25">
      <c r="A1390" s="1">
        <v>65069</v>
      </c>
      <c r="B1390" t="s">
        <v>1467</v>
      </c>
      <c r="C1390" t="s">
        <v>35</v>
      </c>
      <c r="D1390" t="s">
        <v>34</v>
      </c>
      <c r="E1390" t="s">
        <v>23</v>
      </c>
      <c r="F1390" t="s">
        <v>63</v>
      </c>
      <c r="G1390" t="s">
        <v>63</v>
      </c>
      <c r="H1390" s="3">
        <v>2795825</v>
      </c>
      <c r="I1390" t="s">
        <v>63</v>
      </c>
      <c r="J1390" s="2">
        <v>99943</v>
      </c>
      <c r="K1390" s="2">
        <v>0</v>
      </c>
      <c r="L1390" s="2">
        <v>0</v>
      </c>
      <c r="M1390" s="2">
        <v>-391915</v>
      </c>
      <c r="N1390" s="2">
        <v>-391915</v>
      </c>
      <c r="O1390" t="s">
        <v>1453</v>
      </c>
    </row>
    <row r="1391" spans="1:15" x14ac:dyDescent="0.25">
      <c r="A1391" s="1">
        <v>66411</v>
      </c>
      <c r="B1391" t="s">
        <v>1703</v>
      </c>
      <c r="C1391" t="s">
        <v>35</v>
      </c>
      <c r="D1391" t="s">
        <v>34</v>
      </c>
      <c r="E1391" t="s">
        <v>4280</v>
      </c>
      <c r="F1391" t="s">
        <v>63</v>
      </c>
      <c r="G1391" t="s">
        <v>63</v>
      </c>
      <c r="H1391" s="3">
        <v>8738099</v>
      </c>
      <c r="I1391" t="s">
        <v>21</v>
      </c>
      <c r="J1391" s="2">
        <v>0</v>
      </c>
      <c r="K1391" s="2">
        <v>0</v>
      </c>
      <c r="L1391" s="2">
        <v>0</v>
      </c>
      <c r="M1391" s="2">
        <v>-993390</v>
      </c>
      <c r="N1391" s="2">
        <v>-993390</v>
      </c>
      <c r="O1391" t="s">
        <v>1694</v>
      </c>
    </row>
    <row r="1392" spans="1:15" x14ac:dyDescent="0.25">
      <c r="A1392" s="1">
        <v>65849</v>
      </c>
      <c r="B1392" t="s">
        <v>1832</v>
      </c>
      <c r="C1392" t="s">
        <v>35</v>
      </c>
      <c r="D1392" t="s">
        <v>34</v>
      </c>
      <c r="E1392" t="s">
        <v>23</v>
      </c>
      <c r="F1392" t="s">
        <v>63</v>
      </c>
      <c r="G1392" t="s">
        <v>63</v>
      </c>
      <c r="H1392" s="3">
        <v>4203415</v>
      </c>
      <c r="I1392" t="s">
        <v>63</v>
      </c>
      <c r="J1392" s="2">
        <v>290029</v>
      </c>
      <c r="K1392" s="2">
        <v>0</v>
      </c>
      <c r="L1392" s="2">
        <v>0</v>
      </c>
      <c r="M1392" s="2">
        <v>-538234</v>
      </c>
      <c r="N1392" s="2">
        <v>-538234</v>
      </c>
      <c r="O1392" t="s">
        <v>1813</v>
      </c>
    </row>
    <row r="1393" spans="1:15" x14ac:dyDescent="0.25">
      <c r="A1393" s="1">
        <v>66052</v>
      </c>
      <c r="B1393" t="s">
        <v>1848</v>
      </c>
      <c r="C1393" t="s">
        <v>35</v>
      </c>
      <c r="D1393" t="s">
        <v>34</v>
      </c>
      <c r="E1393" t="s">
        <v>23</v>
      </c>
      <c r="F1393" t="s">
        <v>63</v>
      </c>
      <c r="G1393" t="s">
        <v>63</v>
      </c>
      <c r="H1393" s="3">
        <v>1131818</v>
      </c>
      <c r="I1393" t="s">
        <v>21</v>
      </c>
      <c r="J1393" s="2">
        <v>0</v>
      </c>
      <c r="K1393" s="2">
        <v>0</v>
      </c>
      <c r="L1393" s="2">
        <v>0</v>
      </c>
      <c r="M1393" s="2">
        <v>-610735</v>
      </c>
      <c r="N1393" s="2">
        <v>-610735</v>
      </c>
      <c r="O1393" t="s">
        <v>1843</v>
      </c>
    </row>
    <row r="1394" spans="1:15" x14ac:dyDescent="0.25">
      <c r="A1394" s="1">
        <v>61639</v>
      </c>
      <c r="B1394" t="s">
        <v>3655</v>
      </c>
      <c r="C1394" t="s">
        <v>35</v>
      </c>
      <c r="D1394" t="s">
        <v>34</v>
      </c>
      <c r="E1394" t="s">
        <v>23</v>
      </c>
      <c r="F1394" t="s">
        <v>63</v>
      </c>
      <c r="G1394" t="s">
        <v>21</v>
      </c>
      <c r="H1394" s="3">
        <v>1753145</v>
      </c>
      <c r="I1394" t="s">
        <v>21</v>
      </c>
      <c r="J1394" s="2">
        <v>4733</v>
      </c>
      <c r="K1394" s="2">
        <v>53691</v>
      </c>
      <c r="L1394" s="2">
        <v>0</v>
      </c>
      <c r="M1394" s="2">
        <v>-187110</v>
      </c>
      <c r="N1394" s="2">
        <v>-187110</v>
      </c>
      <c r="O1394" t="s">
        <v>3634</v>
      </c>
    </row>
    <row r="1395" spans="1:15" x14ac:dyDescent="0.25">
      <c r="A1395" s="1">
        <v>62230</v>
      </c>
      <c r="B1395" t="s">
        <v>2741</v>
      </c>
      <c r="C1395" t="s">
        <v>35</v>
      </c>
      <c r="D1395" t="s">
        <v>34</v>
      </c>
      <c r="E1395" t="s">
        <v>23</v>
      </c>
      <c r="F1395" t="s">
        <v>63</v>
      </c>
      <c r="G1395" t="s">
        <v>63</v>
      </c>
      <c r="H1395" s="3">
        <v>-230174</v>
      </c>
      <c r="I1395" t="s">
        <v>21</v>
      </c>
      <c r="J1395" s="2">
        <v>0</v>
      </c>
      <c r="K1395" s="2">
        <v>0</v>
      </c>
      <c r="L1395" s="2">
        <v>0</v>
      </c>
      <c r="M1395" s="2">
        <v>-527495</v>
      </c>
      <c r="N1395" s="2">
        <v>-527495</v>
      </c>
      <c r="O1395" t="s">
        <v>2726</v>
      </c>
    </row>
    <row r="1396" spans="1:15" x14ac:dyDescent="0.25">
      <c r="A1396" s="1">
        <v>62463</v>
      </c>
      <c r="B1396" t="s">
        <v>3716</v>
      </c>
      <c r="C1396" t="s">
        <v>35</v>
      </c>
      <c r="D1396" t="s">
        <v>34</v>
      </c>
      <c r="E1396" t="s">
        <v>23</v>
      </c>
      <c r="F1396" t="s">
        <v>63</v>
      </c>
      <c r="G1396" t="s">
        <v>63</v>
      </c>
      <c r="H1396" s="3">
        <v>3303607</v>
      </c>
      <c r="I1396" t="s">
        <v>21</v>
      </c>
      <c r="J1396" s="2">
        <v>0</v>
      </c>
      <c r="K1396" s="2">
        <v>0</v>
      </c>
      <c r="L1396" s="2">
        <v>0</v>
      </c>
      <c r="M1396" s="2">
        <v>-505665</v>
      </c>
      <c r="N1396" s="2">
        <v>-505665</v>
      </c>
      <c r="O1396" t="s">
        <v>3714</v>
      </c>
    </row>
    <row r="1397" spans="1:15" x14ac:dyDescent="0.25">
      <c r="A1397" s="1">
        <v>65558</v>
      </c>
      <c r="B1397" t="s">
        <v>1691</v>
      </c>
      <c r="C1397" t="s">
        <v>35</v>
      </c>
      <c r="D1397" t="s">
        <v>34</v>
      </c>
      <c r="E1397" t="s">
        <v>23</v>
      </c>
      <c r="F1397" t="s">
        <v>63</v>
      </c>
      <c r="G1397" t="s">
        <v>63</v>
      </c>
      <c r="H1397" s="3">
        <v>8944983</v>
      </c>
      <c r="I1397" t="s">
        <v>63</v>
      </c>
      <c r="J1397" s="2">
        <v>108662</v>
      </c>
      <c r="K1397" s="2">
        <v>0</v>
      </c>
      <c r="L1397" s="2">
        <v>0</v>
      </c>
      <c r="M1397" s="2">
        <v>-557612</v>
      </c>
      <c r="N1397" s="2">
        <v>-557612</v>
      </c>
      <c r="O1397" t="s">
        <v>1681</v>
      </c>
    </row>
    <row r="1398" spans="1:15" x14ac:dyDescent="0.25">
      <c r="A1398" s="1">
        <v>64870</v>
      </c>
      <c r="B1398" t="s">
        <v>1313</v>
      </c>
      <c r="C1398" t="s">
        <v>35</v>
      </c>
      <c r="D1398" t="s">
        <v>34</v>
      </c>
      <c r="E1398" t="s">
        <v>23</v>
      </c>
      <c r="F1398" t="s">
        <v>63</v>
      </c>
      <c r="G1398" t="s">
        <v>63</v>
      </c>
      <c r="H1398" s="3">
        <v>-13599</v>
      </c>
      <c r="I1398" t="s">
        <v>63</v>
      </c>
      <c r="J1398" s="2">
        <v>23719</v>
      </c>
      <c r="K1398" s="2">
        <v>0</v>
      </c>
      <c r="L1398" s="2">
        <v>0</v>
      </c>
      <c r="M1398" s="2">
        <v>-255580</v>
      </c>
      <c r="N1398" s="2">
        <v>-255580</v>
      </c>
      <c r="O1398" t="s">
        <v>1304</v>
      </c>
    </row>
    <row r="1399" spans="1:15" x14ac:dyDescent="0.25">
      <c r="A1399" s="1">
        <v>63274</v>
      </c>
      <c r="B1399" t="s">
        <v>2828</v>
      </c>
      <c r="C1399" t="s">
        <v>35</v>
      </c>
      <c r="D1399" t="s">
        <v>34</v>
      </c>
      <c r="E1399" t="s">
        <v>36</v>
      </c>
      <c r="F1399" t="s">
        <v>63</v>
      </c>
      <c r="G1399" t="s">
        <v>63</v>
      </c>
      <c r="H1399" s="3">
        <v>1426540</v>
      </c>
      <c r="I1399" t="s">
        <v>21</v>
      </c>
      <c r="J1399" s="2">
        <v>0</v>
      </c>
      <c r="K1399" s="2">
        <v>0</v>
      </c>
      <c r="L1399" s="2">
        <v>0</v>
      </c>
      <c r="M1399" s="2">
        <v>-140392</v>
      </c>
      <c r="N1399" s="2">
        <v>-140392</v>
      </c>
      <c r="O1399" t="s">
        <v>4287</v>
      </c>
    </row>
    <row r="1400" spans="1:15" x14ac:dyDescent="0.25">
      <c r="A1400" s="1">
        <v>62727</v>
      </c>
      <c r="B1400" t="s">
        <v>1037</v>
      </c>
      <c r="C1400" t="s">
        <v>35</v>
      </c>
      <c r="D1400" t="s">
        <v>34</v>
      </c>
      <c r="E1400" t="s">
        <v>23</v>
      </c>
      <c r="F1400" t="s">
        <v>63</v>
      </c>
      <c r="G1400" t="s">
        <v>63</v>
      </c>
      <c r="H1400" s="3">
        <v>401701</v>
      </c>
      <c r="I1400" t="s">
        <v>21</v>
      </c>
      <c r="J1400" s="2">
        <v>0</v>
      </c>
      <c r="K1400" s="2">
        <v>0</v>
      </c>
      <c r="L1400" s="2">
        <v>0</v>
      </c>
      <c r="M1400" s="2">
        <v>-364181</v>
      </c>
      <c r="N1400" s="2">
        <v>-364181</v>
      </c>
      <c r="O1400" t="s">
        <v>1030</v>
      </c>
    </row>
    <row r="1401" spans="1:15" x14ac:dyDescent="0.25">
      <c r="A1401" s="1">
        <v>61813</v>
      </c>
      <c r="B1401" t="s">
        <v>2002</v>
      </c>
      <c r="C1401" t="s">
        <v>35</v>
      </c>
      <c r="D1401" t="s">
        <v>34</v>
      </c>
      <c r="E1401" t="s">
        <v>36</v>
      </c>
      <c r="F1401" t="s">
        <v>63</v>
      </c>
      <c r="G1401" t="s">
        <v>63</v>
      </c>
      <c r="H1401" s="3">
        <v>4416948</v>
      </c>
      <c r="I1401" t="s">
        <v>63</v>
      </c>
      <c r="J1401" s="2">
        <v>15479</v>
      </c>
      <c r="K1401" s="2">
        <v>0</v>
      </c>
      <c r="L1401" s="2">
        <v>0</v>
      </c>
      <c r="M1401" s="2">
        <v>-232824</v>
      </c>
      <c r="N1401" s="2">
        <v>-219152</v>
      </c>
      <c r="O1401" t="s">
        <v>1991</v>
      </c>
    </row>
    <row r="1402" spans="1:15" x14ac:dyDescent="0.25">
      <c r="A1402" s="1">
        <v>62729</v>
      </c>
      <c r="B1402" t="s">
        <v>2763</v>
      </c>
      <c r="C1402" t="s">
        <v>35</v>
      </c>
      <c r="D1402" t="s">
        <v>34</v>
      </c>
      <c r="E1402" t="s">
        <v>36</v>
      </c>
      <c r="F1402" t="s">
        <v>63</v>
      </c>
      <c r="G1402" t="s">
        <v>63</v>
      </c>
      <c r="H1402" s="3">
        <v>3338043</v>
      </c>
      <c r="I1402" t="s">
        <v>63</v>
      </c>
      <c r="J1402" s="2">
        <v>45331</v>
      </c>
      <c r="K1402" s="2">
        <v>0</v>
      </c>
      <c r="L1402" s="2">
        <v>0</v>
      </c>
      <c r="M1402" s="2">
        <v>-96898</v>
      </c>
      <c r="N1402" s="2">
        <v>-115595</v>
      </c>
      <c r="O1402" t="s">
        <v>2726</v>
      </c>
    </row>
    <row r="1403" spans="1:15" x14ac:dyDescent="0.25">
      <c r="A1403" s="1">
        <v>66530</v>
      </c>
      <c r="B1403" t="s">
        <v>922</v>
      </c>
      <c r="C1403" t="s">
        <v>35</v>
      </c>
      <c r="D1403" t="s">
        <v>34</v>
      </c>
      <c r="E1403" t="s">
        <v>36</v>
      </c>
      <c r="F1403" t="s">
        <v>63</v>
      </c>
      <c r="G1403" t="s">
        <v>63</v>
      </c>
      <c r="H1403" s="3">
        <v>2883473</v>
      </c>
      <c r="I1403" t="s">
        <v>63</v>
      </c>
      <c r="J1403" s="2">
        <v>158657</v>
      </c>
      <c r="K1403" s="2">
        <v>0</v>
      </c>
      <c r="L1403" s="2">
        <v>0</v>
      </c>
      <c r="M1403" s="2">
        <v>-287434</v>
      </c>
      <c r="N1403" s="2">
        <v>-287434</v>
      </c>
      <c r="O1403" t="s">
        <v>900</v>
      </c>
    </row>
    <row r="1404" spans="1:15" x14ac:dyDescent="0.25">
      <c r="A1404" s="1">
        <v>66223</v>
      </c>
      <c r="B1404" t="s">
        <v>4016</v>
      </c>
      <c r="C1404" t="s">
        <v>35</v>
      </c>
      <c r="D1404" t="s">
        <v>34</v>
      </c>
      <c r="E1404" t="s">
        <v>36</v>
      </c>
      <c r="F1404" t="s">
        <v>63</v>
      </c>
      <c r="G1404" t="s">
        <v>63</v>
      </c>
      <c r="H1404" s="3">
        <v>10970270</v>
      </c>
      <c r="I1404" t="s">
        <v>63</v>
      </c>
      <c r="J1404" s="2">
        <v>32344</v>
      </c>
      <c r="K1404" s="2">
        <v>0</v>
      </c>
      <c r="L1404" s="2">
        <v>0</v>
      </c>
      <c r="M1404" s="2">
        <v>-750911</v>
      </c>
      <c r="N1404" s="2">
        <v>-750911</v>
      </c>
      <c r="O1404" t="s">
        <v>4008</v>
      </c>
    </row>
    <row r="1405" spans="1:15" x14ac:dyDescent="0.25">
      <c r="A1405" s="1">
        <v>62043</v>
      </c>
      <c r="B1405" t="s">
        <v>4286</v>
      </c>
      <c r="C1405" t="s">
        <v>35</v>
      </c>
      <c r="D1405" t="s">
        <v>34</v>
      </c>
      <c r="E1405" t="s">
        <v>36</v>
      </c>
      <c r="F1405" t="s">
        <v>63</v>
      </c>
      <c r="G1405" t="s">
        <v>21</v>
      </c>
      <c r="H1405" s="3">
        <v>0</v>
      </c>
      <c r="I1405" t="s">
        <v>63</v>
      </c>
      <c r="J1405" s="2">
        <v>0</v>
      </c>
      <c r="K1405" s="2">
        <v>0</v>
      </c>
      <c r="L1405" s="2">
        <v>0</v>
      </c>
      <c r="M1405" s="2">
        <v>0</v>
      </c>
      <c r="N1405" s="2">
        <v>0</v>
      </c>
      <c r="O1405" t="s">
        <v>2437</v>
      </c>
    </row>
    <row r="1406" spans="1:15" x14ac:dyDescent="0.25">
      <c r="A1406" s="1">
        <v>63216</v>
      </c>
      <c r="B1406" t="s">
        <v>2822</v>
      </c>
      <c r="C1406" t="s">
        <v>35</v>
      </c>
      <c r="D1406" t="s">
        <v>34</v>
      </c>
      <c r="E1406" t="s">
        <v>23</v>
      </c>
      <c r="F1406" t="s">
        <v>63</v>
      </c>
      <c r="G1406" t="s">
        <v>63</v>
      </c>
      <c r="H1406" s="3">
        <v>2338257</v>
      </c>
      <c r="I1406" t="s">
        <v>63</v>
      </c>
      <c r="J1406" s="2">
        <v>0</v>
      </c>
      <c r="K1406" s="2">
        <v>120900</v>
      </c>
      <c r="L1406" s="2">
        <v>0</v>
      </c>
      <c r="M1406" s="2">
        <v>-469411</v>
      </c>
      <c r="N1406" s="2">
        <v>-478554</v>
      </c>
      <c r="O1406" t="s">
        <v>2726</v>
      </c>
    </row>
    <row r="1407" spans="1:15" x14ac:dyDescent="0.25">
      <c r="A1407" s="1">
        <v>65141</v>
      </c>
      <c r="B1407" t="s">
        <v>3004</v>
      </c>
      <c r="C1407" t="s">
        <v>35</v>
      </c>
      <c r="D1407" t="s">
        <v>34</v>
      </c>
      <c r="E1407" t="s">
        <v>23</v>
      </c>
      <c r="F1407" t="s">
        <v>63</v>
      </c>
      <c r="G1407" t="s">
        <v>63</v>
      </c>
      <c r="H1407" s="3">
        <v>1047260</v>
      </c>
      <c r="I1407" t="s">
        <v>21</v>
      </c>
      <c r="J1407" s="2">
        <v>0</v>
      </c>
      <c r="K1407" s="2">
        <v>0</v>
      </c>
      <c r="L1407" s="2">
        <v>0</v>
      </c>
      <c r="M1407" s="2">
        <v>-292075</v>
      </c>
      <c r="N1407" s="2">
        <v>-292075</v>
      </c>
      <c r="O1407" t="s">
        <v>2997</v>
      </c>
    </row>
    <row r="1408" spans="1:15" x14ac:dyDescent="0.25">
      <c r="A1408" s="1">
        <v>61895</v>
      </c>
      <c r="B1408" t="s">
        <v>2273</v>
      </c>
      <c r="C1408" t="s">
        <v>20</v>
      </c>
      <c r="D1408" t="s">
        <v>22</v>
      </c>
      <c r="E1408" t="s">
        <v>36</v>
      </c>
      <c r="F1408" t="s">
        <v>63</v>
      </c>
      <c r="G1408" t="s">
        <v>63</v>
      </c>
      <c r="H1408" s="3">
        <v>111325</v>
      </c>
      <c r="I1408" t="s">
        <v>63</v>
      </c>
      <c r="J1408" s="2">
        <v>0</v>
      </c>
      <c r="K1408" s="2">
        <v>0</v>
      </c>
      <c r="L1408" s="2">
        <v>0</v>
      </c>
      <c r="M1408" s="2">
        <v>-95511</v>
      </c>
      <c r="N1408" s="2">
        <v>-203662</v>
      </c>
      <c r="O1408" t="s">
        <v>49</v>
      </c>
    </row>
    <row r="1409" spans="1:15" x14ac:dyDescent="0.25">
      <c r="A1409" s="1">
        <v>62462</v>
      </c>
      <c r="B1409" t="s">
        <v>3805</v>
      </c>
      <c r="C1409" t="s">
        <v>35</v>
      </c>
      <c r="D1409" t="s">
        <v>34</v>
      </c>
      <c r="E1409" t="s">
        <v>36</v>
      </c>
      <c r="F1409" t="s">
        <v>63</v>
      </c>
      <c r="G1409" t="s">
        <v>63</v>
      </c>
      <c r="H1409" s="3">
        <v>303551</v>
      </c>
      <c r="I1409" t="s">
        <v>21</v>
      </c>
      <c r="J1409" s="2">
        <v>0</v>
      </c>
      <c r="K1409" s="2">
        <v>0</v>
      </c>
      <c r="L1409" s="2">
        <v>0</v>
      </c>
      <c r="M1409" s="2">
        <v>-198847</v>
      </c>
      <c r="N1409" s="2">
        <v>-198847</v>
      </c>
      <c r="O1409" t="s">
        <v>3777</v>
      </c>
    </row>
    <row r="1410" spans="1:15" x14ac:dyDescent="0.25">
      <c r="A1410" s="1">
        <v>64371</v>
      </c>
      <c r="B1410" t="s">
        <v>230</v>
      </c>
      <c r="C1410" t="s">
        <v>35</v>
      </c>
      <c r="D1410" t="s">
        <v>34</v>
      </c>
      <c r="E1410" t="s">
        <v>36</v>
      </c>
      <c r="F1410" t="s">
        <v>63</v>
      </c>
      <c r="G1410" t="s">
        <v>63</v>
      </c>
      <c r="H1410" s="3">
        <v>3010606</v>
      </c>
      <c r="I1410" t="s">
        <v>63</v>
      </c>
      <c r="J1410" s="2">
        <v>67560</v>
      </c>
      <c r="K1410" s="2">
        <v>0</v>
      </c>
      <c r="L1410" s="2">
        <v>0</v>
      </c>
      <c r="M1410" s="2">
        <v>-248798</v>
      </c>
      <c r="N1410" s="2">
        <v>-248798</v>
      </c>
      <c r="O1410" t="s">
        <v>4285</v>
      </c>
    </row>
    <row r="1411" spans="1:15" x14ac:dyDescent="0.25">
      <c r="A1411" s="1">
        <v>63187</v>
      </c>
      <c r="B1411" t="s">
        <v>2820</v>
      </c>
      <c r="C1411" t="s">
        <v>35</v>
      </c>
      <c r="D1411" t="s">
        <v>34</v>
      </c>
      <c r="E1411" t="s">
        <v>23</v>
      </c>
      <c r="F1411" t="s">
        <v>63</v>
      </c>
      <c r="G1411" t="s">
        <v>63</v>
      </c>
      <c r="H1411" s="3">
        <v>-372198</v>
      </c>
      <c r="I1411" t="s">
        <v>63</v>
      </c>
      <c r="J1411" s="2">
        <v>46780</v>
      </c>
      <c r="K1411" s="2">
        <v>0</v>
      </c>
      <c r="L1411" s="2">
        <v>0</v>
      </c>
      <c r="M1411" s="2">
        <v>-110517</v>
      </c>
      <c r="N1411" s="2">
        <v>-110517</v>
      </c>
      <c r="O1411" t="s">
        <v>2726</v>
      </c>
    </row>
    <row r="1412" spans="1:15" x14ac:dyDescent="0.25">
      <c r="A1412" s="1">
        <v>60396</v>
      </c>
      <c r="B1412" t="s">
        <v>1062</v>
      </c>
      <c r="C1412" t="s">
        <v>35</v>
      </c>
      <c r="D1412" t="s">
        <v>34</v>
      </c>
      <c r="E1412" t="s">
        <v>23</v>
      </c>
      <c r="F1412" t="s">
        <v>63</v>
      </c>
      <c r="G1412" t="s">
        <v>63</v>
      </c>
      <c r="H1412" s="3">
        <v>-1392300</v>
      </c>
      <c r="I1412" t="s">
        <v>63</v>
      </c>
      <c r="J1412" s="2">
        <v>59195</v>
      </c>
      <c r="K1412" s="2">
        <v>0</v>
      </c>
      <c r="L1412" s="2">
        <v>0</v>
      </c>
      <c r="M1412" s="2">
        <v>-87090</v>
      </c>
      <c r="N1412" s="2">
        <v>-87090</v>
      </c>
      <c r="O1412" t="s">
        <v>4284</v>
      </c>
    </row>
    <row r="1413" spans="1:15" x14ac:dyDescent="0.25">
      <c r="A1413" s="1">
        <v>66731</v>
      </c>
      <c r="B1413" t="s">
        <v>1929</v>
      </c>
      <c r="C1413" t="s">
        <v>35</v>
      </c>
      <c r="D1413" t="s">
        <v>34</v>
      </c>
      <c r="E1413" t="s">
        <v>23</v>
      </c>
      <c r="F1413" t="s">
        <v>63</v>
      </c>
      <c r="G1413" t="s">
        <v>63</v>
      </c>
      <c r="H1413" s="3">
        <v>-470063</v>
      </c>
      <c r="I1413" t="s">
        <v>63</v>
      </c>
      <c r="J1413" s="2">
        <v>397163</v>
      </c>
      <c r="K1413" s="2">
        <v>0</v>
      </c>
      <c r="L1413" s="2">
        <v>0</v>
      </c>
      <c r="M1413" s="2">
        <v>-559244</v>
      </c>
      <c r="N1413" s="2">
        <v>-559588</v>
      </c>
      <c r="O1413" t="s">
        <v>1927</v>
      </c>
    </row>
    <row r="1414" spans="1:15" x14ac:dyDescent="0.25">
      <c r="A1414" s="1">
        <v>65105</v>
      </c>
      <c r="B1414" t="s">
        <v>367</v>
      </c>
      <c r="C1414" t="s">
        <v>35</v>
      </c>
      <c r="D1414" t="s">
        <v>34</v>
      </c>
      <c r="E1414" t="s">
        <v>36</v>
      </c>
      <c r="F1414" t="s">
        <v>63</v>
      </c>
      <c r="G1414" t="s">
        <v>63</v>
      </c>
      <c r="H1414" s="3">
        <v>2147740</v>
      </c>
      <c r="I1414" t="s">
        <v>63</v>
      </c>
      <c r="J1414" s="2">
        <v>35852</v>
      </c>
      <c r="K1414" s="2">
        <v>0</v>
      </c>
      <c r="L1414" s="2">
        <v>0</v>
      </c>
      <c r="M1414" s="2">
        <v>-221071</v>
      </c>
      <c r="N1414" s="2">
        <v>-221071</v>
      </c>
      <c r="O1414" t="s">
        <v>4283</v>
      </c>
    </row>
    <row r="1415" spans="1:15" x14ac:dyDescent="0.25">
      <c r="A1415" s="1">
        <v>64746</v>
      </c>
      <c r="B1415" t="s">
        <v>304</v>
      </c>
      <c r="C1415" t="s">
        <v>35</v>
      </c>
      <c r="D1415" t="s">
        <v>34</v>
      </c>
      <c r="E1415" t="s">
        <v>23</v>
      </c>
      <c r="F1415" t="s">
        <v>63</v>
      </c>
      <c r="G1415" t="s">
        <v>63</v>
      </c>
      <c r="H1415" s="3">
        <v>2517066</v>
      </c>
      <c r="I1415" t="s">
        <v>63</v>
      </c>
      <c r="J1415" s="2">
        <v>0</v>
      </c>
      <c r="K1415" s="2">
        <v>39796</v>
      </c>
      <c r="L1415" s="2">
        <v>5822</v>
      </c>
      <c r="M1415" s="2">
        <v>-209190</v>
      </c>
      <c r="N1415" s="2">
        <v>-209190</v>
      </c>
      <c r="O1415" t="s">
        <v>265</v>
      </c>
    </row>
    <row r="1416" spans="1:15" x14ac:dyDescent="0.25">
      <c r="A1416" s="1">
        <v>65966</v>
      </c>
      <c r="B1416" t="s">
        <v>763</v>
      </c>
      <c r="C1416" t="s">
        <v>35</v>
      </c>
      <c r="D1416" t="s">
        <v>34</v>
      </c>
      <c r="E1416" t="s">
        <v>36</v>
      </c>
      <c r="F1416" t="s">
        <v>63</v>
      </c>
      <c r="G1416" t="s">
        <v>63</v>
      </c>
      <c r="H1416" s="3">
        <v>13004259</v>
      </c>
      <c r="I1416" t="s">
        <v>63</v>
      </c>
      <c r="J1416" s="2">
        <v>157183</v>
      </c>
      <c r="K1416" s="2">
        <v>0</v>
      </c>
      <c r="L1416" s="2">
        <v>0</v>
      </c>
      <c r="M1416" s="2">
        <v>-644477</v>
      </c>
      <c r="N1416" s="2">
        <v>-644477</v>
      </c>
      <c r="O1416" t="s">
        <v>4282</v>
      </c>
    </row>
    <row r="1417" spans="1:15" x14ac:dyDescent="0.25">
      <c r="A1417" s="1">
        <v>67145</v>
      </c>
      <c r="B1417" t="s">
        <v>4259</v>
      </c>
      <c r="C1417" t="s">
        <v>35</v>
      </c>
      <c r="D1417" t="s">
        <v>34</v>
      </c>
      <c r="E1417" t="s">
        <v>23</v>
      </c>
      <c r="F1417" t="s">
        <v>63</v>
      </c>
      <c r="G1417" t="s">
        <v>63</v>
      </c>
      <c r="H1417" s="3">
        <v>8828562</v>
      </c>
      <c r="I1417" t="s">
        <v>63</v>
      </c>
      <c r="J1417" s="2">
        <v>11494</v>
      </c>
      <c r="K1417" s="2">
        <v>0</v>
      </c>
      <c r="L1417" s="2">
        <v>0</v>
      </c>
      <c r="M1417" s="2">
        <v>-429565</v>
      </c>
      <c r="N1417" s="2">
        <v>-429565</v>
      </c>
      <c r="O1417" t="s">
        <v>4232</v>
      </c>
    </row>
    <row r="1418" spans="1:15" x14ac:dyDescent="0.25">
      <c r="A1418" s="1">
        <v>62651</v>
      </c>
      <c r="B1418" t="s">
        <v>1022</v>
      </c>
      <c r="C1418" t="s">
        <v>35</v>
      </c>
      <c r="D1418" t="s">
        <v>34</v>
      </c>
      <c r="E1418" t="s">
        <v>23</v>
      </c>
      <c r="F1418" t="s">
        <v>63</v>
      </c>
      <c r="G1418" t="s">
        <v>63</v>
      </c>
      <c r="H1418" s="3">
        <v>381682</v>
      </c>
      <c r="I1418" t="s">
        <v>63</v>
      </c>
      <c r="J1418" s="2">
        <v>0</v>
      </c>
      <c r="K1418" s="2">
        <v>30657</v>
      </c>
      <c r="L1418" s="2">
        <v>0</v>
      </c>
      <c r="M1418" s="2">
        <v>-17406</v>
      </c>
      <c r="N1418" s="2">
        <v>-17406</v>
      </c>
      <c r="O1418" t="s">
        <v>1018</v>
      </c>
    </row>
    <row r="1419" spans="1:15" x14ac:dyDescent="0.25">
      <c r="A1419" s="1">
        <v>61227</v>
      </c>
      <c r="B1419" t="s">
        <v>2111</v>
      </c>
      <c r="C1419" t="s">
        <v>35</v>
      </c>
      <c r="D1419" t="s">
        <v>34</v>
      </c>
      <c r="E1419" t="s">
        <v>23</v>
      </c>
      <c r="F1419" t="s">
        <v>63</v>
      </c>
      <c r="G1419" t="s">
        <v>63</v>
      </c>
      <c r="H1419" s="3">
        <v>-260889</v>
      </c>
      <c r="I1419" t="s">
        <v>63</v>
      </c>
      <c r="J1419" s="2">
        <v>70040</v>
      </c>
      <c r="K1419" s="2">
        <v>0</v>
      </c>
      <c r="L1419" s="2">
        <v>0</v>
      </c>
      <c r="M1419" s="2">
        <v>-60101</v>
      </c>
      <c r="N1419" s="2">
        <v>-60101</v>
      </c>
      <c r="O1419" t="s">
        <v>2065</v>
      </c>
    </row>
    <row r="1420" spans="1:15" x14ac:dyDescent="0.25">
      <c r="A1420" s="1">
        <v>62224</v>
      </c>
      <c r="B1420" t="s">
        <v>3687</v>
      </c>
      <c r="C1420" t="s">
        <v>35</v>
      </c>
      <c r="D1420" t="s">
        <v>34</v>
      </c>
      <c r="E1420" t="s">
        <v>23</v>
      </c>
      <c r="F1420" t="s">
        <v>63</v>
      </c>
      <c r="G1420" t="s">
        <v>63</v>
      </c>
      <c r="H1420" s="3">
        <v>1138539</v>
      </c>
      <c r="I1420" t="s">
        <v>21</v>
      </c>
      <c r="J1420" s="2">
        <v>0</v>
      </c>
      <c r="K1420" s="2">
        <v>0</v>
      </c>
      <c r="L1420" s="2">
        <v>0</v>
      </c>
      <c r="M1420" s="2">
        <v>-238286</v>
      </c>
      <c r="N1420" s="2">
        <v>-78477</v>
      </c>
      <c r="O1420" t="s">
        <v>3675</v>
      </c>
    </row>
    <row r="1421" spans="1:15" x14ac:dyDescent="0.25">
      <c r="A1421" s="1">
        <v>63662</v>
      </c>
      <c r="B1421" t="s">
        <v>1278</v>
      </c>
      <c r="C1421" t="s">
        <v>35</v>
      </c>
      <c r="D1421" t="s">
        <v>34</v>
      </c>
      <c r="E1421" t="s">
        <v>23</v>
      </c>
      <c r="F1421" t="s">
        <v>63</v>
      </c>
      <c r="G1421" t="s">
        <v>63</v>
      </c>
      <c r="H1421" s="3">
        <v>2871397</v>
      </c>
      <c r="I1421" t="s">
        <v>21</v>
      </c>
      <c r="J1421" s="2">
        <v>0</v>
      </c>
      <c r="K1421" s="2">
        <v>0</v>
      </c>
      <c r="L1421" s="2">
        <v>0</v>
      </c>
      <c r="M1421" s="2">
        <v>-172048</v>
      </c>
      <c r="N1421" s="2">
        <v>-172048</v>
      </c>
      <c r="O1421" t="s">
        <v>1256</v>
      </c>
    </row>
    <row r="1422" spans="1:15" x14ac:dyDescent="0.25">
      <c r="A1422" s="1">
        <v>67664</v>
      </c>
      <c r="B1422" t="s">
        <v>1584</v>
      </c>
      <c r="C1422" t="s">
        <v>35</v>
      </c>
      <c r="D1422" t="s">
        <v>34</v>
      </c>
      <c r="E1422" t="s">
        <v>23</v>
      </c>
      <c r="F1422" t="s">
        <v>63</v>
      </c>
      <c r="G1422" t="s">
        <v>63</v>
      </c>
      <c r="H1422" s="3">
        <v>3070166</v>
      </c>
      <c r="I1422" t="s">
        <v>21</v>
      </c>
      <c r="J1422" s="2">
        <v>0</v>
      </c>
      <c r="K1422" s="2">
        <v>0</v>
      </c>
      <c r="L1422" s="2">
        <v>0</v>
      </c>
      <c r="M1422" s="2">
        <v>-292950</v>
      </c>
      <c r="N1422" s="2">
        <v>-367581</v>
      </c>
      <c r="O1422" t="s">
        <v>1553</v>
      </c>
    </row>
    <row r="1423" spans="1:15" x14ac:dyDescent="0.25">
      <c r="A1423" s="1">
        <v>61706</v>
      </c>
      <c r="B1423" t="s">
        <v>2335</v>
      </c>
      <c r="C1423" t="s">
        <v>35</v>
      </c>
      <c r="D1423" t="s">
        <v>34</v>
      </c>
      <c r="E1423" t="s">
        <v>23</v>
      </c>
      <c r="F1423" t="s">
        <v>63</v>
      </c>
      <c r="G1423" t="s">
        <v>63</v>
      </c>
      <c r="H1423" s="3">
        <v>858986</v>
      </c>
      <c r="I1423" t="s">
        <v>63</v>
      </c>
      <c r="J1423" s="2">
        <v>0</v>
      </c>
      <c r="K1423" s="2">
        <v>6682</v>
      </c>
      <c r="L1423" s="2">
        <v>0</v>
      </c>
      <c r="M1423" s="2">
        <v>0</v>
      </c>
      <c r="N1423" s="2">
        <v>-71949</v>
      </c>
      <c r="O1423" t="s">
        <v>2281</v>
      </c>
    </row>
    <row r="1424" spans="1:15" x14ac:dyDescent="0.25">
      <c r="A1424" s="1">
        <v>61390</v>
      </c>
      <c r="B1424" t="s">
        <v>4281</v>
      </c>
      <c r="C1424" t="s">
        <v>35</v>
      </c>
      <c r="D1424" t="s">
        <v>34</v>
      </c>
      <c r="E1424" t="s">
        <v>36</v>
      </c>
      <c r="F1424" t="s">
        <v>63</v>
      </c>
      <c r="G1424" t="s">
        <v>21</v>
      </c>
      <c r="H1424" s="3">
        <v>0</v>
      </c>
      <c r="I1424" t="s">
        <v>21</v>
      </c>
      <c r="J1424" s="2">
        <v>0</v>
      </c>
      <c r="K1424" s="2">
        <v>0</v>
      </c>
      <c r="L1424" s="2">
        <v>0</v>
      </c>
      <c r="M1424" s="2">
        <v>-105502</v>
      </c>
      <c r="N1424" s="2">
        <v>-105502</v>
      </c>
      <c r="O1424" t="s">
        <v>49</v>
      </c>
    </row>
    <row r="1425" spans="1:15" x14ac:dyDescent="0.25">
      <c r="A1425" s="1">
        <v>60713</v>
      </c>
      <c r="B1425" t="s">
        <v>2072</v>
      </c>
      <c r="C1425" t="s">
        <v>35</v>
      </c>
      <c r="D1425" t="s">
        <v>34</v>
      </c>
      <c r="E1425" t="s">
        <v>4280</v>
      </c>
      <c r="F1425" t="s">
        <v>63</v>
      </c>
      <c r="G1425" t="s">
        <v>63</v>
      </c>
      <c r="H1425" s="3">
        <v>343246</v>
      </c>
      <c r="I1425" t="s">
        <v>63</v>
      </c>
      <c r="J1425" s="2">
        <v>1091</v>
      </c>
      <c r="K1425" s="2">
        <v>0</v>
      </c>
      <c r="L1425" s="2">
        <v>0</v>
      </c>
      <c r="M1425" s="2">
        <v>1088</v>
      </c>
      <c r="N1425" s="2">
        <v>1088</v>
      </c>
      <c r="O1425" t="s">
        <v>2065</v>
      </c>
    </row>
    <row r="1426" spans="1:15" x14ac:dyDescent="0.25">
      <c r="A1426" s="1">
        <v>61279</v>
      </c>
      <c r="B1426" t="s">
        <v>2295</v>
      </c>
      <c r="C1426" t="s">
        <v>35</v>
      </c>
      <c r="D1426" t="s">
        <v>34</v>
      </c>
      <c r="E1426" t="s">
        <v>36</v>
      </c>
      <c r="F1426" t="s">
        <v>63</v>
      </c>
      <c r="G1426" t="s">
        <v>63</v>
      </c>
      <c r="H1426" s="3">
        <v>-41116</v>
      </c>
      <c r="I1426" t="s">
        <v>21</v>
      </c>
      <c r="J1426" s="2">
        <v>0</v>
      </c>
      <c r="K1426" s="2">
        <v>0</v>
      </c>
      <c r="L1426" s="2">
        <v>0</v>
      </c>
      <c r="M1426" s="2">
        <v>0</v>
      </c>
      <c r="N1426" s="2">
        <v>0</v>
      </c>
      <c r="O1426" t="s">
        <v>2281</v>
      </c>
    </row>
    <row r="1427" spans="1:15" x14ac:dyDescent="0.25">
      <c r="A1427" s="1">
        <v>61111</v>
      </c>
      <c r="B1427" t="s">
        <v>4279</v>
      </c>
      <c r="C1427" t="s">
        <v>35</v>
      </c>
      <c r="D1427" t="s">
        <v>34</v>
      </c>
      <c r="E1427" t="s">
        <v>36</v>
      </c>
      <c r="F1427" t="s">
        <v>63</v>
      </c>
      <c r="G1427" t="s">
        <v>21</v>
      </c>
      <c r="H1427" s="3">
        <v>0</v>
      </c>
      <c r="I1427" t="s">
        <v>21</v>
      </c>
      <c r="J1427" s="2">
        <v>0</v>
      </c>
      <c r="K1427" s="2">
        <v>0</v>
      </c>
      <c r="L1427" s="2">
        <v>222</v>
      </c>
      <c r="M1427" s="2">
        <v>-84007</v>
      </c>
      <c r="N1427" s="2">
        <v>-84007</v>
      </c>
      <c r="O1427" t="s">
        <v>2065</v>
      </c>
    </row>
    <row r="1428" spans="1:15" x14ac:dyDescent="0.25">
      <c r="A1428" s="1">
        <v>64092</v>
      </c>
      <c r="B1428" t="s">
        <v>442</v>
      </c>
      <c r="C1428" t="s">
        <v>35</v>
      </c>
      <c r="D1428" t="s">
        <v>34</v>
      </c>
      <c r="E1428" t="s">
        <v>36</v>
      </c>
      <c r="F1428" t="s">
        <v>63</v>
      </c>
      <c r="G1428" t="s">
        <v>63</v>
      </c>
      <c r="H1428" s="3">
        <v>8742707</v>
      </c>
      <c r="I1428" t="s">
        <v>63</v>
      </c>
      <c r="J1428" s="2">
        <v>32635</v>
      </c>
      <c r="K1428" s="2">
        <v>0</v>
      </c>
      <c r="L1428" s="2">
        <v>0</v>
      </c>
      <c r="M1428" s="2">
        <v>-661986</v>
      </c>
      <c r="N1428" s="2">
        <v>-661986</v>
      </c>
      <c r="O1428" t="s">
        <v>440</v>
      </c>
    </row>
    <row r="1429" spans="1:15" x14ac:dyDescent="0.25">
      <c r="A1429" s="1">
        <v>61155</v>
      </c>
      <c r="B1429" t="s">
        <v>4278</v>
      </c>
      <c r="C1429" t="s">
        <v>35</v>
      </c>
      <c r="D1429" t="s">
        <v>34</v>
      </c>
      <c r="E1429" t="s">
        <v>36</v>
      </c>
      <c r="F1429" t="s">
        <v>63</v>
      </c>
      <c r="G1429" t="s">
        <v>21</v>
      </c>
      <c r="H1429" s="3">
        <v>0</v>
      </c>
      <c r="I1429" t="s">
        <v>63</v>
      </c>
      <c r="J1429" s="2">
        <v>104623</v>
      </c>
      <c r="K1429" s="2">
        <v>0</v>
      </c>
      <c r="L1429" s="2">
        <v>0</v>
      </c>
      <c r="M1429" s="2">
        <v>-162536</v>
      </c>
      <c r="N1429" s="2">
        <v>-162536</v>
      </c>
      <c r="O1429" t="s">
        <v>49</v>
      </c>
    </row>
    <row r="1430" spans="1:15" x14ac:dyDescent="0.25">
      <c r="A1430" s="1">
        <v>61154</v>
      </c>
      <c r="B1430" t="s">
        <v>4277</v>
      </c>
      <c r="C1430" t="s">
        <v>35</v>
      </c>
      <c r="D1430" t="s">
        <v>34</v>
      </c>
      <c r="E1430" t="s">
        <v>36</v>
      </c>
      <c r="F1430" t="s">
        <v>63</v>
      </c>
      <c r="G1430" t="s">
        <v>21</v>
      </c>
      <c r="H1430" s="3">
        <v>0</v>
      </c>
      <c r="I1430" t="s">
        <v>63</v>
      </c>
      <c r="J1430" s="2">
        <v>0</v>
      </c>
      <c r="K1430" s="2">
        <v>23304</v>
      </c>
      <c r="L1430" s="2">
        <v>0</v>
      </c>
      <c r="M1430" s="2">
        <v>-40078</v>
      </c>
      <c r="N1430" s="2">
        <v>-40078</v>
      </c>
      <c r="O1430" t="s">
        <v>49</v>
      </c>
    </row>
    <row r="1431" spans="1:15" x14ac:dyDescent="0.25">
      <c r="A1431" s="1">
        <v>61295</v>
      </c>
      <c r="B1431" t="s">
        <v>2297</v>
      </c>
      <c r="C1431" t="s">
        <v>35</v>
      </c>
      <c r="D1431" t="s">
        <v>34</v>
      </c>
      <c r="E1431" t="s">
        <v>23</v>
      </c>
      <c r="F1431" t="s">
        <v>63</v>
      </c>
      <c r="G1431" t="s">
        <v>63</v>
      </c>
      <c r="H1431" s="3">
        <v>788625</v>
      </c>
      <c r="I1431" t="s">
        <v>21</v>
      </c>
      <c r="J1431" s="2">
        <v>124300</v>
      </c>
      <c r="K1431" s="2">
        <v>0</v>
      </c>
      <c r="L1431" s="2">
        <v>0</v>
      </c>
      <c r="M1431" s="2">
        <v>-94511</v>
      </c>
      <c r="N1431" s="2">
        <v>-94511</v>
      </c>
      <c r="O1431" t="s">
        <v>2281</v>
      </c>
    </row>
    <row r="1432" spans="1:15" x14ac:dyDescent="0.25">
      <c r="A1432" s="1">
        <v>61180</v>
      </c>
      <c r="B1432" t="s">
        <v>3612</v>
      </c>
      <c r="C1432" t="s">
        <v>35</v>
      </c>
      <c r="D1432" t="s">
        <v>34</v>
      </c>
      <c r="E1432" t="s">
        <v>23</v>
      </c>
      <c r="F1432" t="s">
        <v>63</v>
      </c>
      <c r="G1432" t="s">
        <v>63</v>
      </c>
      <c r="H1432" s="3">
        <v>440420</v>
      </c>
      <c r="I1432" t="s">
        <v>63</v>
      </c>
      <c r="J1432" s="2">
        <v>0</v>
      </c>
      <c r="K1432" s="2">
        <v>17699</v>
      </c>
      <c r="L1432" s="2">
        <v>0</v>
      </c>
      <c r="M1432" s="2">
        <v>-213872</v>
      </c>
      <c r="N1432" s="2">
        <v>-278311</v>
      </c>
      <c r="O1432" t="s">
        <v>3589</v>
      </c>
    </row>
    <row r="1433" spans="1:15" x14ac:dyDescent="0.25">
      <c r="A1433" s="1">
        <v>65424</v>
      </c>
      <c r="B1433" t="s">
        <v>3124</v>
      </c>
      <c r="C1433" t="s">
        <v>35</v>
      </c>
      <c r="D1433" t="s">
        <v>34</v>
      </c>
      <c r="E1433" t="s">
        <v>23</v>
      </c>
      <c r="F1433" t="s">
        <v>63</v>
      </c>
      <c r="G1433" t="s">
        <v>63</v>
      </c>
      <c r="H1433" s="3">
        <v>7999386</v>
      </c>
      <c r="I1433" t="s">
        <v>63</v>
      </c>
      <c r="J1433" s="2">
        <v>0</v>
      </c>
      <c r="K1433" s="2">
        <v>92027</v>
      </c>
      <c r="L1433" s="2">
        <v>0</v>
      </c>
      <c r="M1433" s="2">
        <v>-230248</v>
      </c>
      <c r="N1433" s="2">
        <v>-230248</v>
      </c>
      <c r="O1433" t="s">
        <v>3117</v>
      </c>
    </row>
    <row r="1434" spans="1:15" x14ac:dyDescent="0.25">
      <c r="A1434" s="1">
        <v>64096</v>
      </c>
      <c r="B1434" t="s">
        <v>596</v>
      </c>
      <c r="C1434" t="s">
        <v>35</v>
      </c>
      <c r="D1434" t="s">
        <v>34</v>
      </c>
      <c r="E1434" t="s">
        <v>23</v>
      </c>
      <c r="F1434" t="s">
        <v>63</v>
      </c>
      <c r="G1434" t="s">
        <v>63</v>
      </c>
      <c r="H1434" s="3">
        <v>14111545</v>
      </c>
      <c r="I1434" t="s">
        <v>21</v>
      </c>
      <c r="J1434" s="2">
        <v>0</v>
      </c>
      <c r="K1434" s="2">
        <v>0</v>
      </c>
      <c r="L1434" s="2">
        <v>0</v>
      </c>
      <c r="M1434" s="2">
        <v>-515345</v>
      </c>
      <c r="N1434" s="2">
        <v>-515345</v>
      </c>
      <c r="O1434" t="s">
        <v>591</v>
      </c>
    </row>
    <row r="1435" spans="1:15" x14ac:dyDescent="0.25">
      <c r="A1435" s="1">
        <v>66963</v>
      </c>
      <c r="B1435" t="s">
        <v>3939</v>
      </c>
      <c r="C1435" t="s">
        <v>35</v>
      </c>
      <c r="D1435" t="s">
        <v>34</v>
      </c>
      <c r="E1435" t="s">
        <v>23</v>
      </c>
      <c r="F1435" t="s">
        <v>63</v>
      </c>
      <c r="G1435" t="s">
        <v>63</v>
      </c>
      <c r="H1435" s="3">
        <v>2267841</v>
      </c>
      <c r="I1435" t="s">
        <v>21</v>
      </c>
      <c r="J1435" s="2">
        <v>0</v>
      </c>
      <c r="K1435" s="2">
        <v>0</v>
      </c>
      <c r="L1435" s="2">
        <v>0</v>
      </c>
      <c r="M1435" s="2">
        <v>-153841</v>
      </c>
      <c r="N1435" s="2">
        <v>-153875</v>
      </c>
      <c r="O1435" t="s">
        <v>3904</v>
      </c>
    </row>
    <row r="1436" spans="1:15" x14ac:dyDescent="0.25">
      <c r="A1436" s="1">
        <v>65247</v>
      </c>
      <c r="B1436" t="s">
        <v>3013</v>
      </c>
      <c r="C1436" t="s">
        <v>35</v>
      </c>
      <c r="D1436" t="s">
        <v>34</v>
      </c>
      <c r="E1436" t="s">
        <v>23</v>
      </c>
      <c r="F1436" t="s">
        <v>63</v>
      </c>
      <c r="G1436" t="s">
        <v>63</v>
      </c>
      <c r="H1436" s="3">
        <v>5140484</v>
      </c>
      <c r="I1436" t="s">
        <v>63</v>
      </c>
      <c r="J1436" s="2">
        <v>107698</v>
      </c>
      <c r="K1436" s="2">
        <v>0</v>
      </c>
      <c r="L1436" s="2">
        <v>0</v>
      </c>
      <c r="M1436" s="2">
        <v>-258499</v>
      </c>
      <c r="N1436" s="2">
        <v>-258499</v>
      </c>
      <c r="O1436" t="s">
        <v>2997</v>
      </c>
    </row>
    <row r="1437" spans="1:15" x14ac:dyDescent="0.25">
      <c r="A1437" s="1">
        <v>61258</v>
      </c>
      <c r="B1437" t="s">
        <v>535</v>
      </c>
      <c r="C1437" t="s">
        <v>35</v>
      </c>
      <c r="D1437" t="s">
        <v>34</v>
      </c>
      <c r="E1437" t="s">
        <v>23</v>
      </c>
      <c r="F1437" t="s">
        <v>63</v>
      </c>
      <c r="G1437" t="s">
        <v>63</v>
      </c>
      <c r="H1437" s="3">
        <v>222042</v>
      </c>
      <c r="I1437" t="s">
        <v>21</v>
      </c>
      <c r="J1437" s="2">
        <v>0</v>
      </c>
      <c r="K1437" s="2">
        <v>0</v>
      </c>
      <c r="L1437" s="2">
        <v>0</v>
      </c>
      <c r="M1437" s="2">
        <v>121080</v>
      </c>
      <c r="N1437" s="2">
        <v>121080</v>
      </c>
      <c r="O1437" t="s">
        <v>533</v>
      </c>
    </row>
    <row r="1438" spans="1:15" x14ac:dyDescent="0.25">
      <c r="A1438" s="1">
        <v>62225</v>
      </c>
      <c r="B1438" t="s">
        <v>2428</v>
      </c>
      <c r="C1438" t="s">
        <v>35</v>
      </c>
      <c r="D1438" t="s">
        <v>34</v>
      </c>
      <c r="E1438" t="s">
        <v>36</v>
      </c>
      <c r="F1438" t="s">
        <v>63</v>
      </c>
      <c r="G1438" t="s">
        <v>63</v>
      </c>
      <c r="H1438" s="3">
        <v>4170406</v>
      </c>
      <c r="I1438" t="s">
        <v>63</v>
      </c>
      <c r="J1438" s="2">
        <v>433001</v>
      </c>
      <c r="K1438" s="2">
        <v>0</v>
      </c>
      <c r="L1438" s="2">
        <v>0</v>
      </c>
      <c r="M1438" s="2">
        <v>-1005838</v>
      </c>
      <c r="N1438" s="2">
        <v>-1005838</v>
      </c>
      <c r="O1438" t="s">
        <v>4276</v>
      </c>
    </row>
    <row r="1439" spans="1:15" x14ac:dyDescent="0.25">
      <c r="A1439" s="1">
        <v>67096</v>
      </c>
      <c r="B1439" t="s">
        <v>4059</v>
      </c>
      <c r="C1439" t="s">
        <v>35</v>
      </c>
      <c r="D1439" t="s">
        <v>34</v>
      </c>
      <c r="E1439" t="s">
        <v>23</v>
      </c>
      <c r="F1439" t="s">
        <v>63</v>
      </c>
      <c r="G1439" t="s">
        <v>63</v>
      </c>
      <c r="H1439" s="3">
        <v>5509647</v>
      </c>
      <c r="I1439" t="s">
        <v>21</v>
      </c>
      <c r="J1439" s="2">
        <v>0</v>
      </c>
      <c r="K1439" s="2">
        <v>0</v>
      </c>
      <c r="L1439" s="2">
        <v>0</v>
      </c>
      <c r="M1439" s="2">
        <v>-557825</v>
      </c>
      <c r="N1439" s="2">
        <v>-557825</v>
      </c>
      <c r="O1439" t="s">
        <v>4053</v>
      </c>
    </row>
    <row r="1440" spans="1:15" x14ac:dyDescent="0.25">
      <c r="A1440" s="1">
        <v>61181</v>
      </c>
      <c r="B1440" t="s">
        <v>3585</v>
      </c>
      <c r="C1440" t="s">
        <v>35</v>
      </c>
      <c r="D1440" t="s">
        <v>34</v>
      </c>
      <c r="E1440" t="s">
        <v>23</v>
      </c>
      <c r="F1440" t="s">
        <v>63</v>
      </c>
      <c r="G1440" t="s">
        <v>63</v>
      </c>
      <c r="H1440" s="3">
        <v>-394005</v>
      </c>
      <c r="I1440" t="s">
        <v>63</v>
      </c>
      <c r="J1440" s="2">
        <v>33450</v>
      </c>
      <c r="K1440" s="2">
        <v>0</v>
      </c>
      <c r="L1440" s="2">
        <v>0</v>
      </c>
      <c r="M1440" s="2">
        <v>-410281</v>
      </c>
      <c r="N1440" s="2">
        <v>-410281</v>
      </c>
      <c r="O1440" t="s">
        <v>3534</v>
      </c>
    </row>
  </sheetData>
  <sheetProtection algorithmName="SHA-512" hashValue="8Y8KlIXVVeYpMl3v90lWLJi9Y1wx7QJcnerQx4yXOfmpaI2TkllpJbG10jsHALWCEQONaLPhmyhJB7urVM56xA==" saltValue="xQtYBQPOsGZQ+EXQzakxOg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Published 12.16</vt:lpstr>
      <vt:lpstr>Summary</vt:lpstr>
      <vt:lpstr>2018 K-1 Export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T. LeGrand</cp:lastModifiedBy>
  <dcterms:created xsi:type="dcterms:W3CDTF">2016-07-06T08:22:49Z</dcterms:created>
  <dcterms:modified xsi:type="dcterms:W3CDTF">2019-12-16T18:38:07Z</dcterms:modified>
</cp:coreProperties>
</file>